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threadedComments/threadedComment1.xml" ContentType="application/vnd.ms-excel.threaded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C:\Users\宇田　吉明\OneDrive\Data\[EA21]\EA21-plaza\yousiki\"/>
    </mc:Choice>
  </mc:AlternateContent>
  <xr:revisionPtr revIDLastSave="0" documentId="13_ncr:1_{B9D3B5C8-222F-48B4-9CC6-D7BCC3110491}" xr6:coauthVersionLast="47" xr6:coauthVersionMax="47" xr10:uidLastSave="{00000000-0000-0000-0000-000000000000}"/>
  <bookViews>
    <workbookView xWindow="12135" yWindow="1710" windowWidth="15945" windowHeight="10845" tabRatio="912" firstSheet="1" activeTab="1" xr2:uid="{00000000-000D-0000-FFFF-FFFF00000000}"/>
  </bookViews>
  <sheets>
    <sheet name="使い方" sheetId="12591" r:id="rId1"/>
    <sheet name="トップ" sheetId="12576" r:id="rId2"/>
    <sheet name="構築メニュー" sheetId="12584" r:id="rId3"/>
    <sheet name="作成順序" sheetId="12548" state="hidden" r:id="rId4"/>
    <sheet name="環境経営レポート" sheetId="12585" r:id="rId5"/>
    <sheet name="2課題とﾁｬﾝｽ" sheetId="12597" r:id="rId6"/>
    <sheet name="負荷記録表" sheetId="12583" r:id="rId7"/>
    <sheet name="4負荷 (初年度)" sheetId="12594" r:id="rId8"/>
    <sheet name="4負荷" sheetId="12561" r:id="rId9"/>
    <sheet name="4取組" sheetId="12593" r:id="rId10"/>
    <sheet name="4取組(廃棄物)" sheetId="12595" r:id="rId11"/>
    <sheet name="5法規" sheetId="12566" r:id="rId12"/>
    <sheet name="ﾏﾆﾌｪｽﾄ報告" sheetId="12600" state="hidden" r:id="rId13"/>
    <sheet name="ﾌﾛﾝ点検" sheetId="12601" state="hidden" r:id="rId14"/>
    <sheet name="6経営計画" sheetId="12563" r:id="rId15"/>
    <sheet name="6部門目標" sheetId="12599" r:id="rId16"/>
    <sheet name="8教育計画" sheetId="12568" r:id="rId17"/>
    <sheet name="8教育記録" sheetId="12569" r:id="rId18"/>
    <sheet name="9コミュニケーション" sheetId="12570" r:id="rId19"/>
    <sheet name="10手順書" sheetId="12571" r:id="rId20"/>
    <sheet name="11緊急事態手順書" sheetId="12572" r:id="rId21"/>
    <sheet name="10緊急事態" sheetId="12573" state="hidden" r:id="rId22"/>
    <sheet name="12文書一覧" sheetId="12574" r:id="rId23"/>
    <sheet name="13問題点" sheetId="12575" r:id="rId24"/>
    <sheet name="13内部監査手順書" sheetId="12586" r:id="rId25"/>
    <sheet name="13内部監査CHKLST" sheetId="12603" r:id="rId26"/>
    <sheet name="SDGsロゴ" sheetId="12598" r:id="rId27"/>
    <sheet name="SDGs紐づけ" sheetId="12602" r:id="rId28"/>
    <sheet name="見出印刷（２３×２９用）" sheetId="12531" r:id="rId29"/>
  </sheets>
  <definedNames>
    <definedName name="_xlnm._FilterDatabase" localSheetId="25" hidden="1">'13内部監査CHKLST'!$A$2:$J$115</definedName>
    <definedName name="_ftn1" localSheetId="9">'4取組'!#REF!</definedName>
    <definedName name="_ftn2" localSheetId="9">'4取組'!#REF!</definedName>
    <definedName name="_ftn3" localSheetId="9">'4取組'!#REF!</definedName>
    <definedName name="_ftn4" localSheetId="9">'4取組'!#REF!</definedName>
    <definedName name="_ftn5" localSheetId="9">'4取組'!#REF!</definedName>
    <definedName name="_ftnref1" localSheetId="9">'4取組'!$B$70</definedName>
    <definedName name="_ftnref2" localSheetId="9">'4取組'!$B$73</definedName>
    <definedName name="_ftnref3" localSheetId="9">'4取組'!$B$79</definedName>
    <definedName name="_ftnref4" localSheetId="9">'4取組'!$B$81</definedName>
    <definedName name="_ftnref5" localSheetId="9">'4取組'!#REF!</definedName>
    <definedName name="housin">環境経営レポート!$A$127</definedName>
    <definedName name="kinkyuu">環境経営レポート!$A$726</definedName>
    <definedName name="minaosi">環境経営レポート!$A$769</definedName>
    <definedName name="_xlnm.Print_Area" localSheetId="21">'10緊急事態'!$A$2:$E$28</definedName>
    <definedName name="_xlnm.Print_Area" localSheetId="19">'10手順書'!$A$2:$F$39</definedName>
    <definedName name="_xlnm.Print_Area" localSheetId="20">'11緊急事態手順書'!$A$2:$F$63</definedName>
    <definedName name="_xlnm.Print_Area" localSheetId="22">'12文書一覧'!$B$2:$H$32</definedName>
    <definedName name="_xlnm.Print_Area" localSheetId="25">'13内部監査CHKLST'!$A$2:$G$115</definedName>
    <definedName name="_xlnm.Print_Area" localSheetId="24">'13内部監査手順書'!$A$2:$F$45</definedName>
    <definedName name="_xlnm.Print_Area" localSheetId="23">'13問題点'!$A$2:$H$54</definedName>
    <definedName name="_xlnm.Print_Area" localSheetId="5">'2課題とﾁｬﾝｽ'!$A$2:$F$20</definedName>
    <definedName name="_xlnm.Print_Area" localSheetId="9">'4取組'!$A$2:$G$369</definedName>
    <definedName name="_xlnm.Print_Area" localSheetId="10">'4取組(廃棄物)'!$A$2:$K$110</definedName>
    <definedName name="_xlnm.Print_Area" localSheetId="8">'4負荷'!$A$2:$N$263</definedName>
    <definedName name="_xlnm.Print_Area" localSheetId="7">'4負荷 (初年度)'!$A$2:$N$263</definedName>
    <definedName name="_xlnm.Print_Area" localSheetId="11">'5法規'!$A$2:$M$84</definedName>
    <definedName name="_xlnm.Print_Area" localSheetId="14">'6経営計画'!$A$2:$Y$214</definedName>
    <definedName name="_xlnm.Print_Area" localSheetId="15">'6部門目標'!$A$2:$K$24</definedName>
    <definedName name="_xlnm.Print_Area" localSheetId="17">'8教育記録'!$A$2:$L$39</definedName>
    <definedName name="_xlnm.Print_Area" localSheetId="16">'8教育計画'!$A$2:$T$15</definedName>
    <definedName name="_xlnm.Print_Area" localSheetId="18">'9コミュニケーション'!$A$2:$G$37</definedName>
    <definedName name="_xlnm.Print_Area" localSheetId="1">トップ!$A$1:$BB$26</definedName>
    <definedName name="_xlnm.Print_Area" localSheetId="13">ﾌﾛﾝ点検!$A$1:$L$32</definedName>
    <definedName name="_xlnm.Print_Area" localSheetId="4">環境経営レポート!$A$2:$AK$814</definedName>
    <definedName name="_xlnm.Print_Area" localSheetId="2">構築メニュー!$A$2:$BB$30</definedName>
    <definedName name="_xlnm.Print_Area" localSheetId="6">負荷記録表!$A$2:$U$154</definedName>
    <definedName name="_xlnm.Print_Titles" localSheetId="11">'5法規'!$8:$9</definedName>
    <definedName name="_xlnm.Print_Titles" localSheetId="14">'6経営計画'!$5:$6</definedName>
    <definedName name="sosiki">環境経営レポート!$A$168</definedName>
    <definedName name="taisei">環境経営レポート!$A$234</definedName>
    <definedName name="方針">環境経営レポート!$A$127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12583" l="1"/>
  <c r="N357" i="12585"/>
  <c r="N356" i="12585"/>
  <c r="H20" i="12561"/>
  <c r="D5" i="12566"/>
  <c r="P21" i="12585"/>
  <c r="J56" i="12561"/>
  <c r="J51" i="12561"/>
  <c r="H16" i="12561" l="1"/>
  <c r="N355" i="12585" s="1"/>
  <c r="G208" i="12561"/>
  <c r="G207" i="12561"/>
  <c r="G195" i="12561"/>
  <c r="F3" i="12563"/>
  <c r="W392" i="12585"/>
  <c r="N392" i="12585"/>
  <c r="J392" i="12585"/>
  <c r="AA418" i="12585"/>
  <c r="AA415" i="12585"/>
  <c r="AA408" i="12585"/>
  <c r="AA405" i="12585"/>
  <c r="AA401" i="12585"/>
  <c r="AA398" i="12585"/>
  <c r="W390" i="12585"/>
  <c r="N390" i="12585"/>
  <c r="W391" i="12585" s="1"/>
  <c r="W389" i="12585"/>
  <c r="AG391" i="12585"/>
  <c r="AB391" i="12585"/>
  <c r="S391" i="12585"/>
  <c r="N389" i="12585"/>
  <c r="AG389" i="12585" s="1"/>
  <c r="T25" i="12563"/>
  <c r="S25" i="12563"/>
  <c r="R25" i="12563"/>
  <c r="Q25" i="12563"/>
  <c r="P25" i="12563"/>
  <c r="O25" i="12563"/>
  <c r="N25" i="12563"/>
  <c r="M25" i="12563"/>
  <c r="L25" i="12563"/>
  <c r="K25" i="12563"/>
  <c r="J25" i="12563"/>
  <c r="I25" i="12563"/>
  <c r="H25" i="12563"/>
  <c r="S24" i="12563"/>
  <c r="R24" i="12563"/>
  <c r="Q24" i="12563"/>
  <c r="P24" i="12563"/>
  <c r="O24" i="12563"/>
  <c r="N24" i="12563"/>
  <c r="M24" i="12563"/>
  <c r="L24" i="12563"/>
  <c r="K24" i="12563"/>
  <c r="J24" i="12563"/>
  <c r="I24" i="12563"/>
  <c r="H24" i="12563"/>
  <c r="H21" i="12563"/>
  <c r="I21" i="12563" s="1"/>
  <c r="J21" i="12563" s="1"/>
  <c r="K21" i="12563" s="1"/>
  <c r="L21" i="12563" s="1"/>
  <c r="M21" i="12563" s="1"/>
  <c r="N21" i="12563" s="1"/>
  <c r="O21" i="12563" s="1"/>
  <c r="P21" i="12563" s="1"/>
  <c r="Q21" i="12563" s="1"/>
  <c r="R21" i="12563" s="1"/>
  <c r="S21" i="12563" s="1"/>
  <c r="D27" i="12563"/>
  <c r="D26" i="12563"/>
  <c r="R151" i="12583"/>
  <c r="R146" i="12583"/>
  <c r="R140" i="12583"/>
  <c r="S392" i="12585" l="1"/>
  <c r="AA392" i="12585"/>
  <c r="AB392" i="12585"/>
  <c r="AG392" i="12585"/>
  <c r="S390" i="12585"/>
  <c r="AA390" i="12585" s="1"/>
  <c r="S389" i="12585"/>
  <c r="AA389" i="12585" s="1"/>
  <c r="AB389" i="12585"/>
  <c r="L88" i="12594" l="1"/>
  <c r="L87" i="12594"/>
  <c r="L86" i="12594"/>
  <c r="L85" i="12594"/>
  <c r="L84" i="12594"/>
  <c r="L83" i="12594"/>
  <c r="L82" i="12594"/>
  <c r="L89" i="12594" s="1"/>
  <c r="L81" i="12594"/>
  <c r="L88" i="12561"/>
  <c r="L87" i="12561"/>
  <c r="L86" i="12561"/>
  <c r="L85" i="12561"/>
  <c r="L84" i="12561"/>
  <c r="L89" i="12561" s="1"/>
  <c r="L83" i="12561"/>
  <c r="L82" i="12561"/>
  <c r="L81" i="12561"/>
  <c r="A105" i="12603"/>
  <c r="A107" i="12603" s="1"/>
  <c r="A109" i="12603" s="1"/>
  <c r="A103" i="12603"/>
  <c r="L93" i="12594" l="1"/>
  <c r="L93" i="12561"/>
  <c r="L94" i="12561" s="1"/>
  <c r="P142" i="12583"/>
  <c r="O142" i="12583"/>
  <c r="N142" i="12583"/>
  <c r="M142" i="12583"/>
  <c r="L142" i="12583"/>
  <c r="K142" i="12583"/>
  <c r="I142" i="12583"/>
  <c r="J142" i="12583"/>
  <c r="H142" i="12583"/>
  <c r="G142" i="12583"/>
  <c r="F142" i="12583"/>
  <c r="E142" i="12583"/>
  <c r="B142" i="12583"/>
  <c r="E11" i="12563"/>
  <c r="E10" i="12563"/>
  <c r="J81" i="12594" s="1"/>
  <c r="J19" i="12594" s="1"/>
  <c r="BE12" i="12583"/>
  <c r="AX12" i="12583"/>
  <c r="AI12" i="12583"/>
  <c r="AB12" i="12583"/>
  <c r="N365" i="12585"/>
  <c r="N364" i="12585"/>
  <c r="S364" i="12585"/>
  <c r="S363" i="12585"/>
  <c r="N363" i="12585"/>
  <c r="S362" i="12585"/>
  <c r="N362" i="12585"/>
  <c r="S360" i="12585"/>
  <c r="N360" i="12585"/>
  <c r="N359" i="12585"/>
  <c r="S359" i="12585"/>
  <c r="X359" i="12585"/>
  <c r="N358" i="12585"/>
  <c r="S358" i="12585"/>
  <c r="Q30" i="12583"/>
  <c r="P30" i="12583"/>
  <c r="O30" i="12583"/>
  <c r="N30" i="12583"/>
  <c r="M30" i="12583"/>
  <c r="L30" i="12583"/>
  <c r="K30" i="12583"/>
  <c r="J30" i="12583"/>
  <c r="I30" i="12583"/>
  <c r="H30" i="12583"/>
  <c r="G30" i="12583"/>
  <c r="F30" i="12583"/>
  <c r="E30" i="12583"/>
  <c r="Q27" i="12583"/>
  <c r="R28" i="12583" s="1"/>
  <c r="P27" i="12583"/>
  <c r="O27" i="12583"/>
  <c r="N27" i="12583"/>
  <c r="M27" i="12583"/>
  <c r="L27" i="12583"/>
  <c r="K27" i="12583"/>
  <c r="J27" i="12583"/>
  <c r="I27" i="12583"/>
  <c r="H27" i="12583"/>
  <c r="G27" i="12583"/>
  <c r="F27" i="12583"/>
  <c r="E27" i="12583"/>
  <c r="C26" i="12583"/>
  <c r="M12" i="12583"/>
  <c r="C126" i="12583"/>
  <c r="C117" i="12583"/>
  <c r="C108" i="12583"/>
  <c r="C99" i="12583"/>
  <c r="C90" i="12583"/>
  <c r="B125" i="12563" s="1"/>
  <c r="A553" i="12585" s="1"/>
  <c r="C74" i="12583"/>
  <c r="C66" i="12583"/>
  <c r="C62" i="12583"/>
  <c r="C58" i="12583"/>
  <c r="B152" i="12563" s="1"/>
  <c r="A591" i="12585" s="1"/>
  <c r="C44" i="12583"/>
  <c r="C40" i="12583"/>
  <c r="C36" i="12583"/>
  <c r="C32" i="12583"/>
  <c r="C27" i="12583"/>
  <c r="C22" i="12583"/>
  <c r="C18" i="12583"/>
  <c r="B46" i="12563" s="1"/>
  <c r="A471" i="12585" s="1"/>
  <c r="C14" i="12583"/>
  <c r="B9" i="12563" s="1"/>
  <c r="D10" i="12563" s="1"/>
  <c r="K108" i="12595"/>
  <c r="I108" i="12595"/>
  <c r="K107" i="12595"/>
  <c r="I107" i="12595"/>
  <c r="K106" i="12595"/>
  <c r="I106" i="12595"/>
  <c r="K105" i="12595"/>
  <c r="I105" i="12595"/>
  <c r="K104" i="12595"/>
  <c r="I104" i="12595"/>
  <c r="K103" i="12595"/>
  <c r="I103" i="12595"/>
  <c r="K102" i="12595"/>
  <c r="I102" i="12595"/>
  <c r="K95" i="12595"/>
  <c r="I95" i="12595"/>
  <c r="K94" i="12595"/>
  <c r="I94" i="12595"/>
  <c r="K93" i="12595"/>
  <c r="I93" i="12595"/>
  <c r="K92" i="12595"/>
  <c r="I92" i="12595"/>
  <c r="K91" i="12595"/>
  <c r="I91" i="12595"/>
  <c r="K90" i="12595"/>
  <c r="I90" i="12595"/>
  <c r="K83" i="12595"/>
  <c r="I83" i="12595"/>
  <c r="K82" i="12595"/>
  <c r="I82" i="12595"/>
  <c r="K81" i="12595"/>
  <c r="I81" i="12595"/>
  <c r="K80" i="12595"/>
  <c r="I80" i="12595"/>
  <c r="K79" i="12595"/>
  <c r="I79" i="12595"/>
  <c r="K78" i="12595"/>
  <c r="I78" i="12595"/>
  <c r="K77" i="12595"/>
  <c r="I77" i="12595"/>
  <c r="K76" i="12595"/>
  <c r="I76" i="12595"/>
  <c r="K69" i="12595"/>
  <c r="I69" i="12595"/>
  <c r="K68" i="12595"/>
  <c r="I68" i="12595"/>
  <c r="K67" i="12595"/>
  <c r="I67" i="12595"/>
  <c r="K66" i="12595"/>
  <c r="I66" i="12595"/>
  <c r="K65" i="12595"/>
  <c r="I65" i="12595"/>
  <c r="K64" i="12595"/>
  <c r="I64" i="12595"/>
  <c r="K63" i="12595"/>
  <c r="I63" i="12595"/>
  <c r="H59" i="12595"/>
  <c r="K55" i="12595"/>
  <c r="I55" i="12595"/>
  <c r="K54" i="12595"/>
  <c r="I54" i="12595"/>
  <c r="K53" i="12595"/>
  <c r="I53" i="12595"/>
  <c r="K52" i="12595"/>
  <c r="I52" i="12595"/>
  <c r="K51" i="12595"/>
  <c r="I51" i="12595"/>
  <c r="K50" i="12595"/>
  <c r="I50" i="12595"/>
  <c r="K49" i="12595"/>
  <c r="I49" i="12595"/>
  <c r="K42" i="12595"/>
  <c r="I42" i="12595"/>
  <c r="K41" i="12595"/>
  <c r="I41" i="12595"/>
  <c r="K40" i="12595"/>
  <c r="I40" i="12595"/>
  <c r="K39" i="12595"/>
  <c r="I39" i="12595"/>
  <c r="K38" i="12595"/>
  <c r="I38" i="12595"/>
  <c r="K37" i="12595"/>
  <c r="I37" i="12595"/>
  <c r="K36" i="12595"/>
  <c r="I36" i="12595"/>
  <c r="K29" i="12595"/>
  <c r="I29" i="12595"/>
  <c r="K28" i="12595"/>
  <c r="I28" i="12595"/>
  <c r="K27" i="12595"/>
  <c r="I27" i="12595"/>
  <c r="K26" i="12595"/>
  <c r="I26" i="12595"/>
  <c r="H22" i="12595"/>
  <c r="K22" i="12595"/>
  <c r="K59" i="12595"/>
  <c r="K20" i="12595"/>
  <c r="K14" i="12595"/>
  <c r="H20" i="12595"/>
  <c r="H14" i="12595"/>
  <c r="H3" i="12594"/>
  <c r="H14" i="12594" s="1"/>
  <c r="G260" i="12594"/>
  <c r="H260" i="12594"/>
  <c r="G254" i="12594"/>
  <c r="G250" i="12594"/>
  <c r="H239" i="12594"/>
  <c r="D239" i="12594"/>
  <c r="D68" i="12594" s="1"/>
  <c r="A239" i="12594"/>
  <c r="H238" i="12594"/>
  <c r="D238" i="12594"/>
  <c r="D67" i="12594" s="1"/>
  <c r="A238" i="12594"/>
  <c r="H237" i="12594"/>
  <c r="D237" i="12594"/>
  <c r="D66" i="12594" s="1"/>
  <c r="A237" i="12594"/>
  <c r="H229" i="12594"/>
  <c r="H228" i="12594"/>
  <c r="G218" i="12594"/>
  <c r="H218" i="12594"/>
  <c r="H217" i="12594"/>
  <c r="H216" i="12594"/>
  <c r="H215" i="12594"/>
  <c r="H214" i="12594"/>
  <c r="H213" i="12594"/>
  <c r="K206" i="12594"/>
  <c r="J206" i="12594"/>
  <c r="J205" i="12594"/>
  <c r="K205" i="12594"/>
  <c r="J204" i="12594"/>
  <c r="K204" i="12594"/>
  <c r="J203" i="12594"/>
  <c r="K203" i="12594"/>
  <c r="J202" i="12594"/>
  <c r="K202" i="12594"/>
  <c r="J201" i="12594"/>
  <c r="K201" i="12594"/>
  <c r="K200" i="12594"/>
  <c r="J200" i="12594"/>
  <c r="D200" i="12594"/>
  <c r="J199" i="12594"/>
  <c r="K199" i="12594"/>
  <c r="D199" i="12594"/>
  <c r="F207" i="12594"/>
  <c r="J56" i="12594"/>
  <c r="D198" i="12594"/>
  <c r="D197" i="12594"/>
  <c r="I207" i="12594"/>
  <c r="D196" i="12594"/>
  <c r="I195" i="12594"/>
  <c r="J53" i="12594"/>
  <c r="F195" i="12594"/>
  <c r="J194" i="12594"/>
  <c r="K194" i="12594"/>
  <c r="J193" i="12594"/>
  <c r="K193" i="12594"/>
  <c r="K192" i="12594"/>
  <c r="J192" i="12594"/>
  <c r="J190" i="12594"/>
  <c r="K190" i="12594"/>
  <c r="J189" i="12594"/>
  <c r="K189" i="12594"/>
  <c r="J188" i="12594"/>
  <c r="K188" i="12594"/>
  <c r="J187" i="12594"/>
  <c r="K187" i="12594"/>
  <c r="K182" i="12594"/>
  <c r="J182" i="12594"/>
  <c r="J48" i="12594"/>
  <c r="J174" i="12594"/>
  <c r="J166" i="12594"/>
  <c r="J155" i="12594"/>
  <c r="J41" i="12594"/>
  <c r="J154" i="12594"/>
  <c r="J159" i="12594"/>
  <c r="J43" i="12594"/>
  <c r="J142" i="12594"/>
  <c r="J136" i="12594"/>
  <c r="J126" i="12594"/>
  <c r="J35" i="12594"/>
  <c r="J125" i="12594"/>
  <c r="J36" i="12594"/>
  <c r="J116" i="12594"/>
  <c r="J34" i="12594"/>
  <c r="J110" i="12594"/>
  <c r="J109" i="12594"/>
  <c r="J33" i="12594"/>
  <c r="J101" i="12594"/>
  <c r="J31" i="12594"/>
  <c r="M72" i="12594"/>
  <c r="M71" i="12594"/>
  <c r="G71" i="12594"/>
  <c r="F71" i="12594"/>
  <c r="G52" i="12594"/>
  <c r="G53" i="12594"/>
  <c r="G55" i="12594"/>
  <c r="G56" i="12594"/>
  <c r="G57" i="12594"/>
  <c r="G58" i="12594"/>
  <c r="J51" i="12594"/>
  <c r="G51" i="12594"/>
  <c r="G50" i="12594"/>
  <c r="J46" i="12594"/>
  <c r="J44" i="12594"/>
  <c r="J40" i="12594"/>
  <c r="J39" i="12594"/>
  <c r="J38" i="12594"/>
  <c r="J32" i="12594"/>
  <c r="E27" i="12594"/>
  <c r="E26" i="12594"/>
  <c r="E25" i="12594"/>
  <c r="E24" i="12594"/>
  <c r="E23" i="12594"/>
  <c r="E22" i="12594"/>
  <c r="E21" i="12594"/>
  <c r="L3" i="12594"/>
  <c r="I3" i="12594"/>
  <c r="J40" i="12561"/>
  <c r="J110" i="12561"/>
  <c r="J32" i="12561"/>
  <c r="J182" i="12561"/>
  <c r="J48" i="12561" s="1"/>
  <c r="K182" i="12561"/>
  <c r="J174" i="12561"/>
  <c r="J46" i="12561"/>
  <c r="I208" i="12594"/>
  <c r="F208" i="12594"/>
  <c r="G261" i="12594"/>
  <c r="J58" i="12594"/>
  <c r="J42" i="12594"/>
  <c r="H207" i="12594"/>
  <c r="J57" i="12594"/>
  <c r="J59" i="12594"/>
  <c r="J198" i="12594"/>
  <c r="K198" i="12594"/>
  <c r="J55" i="12594"/>
  <c r="J207" i="12594"/>
  <c r="K207" i="12594"/>
  <c r="I261" i="12594"/>
  <c r="I256" i="12594"/>
  <c r="I253" i="12594"/>
  <c r="I246" i="12594"/>
  <c r="I259" i="12594"/>
  <c r="I255" i="12594"/>
  <c r="I252" i="12594"/>
  <c r="I249" i="12594"/>
  <c r="I245" i="12594"/>
  <c r="I260" i="12594"/>
  <c r="I258" i="12594"/>
  <c r="I251" i="12594"/>
  <c r="I248" i="12594"/>
  <c r="I250" i="12594"/>
  <c r="I257" i="12594"/>
  <c r="I247" i="12594"/>
  <c r="I254" i="12594"/>
  <c r="J166" i="12561"/>
  <c r="J44" i="12561" s="1"/>
  <c r="J155" i="12561"/>
  <c r="J41" i="12561"/>
  <c r="J154" i="12561"/>
  <c r="J159" i="12561" s="1"/>
  <c r="J43" i="12561" s="1"/>
  <c r="J142" i="12561"/>
  <c r="J39" i="12561"/>
  <c r="J136" i="12561"/>
  <c r="J38" i="12561" s="1"/>
  <c r="N614" i="12585"/>
  <c r="N615" i="12585"/>
  <c r="N616" i="12585"/>
  <c r="A614" i="12585"/>
  <c r="A615" i="12585"/>
  <c r="A616" i="12585"/>
  <c r="N613" i="12585"/>
  <c r="A613" i="12585"/>
  <c r="B47" i="12583"/>
  <c r="B43" i="12583"/>
  <c r="B39" i="12583"/>
  <c r="X39" i="12583" s="1"/>
  <c r="B35" i="12583"/>
  <c r="E75" i="12563" s="1"/>
  <c r="B31" i="12583"/>
  <c r="AT31" i="12583" s="1"/>
  <c r="AT25" i="12583"/>
  <c r="B21" i="12583"/>
  <c r="E47" i="12563" s="1"/>
  <c r="H229" i="12561"/>
  <c r="H228" i="12561"/>
  <c r="H227" i="12561"/>
  <c r="H226" i="12561"/>
  <c r="H368" i="12593"/>
  <c r="F368" i="12593"/>
  <c r="H367" i="12593"/>
  <c r="F367" i="12593"/>
  <c r="H366" i="12593"/>
  <c r="F366" i="12593"/>
  <c r="H362" i="12593"/>
  <c r="F362" i="12593"/>
  <c r="H361" i="12593"/>
  <c r="F361" i="12593"/>
  <c r="H360" i="12593"/>
  <c r="F360" i="12593"/>
  <c r="H359" i="12593"/>
  <c r="F359" i="12593"/>
  <c r="G356" i="12593"/>
  <c r="H354" i="12593"/>
  <c r="F354" i="12593"/>
  <c r="H353" i="12593"/>
  <c r="F353" i="12593"/>
  <c r="H352" i="12593"/>
  <c r="F352" i="12593"/>
  <c r="H351" i="12593"/>
  <c r="F351" i="12593"/>
  <c r="H350" i="12593"/>
  <c r="F350" i="12593"/>
  <c r="H349" i="12593"/>
  <c r="F349" i="12593"/>
  <c r="H348" i="12593"/>
  <c r="F348" i="12593"/>
  <c r="H347" i="12593"/>
  <c r="F347" i="12593"/>
  <c r="H343" i="12593"/>
  <c r="F343" i="12593"/>
  <c r="H342" i="12593"/>
  <c r="F342" i="12593"/>
  <c r="H341" i="12593"/>
  <c r="F341" i="12593"/>
  <c r="H340" i="12593"/>
  <c r="F340" i="12593"/>
  <c r="H339" i="12593"/>
  <c r="F339" i="12593"/>
  <c r="H338" i="12593"/>
  <c r="F338" i="12593"/>
  <c r="H337" i="12593"/>
  <c r="F337" i="12593"/>
  <c r="H336" i="12593"/>
  <c r="F336" i="12593"/>
  <c r="H335" i="12593"/>
  <c r="F335" i="12593"/>
  <c r="H334" i="12593"/>
  <c r="F334" i="12593"/>
  <c r="H333" i="12593"/>
  <c r="G330" i="12593"/>
  <c r="F333" i="12593"/>
  <c r="H328" i="12593"/>
  <c r="F328" i="12593"/>
  <c r="H327" i="12593"/>
  <c r="F327" i="12593"/>
  <c r="H326" i="12593"/>
  <c r="F326" i="12593"/>
  <c r="H325" i="12593"/>
  <c r="F325" i="12593"/>
  <c r="H324" i="12593"/>
  <c r="F324" i="12593"/>
  <c r="H323" i="12593"/>
  <c r="F323" i="12593"/>
  <c r="H322" i="12593"/>
  <c r="F322" i="12593"/>
  <c r="E318" i="12593"/>
  <c r="H321" i="12593"/>
  <c r="F321" i="12593"/>
  <c r="H314" i="12593"/>
  <c r="F314" i="12593"/>
  <c r="H313" i="12593"/>
  <c r="F313" i="12593"/>
  <c r="H312" i="12593"/>
  <c r="F312" i="12593"/>
  <c r="H311" i="12593"/>
  <c r="F311" i="12593"/>
  <c r="H310" i="12593"/>
  <c r="F310" i="12593"/>
  <c r="H309" i="12593"/>
  <c r="F309" i="12593"/>
  <c r="H308" i="12593"/>
  <c r="F308" i="12593"/>
  <c r="H307" i="12593"/>
  <c r="F307" i="12593"/>
  <c r="H306" i="12593"/>
  <c r="F306" i="12593"/>
  <c r="H305" i="12593"/>
  <c r="F305" i="12593"/>
  <c r="H304" i="12593"/>
  <c r="F304" i="12593"/>
  <c r="H300" i="12593"/>
  <c r="F300" i="12593"/>
  <c r="H299" i="12593"/>
  <c r="F299" i="12593"/>
  <c r="H298" i="12593"/>
  <c r="F298" i="12593"/>
  <c r="H294" i="12593"/>
  <c r="F294" i="12593"/>
  <c r="H293" i="12593"/>
  <c r="F293" i="12593"/>
  <c r="H292" i="12593"/>
  <c r="F292" i="12593"/>
  <c r="H291" i="12593"/>
  <c r="F291" i="12593"/>
  <c r="H290" i="12593"/>
  <c r="F290" i="12593"/>
  <c r="H289" i="12593"/>
  <c r="F289" i="12593"/>
  <c r="H288" i="12593"/>
  <c r="F288" i="12593"/>
  <c r="H287" i="12593"/>
  <c r="F287" i="12593"/>
  <c r="H286" i="12593"/>
  <c r="F286" i="12593"/>
  <c r="H285" i="12593"/>
  <c r="F285" i="12593"/>
  <c r="H284" i="12593"/>
  <c r="F284" i="12593"/>
  <c r="H283" i="12593"/>
  <c r="F283" i="12593"/>
  <c r="H279" i="12593"/>
  <c r="F279" i="12593"/>
  <c r="H278" i="12593"/>
  <c r="F278" i="12593"/>
  <c r="H277" i="12593"/>
  <c r="F277" i="12593"/>
  <c r="H276" i="12593"/>
  <c r="F276" i="12593"/>
  <c r="H275" i="12593"/>
  <c r="F275" i="12593"/>
  <c r="H274" i="12593"/>
  <c r="F274" i="12593"/>
  <c r="H273" i="12593"/>
  <c r="F273" i="12593"/>
  <c r="H272" i="12593"/>
  <c r="F272" i="12593"/>
  <c r="H271" i="12593"/>
  <c r="F271" i="12593"/>
  <c r="H270" i="12593"/>
  <c r="F270" i="12593"/>
  <c r="H269" i="12593"/>
  <c r="F269" i="12593"/>
  <c r="H268" i="12593"/>
  <c r="F268" i="12593"/>
  <c r="H267" i="12593"/>
  <c r="F267" i="12593"/>
  <c r="H266" i="12593"/>
  <c r="F266" i="12593"/>
  <c r="H265" i="12593"/>
  <c r="F265" i="12593"/>
  <c r="H264" i="12593"/>
  <c r="F264" i="12593"/>
  <c r="E261" i="12593"/>
  <c r="H259" i="12593"/>
  <c r="F259" i="12593"/>
  <c r="H258" i="12593"/>
  <c r="F258" i="12593"/>
  <c r="H257" i="12593"/>
  <c r="F257" i="12593"/>
  <c r="H256" i="12593"/>
  <c r="F256" i="12593"/>
  <c r="H255" i="12593"/>
  <c r="F255" i="12593"/>
  <c r="H254" i="12593"/>
  <c r="F254" i="12593"/>
  <c r="H253" i="12593"/>
  <c r="F253" i="12593"/>
  <c r="H252" i="12593"/>
  <c r="F252" i="12593"/>
  <c r="H251" i="12593"/>
  <c r="F251" i="12593"/>
  <c r="H250" i="12593"/>
  <c r="F250" i="12593"/>
  <c r="H249" i="12593"/>
  <c r="F249" i="12593"/>
  <c r="H248" i="12593"/>
  <c r="F248" i="12593"/>
  <c r="H247" i="12593"/>
  <c r="G243" i="12593"/>
  <c r="F247" i="12593"/>
  <c r="H246" i="12593"/>
  <c r="F246" i="12593"/>
  <c r="E243" i="12593"/>
  <c r="H239" i="12593"/>
  <c r="F239" i="12593"/>
  <c r="H238" i="12593"/>
  <c r="F238" i="12593"/>
  <c r="H237" i="12593"/>
  <c r="F237" i="12593"/>
  <c r="E234" i="12593"/>
  <c r="H232" i="12593"/>
  <c r="F232" i="12593"/>
  <c r="H231" i="12593"/>
  <c r="F231" i="12593"/>
  <c r="H230" i="12593"/>
  <c r="F230" i="12593"/>
  <c r="H229" i="12593"/>
  <c r="F229" i="12593"/>
  <c r="H228" i="12593"/>
  <c r="F228" i="12593"/>
  <c r="H227" i="12593"/>
  <c r="F227" i="12593"/>
  <c r="H226" i="12593"/>
  <c r="F226" i="12593"/>
  <c r="H225" i="12593"/>
  <c r="F225" i="12593"/>
  <c r="E222" i="12593"/>
  <c r="G222" i="12593"/>
  <c r="H220" i="12593"/>
  <c r="F220" i="12593"/>
  <c r="H219" i="12593"/>
  <c r="F219" i="12593"/>
  <c r="H218" i="12593"/>
  <c r="F218" i="12593"/>
  <c r="H214" i="12593"/>
  <c r="F214" i="12593"/>
  <c r="H213" i="12593"/>
  <c r="F213" i="12593"/>
  <c r="H212" i="12593"/>
  <c r="F212" i="12593"/>
  <c r="H211" i="12593"/>
  <c r="F211" i="12593"/>
  <c r="H210" i="12593"/>
  <c r="F210" i="12593"/>
  <c r="H209" i="12593"/>
  <c r="F209" i="12593"/>
  <c r="H208" i="12593"/>
  <c r="F208" i="12593"/>
  <c r="H207" i="12593"/>
  <c r="F207" i="12593"/>
  <c r="H203" i="12593"/>
  <c r="F203" i="12593"/>
  <c r="H202" i="12593"/>
  <c r="F202" i="12593"/>
  <c r="H201" i="12593"/>
  <c r="F201" i="12593"/>
  <c r="H200" i="12593"/>
  <c r="F200" i="12593"/>
  <c r="H199" i="12593"/>
  <c r="F199" i="12593"/>
  <c r="H198" i="12593"/>
  <c r="F198" i="12593"/>
  <c r="H197" i="12593"/>
  <c r="F197" i="12593"/>
  <c r="H196" i="12593"/>
  <c r="F196" i="12593"/>
  <c r="H195" i="12593"/>
  <c r="F195" i="12593"/>
  <c r="H194" i="12593"/>
  <c r="F194" i="12593"/>
  <c r="H193" i="12593"/>
  <c r="F193" i="12593"/>
  <c r="H192" i="12593"/>
  <c r="F192" i="12593"/>
  <c r="H191" i="12593"/>
  <c r="F191" i="12593"/>
  <c r="H190" i="12593"/>
  <c r="F190" i="12593"/>
  <c r="H189" i="12593"/>
  <c r="F189" i="12593"/>
  <c r="H188" i="12593"/>
  <c r="F188" i="12593"/>
  <c r="H187" i="12593"/>
  <c r="F187" i="12593"/>
  <c r="H186" i="12593"/>
  <c r="F186" i="12593"/>
  <c r="H185" i="12593"/>
  <c r="F185" i="12593"/>
  <c r="H184" i="12593"/>
  <c r="F184" i="12593"/>
  <c r="H183" i="12593"/>
  <c r="G179" i="12593"/>
  <c r="F183" i="12593"/>
  <c r="H177" i="12593"/>
  <c r="F177" i="12593"/>
  <c r="H176" i="12593"/>
  <c r="F176" i="12593"/>
  <c r="H175" i="12593"/>
  <c r="F175" i="12593"/>
  <c r="H174" i="12593"/>
  <c r="F174" i="12593"/>
  <c r="H173" i="12593"/>
  <c r="F173" i="12593"/>
  <c r="H172" i="12593"/>
  <c r="F172" i="12593"/>
  <c r="H168" i="12593"/>
  <c r="F168" i="12593"/>
  <c r="H167" i="12593"/>
  <c r="F167" i="12593"/>
  <c r="H166" i="12593"/>
  <c r="F166" i="12593"/>
  <c r="H165" i="12593"/>
  <c r="F165" i="12593"/>
  <c r="H164" i="12593"/>
  <c r="F164" i="12593"/>
  <c r="H163" i="12593"/>
  <c r="F163" i="12593"/>
  <c r="H162" i="12593"/>
  <c r="F162" i="12593"/>
  <c r="H161" i="12593"/>
  <c r="F161" i="12593"/>
  <c r="H160" i="12593"/>
  <c r="F160" i="12593"/>
  <c r="H159" i="12593"/>
  <c r="F159" i="12593"/>
  <c r="H158" i="12593"/>
  <c r="F158" i="12593"/>
  <c r="E153" i="12593"/>
  <c r="H157" i="12593"/>
  <c r="G153" i="12593"/>
  <c r="F157" i="12593"/>
  <c r="H149" i="12593"/>
  <c r="F149" i="12593"/>
  <c r="H148" i="12593"/>
  <c r="F148" i="12593"/>
  <c r="H147" i="12593"/>
  <c r="F147" i="12593"/>
  <c r="H146" i="12593"/>
  <c r="F146" i="12593"/>
  <c r="H145" i="12593"/>
  <c r="F145" i="12593"/>
  <c r="H144" i="12593"/>
  <c r="F144" i="12593"/>
  <c r="H143" i="12593"/>
  <c r="F143" i="12593"/>
  <c r="H142" i="12593"/>
  <c r="F142" i="12593"/>
  <c r="H141" i="12593"/>
  <c r="F141" i="12593"/>
  <c r="H140" i="12593"/>
  <c r="F140" i="12593"/>
  <c r="H139" i="12593"/>
  <c r="F139" i="12593"/>
  <c r="H138" i="12593"/>
  <c r="F138" i="12593"/>
  <c r="H137" i="12593"/>
  <c r="G134" i="12593"/>
  <c r="F137" i="12593"/>
  <c r="E134" i="12593"/>
  <c r="H132" i="12593"/>
  <c r="F132" i="12593"/>
  <c r="H131" i="12593"/>
  <c r="F131" i="12593"/>
  <c r="H130" i="12593"/>
  <c r="F130" i="12593"/>
  <c r="H129" i="12593"/>
  <c r="F129" i="12593"/>
  <c r="H128" i="12593"/>
  <c r="F128" i="12593"/>
  <c r="H127" i="12593"/>
  <c r="F127" i="12593"/>
  <c r="H126" i="12593"/>
  <c r="F126" i="12593"/>
  <c r="H125" i="12593"/>
  <c r="F125" i="12593"/>
  <c r="H124" i="12593"/>
  <c r="F124" i="12593"/>
  <c r="H123" i="12593"/>
  <c r="F123" i="12593"/>
  <c r="H122" i="12593"/>
  <c r="F122" i="12593"/>
  <c r="H121" i="12593"/>
  <c r="F121" i="12593"/>
  <c r="H120" i="12593"/>
  <c r="F120" i="12593"/>
  <c r="H119" i="12593"/>
  <c r="F119" i="12593"/>
  <c r="H118" i="12593"/>
  <c r="F118" i="12593"/>
  <c r="H117" i="12593"/>
  <c r="F117" i="12593"/>
  <c r="H116" i="12593"/>
  <c r="F116" i="12593"/>
  <c r="H111" i="12593"/>
  <c r="F111" i="12593"/>
  <c r="H110" i="12593"/>
  <c r="F110" i="12593"/>
  <c r="H109" i="12593"/>
  <c r="F109" i="12593"/>
  <c r="H108" i="12593"/>
  <c r="F108" i="12593"/>
  <c r="H107" i="12593"/>
  <c r="F107" i="12593"/>
  <c r="H106" i="12593"/>
  <c r="F106" i="12593"/>
  <c r="H105" i="12593"/>
  <c r="F105" i="12593"/>
  <c r="H104" i="12593"/>
  <c r="F104" i="12593"/>
  <c r="H103" i="12593"/>
  <c r="F103" i="12593"/>
  <c r="H102" i="12593"/>
  <c r="F102" i="12593"/>
  <c r="H101" i="12593"/>
  <c r="F101" i="12593"/>
  <c r="H100" i="12593"/>
  <c r="F100" i="12593"/>
  <c r="H99" i="12593"/>
  <c r="F99" i="12593"/>
  <c r="H98" i="12593"/>
  <c r="F98" i="12593"/>
  <c r="H97" i="12593"/>
  <c r="G93" i="12593"/>
  <c r="F97" i="12593"/>
  <c r="H96" i="12593"/>
  <c r="F96" i="12593"/>
  <c r="E93" i="12593"/>
  <c r="H91" i="12593"/>
  <c r="F91" i="12593"/>
  <c r="H90" i="12593"/>
  <c r="F90" i="12593"/>
  <c r="H89" i="12593"/>
  <c r="F89" i="12593"/>
  <c r="H88" i="12593"/>
  <c r="F88" i="12593"/>
  <c r="H87" i="12593"/>
  <c r="F87" i="12593"/>
  <c r="H86" i="12593"/>
  <c r="F86" i="12593"/>
  <c r="H85" i="12593"/>
  <c r="F85" i="12593"/>
  <c r="H84" i="12593"/>
  <c r="F84" i="12593"/>
  <c r="H83" i="12593"/>
  <c r="F83" i="12593"/>
  <c r="H82" i="12593"/>
  <c r="F82" i="12593"/>
  <c r="H81" i="12593"/>
  <c r="F81" i="12593"/>
  <c r="H80" i="12593"/>
  <c r="F80" i="12593"/>
  <c r="H79" i="12593"/>
  <c r="F79" i="12593"/>
  <c r="H78" i="12593"/>
  <c r="F78" i="12593"/>
  <c r="H77" i="12593"/>
  <c r="F77" i="12593"/>
  <c r="H76" i="12593"/>
  <c r="F76" i="12593"/>
  <c r="H75" i="12593"/>
  <c r="F75" i="12593"/>
  <c r="H74" i="12593"/>
  <c r="F74" i="12593"/>
  <c r="H73" i="12593"/>
  <c r="F73" i="12593"/>
  <c r="H72" i="12593"/>
  <c r="F72" i="12593"/>
  <c r="H71" i="12593"/>
  <c r="F71" i="12593"/>
  <c r="H70" i="12593"/>
  <c r="F70" i="12593"/>
  <c r="H69" i="12593"/>
  <c r="F69" i="12593"/>
  <c r="H68" i="12593"/>
  <c r="F68" i="12593"/>
  <c r="H67" i="12593"/>
  <c r="F67" i="12593"/>
  <c r="H66" i="12593"/>
  <c r="F66" i="12593"/>
  <c r="H65" i="12593"/>
  <c r="F65" i="12593"/>
  <c r="H64" i="12593"/>
  <c r="F64" i="12593"/>
  <c r="H63" i="12593"/>
  <c r="F63" i="12593"/>
  <c r="H59" i="12593"/>
  <c r="F59" i="12593"/>
  <c r="H58" i="12593"/>
  <c r="F58" i="12593"/>
  <c r="H57" i="12593"/>
  <c r="F57" i="12593"/>
  <c r="H56" i="12593"/>
  <c r="F56" i="12593"/>
  <c r="H55" i="12593"/>
  <c r="F55" i="12593"/>
  <c r="H54" i="12593"/>
  <c r="F54" i="12593"/>
  <c r="H53" i="12593"/>
  <c r="F53" i="12593"/>
  <c r="H52" i="12593"/>
  <c r="F52" i="12593"/>
  <c r="H51" i="12593"/>
  <c r="F51" i="12593"/>
  <c r="H50" i="12593"/>
  <c r="F50" i="12593"/>
  <c r="H49" i="12593"/>
  <c r="F49" i="12593"/>
  <c r="H48" i="12593"/>
  <c r="F48" i="12593"/>
  <c r="H47" i="12593"/>
  <c r="F47" i="12593"/>
  <c r="H46" i="12593"/>
  <c r="F46" i="12593"/>
  <c r="H45" i="12593"/>
  <c r="F45" i="12593"/>
  <c r="H44" i="12593"/>
  <c r="F44" i="12593"/>
  <c r="H39" i="12593"/>
  <c r="F39" i="12593"/>
  <c r="H38" i="12593"/>
  <c r="F38" i="12593"/>
  <c r="H37" i="12593"/>
  <c r="F37" i="12593"/>
  <c r="H36" i="12593"/>
  <c r="F36" i="12593"/>
  <c r="H35" i="12593"/>
  <c r="F35" i="12593"/>
  <c r="H34" i="12593"/>
  <c r="F34" i="12593"/>
  <c r="H33" i="12593"/>
  <c r="F33" i="12593"/>
  <c r="H32" i="12593"/>
  <c r="F32" i="12593"/>
  <c r="H31" i="12593"/>
  <c r="F31" i="12593"/>
  <c r="H30" i="12593"/>
  <c r="F30" i="12593"/>
  <c r="H29" i="12593"/>
  <c r="F29" i="12593"/>
  <c r="H28" i="12593"/>
  <c r="F28" i="12593"/>
  <c r="H27" i="12593"/>
  <c r="F27" i="12593"/>
  <c r="H26" i="12593"/>
  <c r="F26" i="12593"/>
  <c r="H25" i="12593"/>
  <c r="F25" i="12593"/>
  <c r="H24" i="12593"/>
  <c r="F24" i="12593"/>
  <c r="H23" i="12593"/>
  <c r="F23" i="12593"/>
  <c r="H22" i="12593"/>
  <c r="F22" i="12593"/>
  <c r="H21" i="12593"/>
  <c r="F21" i="12593"/>
  <c r="H20" i="12593"/>
  <c r="F20" i="12593"/>
  <c r="H19" i="12593"/>
  <c r="F19" i="12593"/>
  <c r="H18" i="12593"/>
  <c r="F18" i="12593"/>
  <c r="H17" i="12593"/>
  <c r="G14" i="12593"/>
  <c r="F17" i="12593"/>
  <c r="E14" i="12593"/>
  <c r="G12" i="12593"/>
  <c r="E12" i="12593"/>
  <c r="E113" i="12593"/>
  <c r="G234" i="12593"/>
  <c r="G261" i="12593"/>
  <c r="G241" i="12593"/>
  <c r="E356" i="12593"/>
  <c r="G113" i="12593"/>
  <c r="E179" i="12593"/>
  <c r="E151" i="12593"/>
  <c r="G318" i="12593"/>
  <c r="G316" i="12593"/>
  <c r="E330" i="12593"/>
  <c r="E316" i="12593"/>
  <c r="G151" i="12593"/>
  <c r="E241" i="12593"/>
  <c r="E6" i="12593"/>
  <c r="G6" i="12593"/>
  <c r="A558" i="12585"/>
  <c r="A556" i="12585"/>
  <c r="Q535" i="12585"/>
  <c r="N538" i="12585"/>
  <c r="N537" i="12585"/>
  <c r="N536" i="12585"/>
  <c r="A538" i="12585"/>
  <c r="A537" i="12585"/>
  <c r="A536" i="12585"/>
  <c r="N560" i="12585"/>
  <c r="A560" i="12585"/>
  <c r="N559" i="12585"/>
  <c r="A559" i="12585"/>
  <c r="N558" i="12585"/>
  <c r="Q557" i="12585"/>
  <c r="AG410" i="12585"/>
  <c r="AB410" i="12585"/>
  <c r="S410" i="12585"/>
  <c r="B410" i="12585"/>
  <c r="J126" i="12561"/>
  <c r="J35" i="12561"/>
  <c r="J125" i="12561"/>
  <c r="J36" i="12561" s="1"/>
  <c r="J116" i="12561"/>
  <c r="J34" i="12561" s="1"/>
  <c r="J109" i="12561"/>
  <c r="J33" i="12561"/>
  <c r="J101" i="12561"/>
  <c r="J31" i="12561" s="1"/>
  <c r="I225" i="12585"/>
  <c r="S122" i="12563"/>
  <c r="T122" i="12563" s="1"/>
  <c r="R122" i="12563"/>
  <c r="Q122" i="12563"/>
  <c r="P122" i="12563"/>
  <c r="O122" i="12563"/>
  <c r="N122" i="12563"/>
  <c r="M122" i="12563"/>
  <c r="L122" i="12563"/>
  <c r="K122" i="12563"/>
  <c r="S121" i="12563"/>
  <c r="R121" i="12563"/>
  <c r="Q121" i="12563"/>
  <c r="P121" i="12563"/>
  <c r="O121" i="12563"/>
  <c r="N121" i="12563"/>
  <c r="M121" i="12563"/>
  <c r="L121" i="12563"/>
  <c r="K121" i="12563"/>
  <c r="J121" i="12563"/>
  <c r="I121" i="12563"/>
  <c r="H121" i="12563"/>
  <c r="S119" i="12563"/>
  <c r="R119" i="12563"/>
  <c r="Q119" i="12563"/>
  <c r="P119" i="12563"/>
  <c r="O119" i="12563"/>
  <c r="N119" i="12563"/>
  <c r="M119" i="12563"/>
  <c r="L119" i="12563"/>
  <c r="K119" i="12563"/>
  <c r="J119" i="12563"/>
  <c r="J122" i="12563" s="1"/>
  <c r="I119" i="12563"/>
  <c r="I122" i="12563" s="1"/>
  <c r="H119" i="12563"/>
  <c r="H122" i="12563" s="1"/>
  <c r="H118" i="12563"/>
  <c r="I118" i="12563" s="1"/>
  <c r="J118" i="12563" s="1"/>
  <c r="K118" i="12563" s="1"/>
  <c r="L118" i="12563" s="1"/>
  <c r="M118" i="12563" s="1"/>
  <c r="N118" i="12563" s="1"/>
  <c r="O118" i="12563" s="1"/>
  <c r="P118" i="12563" s="1"/>
  <c r="Q118" i="12563" s="1"/>
  <c r="R118" i="12563" s="1"/>
  <c r="S118" i="12563" s="1"/>
  <c r="T117" i="12563"/>
  <c r="H116" i="12563"/>
  <c r="H120" i="12563" s="1"/>
  <c r="T115" i="12563"/>
  <c r="AT43" i="12583"/>
  <c r="X35" i="12583"/>
  <c r="X21" i="12583"/>
  <c r="X25" i="12583"/>
  <c r="X43" i="12583"/>
  <c r="AP40" i="12583" s="1"/>
  <c r="B171" i="12585"/>
  <c r="I220" i="12585" s="1"/>
  <c r="Q7" i="12583"/>
  <c r="R7" i="12583" s="1"/>
  <c r="AI554" i="12585"/>
  <c r="AF554" i="12585"/>
  <c r="AC554" i="12585"/>
  <c r="Z554" i="12585"/>
  <c r="W554" i="12585"/>
  <c r="T554" i="12585"/>
  <c r="Q554" i="12585"/>
  <c r="N554" i="12585"/>
  <c r="K554" i="12585"/>
  <c r="H554" i="12585"/>
  <c r="E554" i="12585"/>
  <c r="AI553" i="12585"/>
  <c r="AF553" i="12585"/>
  <c r="AC553" i="12585"/>
  <c r="Z553" i="12585"/>
  <c r="W553" i="12585"/>
  <c r="T553" i="12585"/>
  <c r="Q553" i="12585"/>
  <c r="N553" i="12585"/>
  <c r="K553" i="12585"/>
  <c r="H553" i="12585"/>
  <c r="E553" i="12585"/>
  <c r="B554" i="12585"/>
  <c r="B553" i="12585"/>
  <c r="I6" i="12563"/>
  <c r="E448" i="12585" s="1"/>
  <c r="J6" i="12563"/>
  <c r="K6" i="12563"/>
  <c r="K448" i="12585" s="1"/>
  <c r="K508" i="12585" s="1"/>
  <c r="L6" i="12563"/>
  <c r="N448" i="12585" s="1"/>
  <c r="M6" i="12563"/>
  <c r="Q448" i="12585" s="1"/>
  <c r="Q492" i="12585" s="1"/>
  <c r="N6" i="12563"/>
  <c r="T448" i="12585" s="1"/>
  <c r="O6" i="12563"/>
  <c r="P6" i="12563"/>
  <c r="Z448" i="12585" s="1"/>
  <c r="Q6" i="12563"/>
  <c r="AC448" i="12585" s="1"/>
  <c r="R6" i="12563"/>
  <c r="AF448" i="12585" s="1"/>
  <c r="AF508" i="12585" s="1"/>
  <c r="S6" i="12563"/>
  <c r="AI448" i="12585" s="1"/>
  <c r="H6" i="12563"/>
  <c r="B448" i="12585" s="1"/>
  <c r="Q510" i="12585"/>
  <c r="H17" i="12561"/>
  <c r="AG412" i="12585"/>
  <c r="AB412" i="12585"/>
  <c r="S412" i="12585"/>
  <c r="N412" i="12585"/>
  <c r="B412" i="12585"/>
  <c r="H448" i="12585"/>
  <c r="H530" i="12585" s="1"/>
  <c r="W448" i="12585"/>
  <c r="W470" i="12585" s="1"/>
  <c r="BH152" i="12583"/>
  <c r="BG152" i="12583"/>
  <c r="BF152" i="12583"/>
  <c r="BE152" i="12583"/>
  <c r="BD152" i="12583"/>
  <c r="BC152" i="12583"/>
  <c r="BB152" i="12583"/>
  <c r="BA152" i="12583"/>
  <c r="AZ152" i="12583"/>
  <c r="AY152" i="12583"/>
  <c r="AX152" i="12583"/>
  <c r="AW152" i="12583"/>
  <c r="BI152" i="12583" s="1"/>
  <c r="AT152" i="12583"/>
  <c r="BI151" i="12583"/>
  <c r="BJ151" i="12583" s="1"/>
  <c r="AT151" i="12583"/>
  <c r="BH147" i="12583"/>
  <c r="BG147" i="12583"/>
  <c r="BF147" i="12583"/>
  <c r="BE147" i="12583"/>
  <c r="BD147" i="12583"/>
  <c r="BC147" i="12583"/>
  <c r="BB147" i="12583"/>
  <c r="BA147" i="12583"/>
  <c r="AZ147" i="12583"/>
  <c r="AY147" i="12583"/>
  <c r="AX147" i="12583"/>
  <c r="AW147" i="12583"/>
  <c r="AT147" i="12583"/>
  <c r="BI146" i="12583"/>
  <c r="BJ146" i="12583" s="1"/>
  <c r="AT146" i="12583"/>
  <c r="BH141" i="12583"/>
  <c r="BG141" i="12583"/>
  <c r="BF141" i="12583"/>
  <c r="BE141" i="12583"/>
  <c r="BD141" i="12583"/>
  <c r="BC141" i="12583"/>
  <c r="BB141" i="12583"/>
  <c r="BA141" i="12583"/>
  <c r="AZ141" i="12583"/>
  <c r="AY141" i="12583"/>
  <c r="AX141" i="12583"/>
  <c r="AW141" i="12583"/>
  <c r="AT141" i="12583"/>
  <c r="BI140" i="12583"/>
  <c r="BJ140" i="12583" s="1"/>
  <c r="AT140" i="12583"/>
  <c r="BI134" i="12583"/>
  <c r="BI133" i="12583"/>
  <c r="BI132" i="12583"/>
  <c r="AV132" i="12583"/>
  <c r="BI131" i="12583"/>
  <c r="BI130" i="12583"/>
  <c r="AV130" i="12583"/>
  <c r="BI129" i="12583"/>
  <c r="BI128" i="12583"/>
  <c r="AV128" i="12583"/>
  <c r="BI127" i="12583"/>
  <c r="BI126" i="12583"/>
  <c r="AV126" i="12583"/>
  <c r="BI125" i="12583"/>
  <c r="BI124" i="12583"/>
  <c r="AV124" i="12583"/>
  <c r="BI123" i="12583"/>
  <c r="AV123" i="12583"/>
  <c r="BI122" i="12583"/>
  <c r="BI121" i="12583"/>
  <c r="AV121" i="12583"/>
  <c r="BI120" i="12583"/>
  <c r="BI119" i="12583"/>
  <c r="AV119" i="12583"/>
  <c r="BI118" i="12583"/>
  <c r="BI117" i="12583"/>
  <c r="AV117" i="12583"/>
  <c r="BI116" i="12583"/>
  <c r="BI115" i="12583"/>
  <c r="AV115" i="12583"/>
  <c r="BI114" i="12583"/>
  <c r="AV114" i="12583"/>
  <c r="BI113" i="12583"/>
  <c r="BI112" i="12583"/>
  <c r="AV112" i="12583"/>
  <c r="BI111" i="12583"/>
  <c r="BI110" i="12583"/>
  <c r="AV110" i="12583"/>
  <c r="BI109" i="12583"/>
  <c r="BI108" i="12583"/>
  <c r="AV108" i="12583"/>
  <c r="BI107" i="12583"/>
  <c r="BI106" i="12583"/>
  <c r="AV106" i="12583"/>
  <c r="BI105" i="12583"/>
  <c r="AV105" i="12583"/>
  <c r="BI104" i="12583"/>
  <c r="BI103" i="12583"/>
  <c r="AV103" i="12583"/>
  <c r="BI102" i="12583"/>
  <c r="BI101" i="12583"/>
  <c r="AV101" i="12583"/>
  <c r="BI100" i="12583"/>
  <c r="BI99" i="12583"/>
  <c r="AV99" i="12583"/>
  <c r="BI98" i="12583"/>
  <c r="BI97" i="12583"/>
  <c r="AV97" i="12583"/>
  <c r="BI96" i="12583"/>
  <c r="AV96" i="12583"/>
  <c r="BI95" i="12583"/>
  <c r="BI94" i="12583"/>
  <c r="AV94" i="12583"/>
  <c r="BI93" i="12583"/>
  <c r="BI92" i="12583"/>
  <c r="AV92" i="12583"/>
  <c r="BI91" i="12583"/>
  <c r="BH90" i="12583"/>
  <c r="BG90" i="12583"/>
  <c r="BF90" i="12583"/>
  <c r="BE90" i="12583"/>
  <c r="BD90" i="12583"/>
  <c r="BC90" i="12583"/>
  <c r="BB90" i="12583"/>
  <c r="BA90" i="12583"/>
  <c r="AZ90" i="12583"/>
  <c r="AY90" i="12583"/>
  <c r="AV90" i="12583"/>
  <c r="BI86" i="12583"/>
  <c r="BI85" i="12583"/>
  <c r="BI84" i="12583"/>
  <c r="BI83" i="12583"/>
  <c r="BI82" i="12583"/>
  <c r="BI81" i="12583"/>
  <c r="BH80" i="12583"/>
  <c r="BH87" i="12583"/>
  <c r="BG80" i="12583"/>
  <c r="BG87" i="12583" s="1"/>
  <c r="BF80" i="12583"/>
  <c r="BF87" i="12583" s="1"/>
  <c r="BE80" i="12583"/>
  <c r="BE87" i="12583" s="1"/>
  <c r="BD80" i="12583"/>
  <c r="BD87" i="12583" s="1"/>
  <c r="BC80" i="12583"/>
  <c r="BC87" i="12583"/>
  <c r="BB80" i="12583"/>
  <c r="BB87" i="12583" s="1"/>
  <c r="BA80" i="12583"/>
  <c r="BA87" i="12583" s="1"/>
  <c r="AZ80" i="12583"/>
  <c r="AZ87" i="12583" s="1"/>
  <c r="AY80" i="12583"/>
  <c r="AY87" i="12583" s="1"/>
  <c r="AX80" i="12583"/>
  <c r="AX87" i="12583" s="1"/>
  <c r="AW80" i="12583"/>
  <c r="AW87" i="12583" s="1"/>
  <c r="BI77" i="12583"/>
  <c r="BI76" i="12583"/>
  <c r="AV76" i="12583"/>
  <c r="BI75" i="12583"/>
  <c r="BI74" i="12583"/>
  <c r="AV74" i="12583"/>
  <c r="BI69" i="12583"/>
  <c r="BI68" i="12583"/>
  <c r="BI67" i="12583"/>
  <c r="BI66" i="12583"/>
  <c r="BI65" i="12583"/>
  <c r="BI64" i="12583"/>
  <c r="BI63" i="12583"/>
  <c r="BI62" i="12583"/>
  <c r="BI61" i="12583"/>
  <c r="BI60" i="12583"/>
  <c r="BI59" i="12583"/>
  <c r="BI58" i="12583"/>
  <c r="BI54" i="12583"/>
  <c r="BI53" i="12583"/>
  <c r="BI52" i="12583"/>
  <c r="BI51" i="12583"/>
  <c r="BH50" i="12583"/>
  <c r="BG50" i="12583"/>
  <c r="BF50" i="12583"/>
  <c r="BE50" i="12583"/>
  <c r="BD50" i="12583"/>
  <c r="BC50" i="12583"/>
  <c r="BB50" i="12583"/>
  <c r="BA50" i="12583"/>
  <c r="AZ50" i="12583"/>
  <c r="AY50" i="12583"/>
  <c r="AX50" i="12583"/>
  <c r="AW50" i="12583"/>
  <c r="BI47" i="12583"/>
  <c r="BJ47" i="12583" s="1"/>
  <c r="BM46" i="12583"/>
  <c r="BK46" i="12583"/>
  <c r="BI46" i="12583"/>
  <c r="BJ46" i="12583"/>
  <c r="BI45" i="12583"/>
  <c r="BM44" i="12583"/>
  <c r="BK44" i="12583"/>
  <c r="BI44" i="12583"/>
  <c r="BJ44" i="12583" s="1"/>
  <c r="BI43" i="12583"/>
  <c r="BM42" i="12583"/>
  <c r="BK42" i="12583"/>
  <c r="BI42" i="12583"/>
  <c r="BJ42" i="12583" s="1"/>
  <c r="BI41" i="12583"/>
  <c r="BM40" i="12583"/>
  <c r="BK40" i="12583"/>
  <c r="BI40" i="12583"/>
  <c r="BL40" i="12583" s="1"/>
  <c r="BI39" i="12583"/>
  <c r="BM38" i="12583"/>
  <c r="BK38" i="12583"/>
  <c r="BI38" i="12583"/>
  <c r="BI37" i="12583"/>
  <c r="BM36" i="12583"/>
  <c r="BK36" i="12583"/>
  <c r="BI36" i="12583"/>
  <c r="BJ37" i="12583" s="1"/>
  <c r="BI35" i="12583"/>
  <c r="BM34" i="12583"/>
  <c r="BK34" i="12583"/>
  <c r="BI34" i="12583"/>
  <c r="BI33" i="12583"/>
  <c r="BM32" i="12583"/>
  <c r="BK32" i="12583"/>
  <c r="BI32" i="12583"/>
  <c r="BJ32" i="12583" s="1"/>
  <c r="BI31" i="12583"/>
  <c r="BM30" i="12583"/>
  <c r="BK30" i="12583"/>
  <c r="BI30" i="12583"/>
  <c r="BI28" i="12583"/>
  <c r="BM27" i="12583"/>
  <c r="BK27" i="12583"/>
  <c r="BI27" i="12583"/>
  <c r="BI25" i="12583"/>
  <c r="BM24" i="12583"/>
  <c r="BK24" i="12583"/>
  <c r="BI24" i="12583"/>
  <c r="BI23" i="12583"/>
  <c r="BM22" i="12583"/>
  <c r="BK22" i="12583"/>
  <c r="BI22" i="12583"/>
  <c r="BJ22" i="12583" s="1"/>
  <c r="BI21" i="12583"/>
  <c r="BM20" i="12583"/>
  <c r="BK20" i="12583"/>
  <c r="BI20" i="12583"/>
  <c r="BI19" i="12583"/>
  <c r="BM18" i="12583"/>
  <c r="BK18" i="12583"/>
  <c r="BI18" i="12583"/>
  <c r="BJ18" i="12583" s="1"/>
  <c r="BI17" i="12583"/>
  <c r="BM16" i="12583"/>
  <c r="BK16" i="12583"/>
  <c r="BI16" i="12583"/>
  <c r="BL16" i="12583"/>
  <c r="BI15" i="12583"/>
  <c r="BJ15" i="12583" s="1"/>
  <c r="BM14" i="12583"/>
  <c r="BK14" i="12583"/>
  <c r="BI14" i="12583"/>
  <c r="BH13" i="12583"/>
  <c r="BH73" i="12583" s="1"/>
  <c r="BG13" i="12583"/>
  <c r="BG139" i="12583" s="1"/>
  <c r="BF13" i="12583"/>
  <c r="BF145" i="12583"/>
  <c r="BE13" i="12583"/>
  <c r="BE150" i="12583" s="1"/>
  <c r="BD13" i="12583"/>
  <c r="BD73" i="12583" s="1"/>
  <c r="BC13" i="12583"/>
  <c r="BC139" i="12583"/>
  <c r="BB13" i="12583"/>
  <c r="BB145" i="12583" s="1"/>
  <c r="BA13" i="12583"/>
  <c r="BA150" i="12583" s="1"/>
  <c r="AZ13" i="12583"/>
  <c r="AZ73" i="12583" s="1"/>
  <c r="AY13" i="12583"/>
  <c r="AY139" i="12583"/>
  <c r="AX13" i="12583"/>
  <c r="AX145" i="12583"/>
  <c r="AW13" i="12583"/>
  <c r="AW150" i="12583" s="1"/>
  <c r="BI10" i="12583"/>
  <c r="BI9" i="12583"/>
  <c r="AW8" i="12583"/>
  <c r="AX8" i="12583" s="1"/>
  <c r="AY8" i="12583" s="1"/>
  <c r="AZ8" i="12583" s="1"/>
  <c r="BA8" i="12583" s="1"/>
  <c r="BB8" i="12583" s="1"/>
  <c r="BC8" i="12583" s="1"/>
  <c r="BD8" i="12583" s="1"/>
  <c r="BE8" i="12583" s="1"/>
  <c r="BF8" i="12583" s="1"/>
  <c r="BG8" i="12583" s="1"/>
  <c r="BH8" i="12583" s="1"/>
  <c r="AW6" i="12583"/>
  <c r="AX6" i="12583" s="1"/>
  <c r="AY6" i="12583" s="1"/>
  <c r="AZ6" i="12583" s="1"/>
  <c r="BA6" i="12583" s="1"/>
  <c r="BB6" i="12583" s="1"/>
  <c r="BC6" i="12583" s="1"/>
  <c r="BD6" i="12583" s="1"/>
  <c r="BE6" i="12583" s="1"/>
  <c r="BF6" i="12583" s="1"/>
  <c r="BG6" i="12583" s="1"/>
  <c r="BH6" i="12583" s="1"/>
  <c r="BI5" i="12583"/>
  <c r="AL152" i="12583"/>
  <c r="AK152" i="12583"/>
  <c r="AJ152" i="12583"/>
  <c r="AI152" i="12583"/>
  <c r="AH152" i="12583"/>
  <c r="AG152" i="12583"/>
  <c r="AF152" i="12583"/>
  <c r="AE152" i="12583"/>
  <c r="AD152" i="12583"/>
  <c r="AC152" i="12583"/>
  <c r="AB152" i="12583"/>
  <c r="AA152" i="12583"/>
  <c r="X152" i="12583"/>
  <c r="AM151" i="12583"/>
  <c r="AN151" i="12583" s="1"/>
  <c r="X151" i="12583"/>
  <c r="AL147" i="12583"/>
  <c r="AK147" i="12583"/>
  <c r="AJ147" i="12583"/>
  <c r="AI147" i="12583"/>
  <c r="AH147" i="12583"/>
  <c r="AG147" i="12583"/>
  <c r="AF147" i="12583"/>
  <c r="AE147" i="12583"/>
  <c r="AD147" i="12583"/>
  <c r="AC147" i="12583"/>
  <c r="AB147" i="12583"/>
  <c r="AA147" i="12583"/>
  <c r="X147" i="12583"/>
  <c r="AM146" i="12583"/>
  <c r="AN146" i="12583" s="1"/>
  <c r="X146" i="12583"/>
  <c r="AL141" i="12583"/>
  <c r="AK141" i="12583"/>
  <c r="AJ141" i="12583"/>
  <c r="AI141" i="12583"/>
  <c r="AH141" i="12583"/>
  <c r="AG141" i="12583"/>
  <c r="AF141" i="12583"/>
  <c r="AE141" i="12583"/>
  <c r="AD141" i="12583"/>
  <c r="AM141" i="12583" s="1"/>
  <c r="AC141" i="12583"/>
  <c r="AB141" i="12583"/>
  <c r="AA141" i="12583"/>
  <c r="X141" i="12583"/>
  <c r="AM140" i="12583"/>
  <c r="AN140" i="12583" s="1"/>
  <c r="X140" i="12583"/>
  <c r="AM134" i="12583"/>
  <c r="AM133" i="12583"/>
  <c r="AM132" i="12583"/>
  <c r="Z132" i="12583"/>
  <c r="AM131" i="12583"/>
  <c r="AM130" i="12583"/>
  <c r="Z130" i="12583"/>
  <c r="AM129" i="12583"/>
  <c r="AM128" i="12583"/>
  <c r="Z128" i="12583"/>
  <c r="AM127" i="12583"/>
  <c r="AM126" i="12583"/>
  <c r="Z126" i="12583"/>
  <c r="AM125" i="12583"/>
  <c r="AM124" i="12583"/>
  <c r="Z124" i="12583"/>
  <c r="AM123" i="12583"/>
  <c r="Z123" i="12583"/>
  <c r="AM122" i="12583"/>
  <c r="AM121" i="12583"/>
  <c r="Z121" i="12583"/>
  <c r="AM120" i="12583"/>
  <c r="AM119" i="12583"/>
  <c r="Z119" i="12583"/>
  <c r="AM118" i="12583"/>
  <c r="AM117" i="12583"/>
  <c r="Z117" i="12583"/>
  <c r="AM116" i="12583"/>
  <c r="AM115" i="12583"/>
  <c r="Z115" i="12583"/>
  <c r="AM114" i="12583"/>
  <c r="Z114" i="12583"/>
  <c r="AM113" i="12583"/>
  <c r="AM112" i="12583"/>
  <c r="Z112" i="12583"/>
  <c r="AM111" i="12583"/>
  <c r="AM110" i="12583"/>
  <c r="Z110" i="12583"/>
  <c r="AM109" i="12583"/>
  <c r="AM108" i="12583"/>
  <c r="Z108" i="12583"/>
  <c r="AM107" i="12583"/>
  <c r="AM106" i="12583"/>
  <c r="Z106" i="12583"/>
  <c r="AM105" i="12583"/>
  <c r="Z105" i="12583"/>
  <c r="AM104" i="12583"/>
  <c r="AM103" i="12583"/>
  <c r="Z103" i="12583"/>
  <c r="AM102" i="12583"/>
  <c r="AM101" i="12583"/>
  <c r="Z101" i="12583"/>
  <c r="AM100" i="12583"/>
  <c r="AM99" i="12583"/>
  <c r="Z99" i="12583"/>
  <c r="AM98" i="12583"/>
  <c r="AM97" i="12583"/>
  <c r="Z97" i="12583"/>
  <c r="AM96" i="12583"/>
  <c r="Z96" i="12583"/>
  <c r="AM95" i="12583"/>
  <c r="AM94" i="12583"/>
  <c r="Z94" i="12583"/>
  <c r="AM93" i="12583"/>
  <c r="AM92" i="12583"/>
  <c r="Z92" i="12583"/>
  <c r="AM91" i="12583"/>
  <c r="AL90" i="12583"/>
  <c r="AK90" i="12583"/>
  <c r="AJ90" i="12583"/>
  <c r="AI90" i="12583"/>
  <c r="AH90" i="12583"/>
  <c r="AG90" i="12583"/>
  <c r="AF90" i="12583"/>
  <c r="AE90" i="12583"/>
  <c r="AD90" i="12583"/>
  <c r="AC90" i="12583"/>
  <c r="Z90" i="12583"/>
  <c r="AM86" i="12583"/>
  <c r="AM85" i="12583"/>
  <c r="AM84" i="12583"/>
  <c r="AM83" i="12583"/>
  <c r="AM82" i="12583"/>
  <c r="AM81" i="12583"/>
  <c r="AL80" i="12583"/>
  <c r="AL87" i="12583" s="1"/>
  <c r="AK80" i="12583"/>
  <c r="AK87" i="12583"/>
  <c r="AJ80" i="12583"/>
  <c r="AJ87" i="12583" s="1"/>
  <c r="AI80" i="12583"/>
  <c r="AI87" i="12583" s="1"/>
  <c r="AH80" i="12583"/>
  <c r="AH87" i="12583" s="1"/>
  <c r="AG80" i="12583"/>
  <c r="AG87" i="12583"/>
  <c r="AF80" i="12583"/>
  <c r="AF87" i="12583" s="1"/>
  <c r="AE80" i="12583"/>
  <c r="AE87" i="12583" s="1"/>
  <c r="AD80" i="12583"/>
  <c r="AD87" i="12583" s="1"/>
  <c r="AC80" i="12583"/>
  <c r="AC87" i="12583" s="1"/>
  <c r="AB80" i="12583"/>
  <c r="AB87" i="12583" s="1"/>
  <c r="AA80" i="12583"/>
  <c r="AM77" i="12583"/>
  <c r="AM76" i="12583"/>
  <c r="Z76" i="12583"/>
  <c r="AM75" i="12583"/>
  <c r="AM74" i="12583"/>
  <c r="Z74" i="12583"/>
  <c r="AM69" i="12583"/>
  <c r="AM68" i="12583"/>
  <c r="AM67" i="12583"/>
  <c r="AM66" i="12583"/>
  <c r="AM65" i="12583"/>
  <c r="AM64" i="12583"/>
  <c r="AM63" i="12583"/>
  <c r="AM62" i="12583"/>
  <c r="AM61" i="12583"/>
  <c r="AM60" i="12583"/>
  <c r="AM59" i="12583"/>
  <c r="AM58" i="12583"/>
  <c r="AM54" i="12583"/>
  <c r="AM53" i="12583"/>
  <c r="AM52" i="12583"/>
  <c r="AM51" i="12583"/>
  <c r="AL50" i="12583"/>
  <c r="AK50" i="12583"/>
  <c r="AJ50" i="12583"/>
  <c r="AI50" i="12583"/>
  <c r="AH50" i="12583"/>
  <c r="AG50" i="12583"/>
  <c r="AF50" i="12583"/>
  <c r="AE50" i="12583"/>
  <c r="AD50" i="12583"/>
  <c r="AC50" i="12583"/>
  <c r="AB50" i="12583"/>
  <c r="AA50" i="12583"/>
  <c r="AM47" i="12583"/>
  <c r="AQ46" i="12583"/>
  <c r="AO46" i="12583"/>
  <c r="AM46" i="12583"/>
  <c r="AM45" i="12583"/>
  <c r="AQ44" i="12583"/>
  <c r="AO44" i="12583"/>
  <c r="AM44" i="12583"/>
  <c r="AM43" i="12583"/>
  <c r="AQ42" i="12583"/>
  <c r="AO42" i="12583"/>
  <c r="AM42" i="12583"/>
  <c r="AM41" i="12583"/>
  <c r="AN41" i="12583" s="1"/>
  <c r="AQ40" i="12583"/>
  <c r="AO40" i="12583"/>
  <c r="AM40" i="12583"/>
  <c r="AM39" i="12583"/>
  <c r="AQ38" i="12583"/>
  <c r="AO38" i="12583"/>
  <c r="AM38" i="12583"/>
  <c r="AN38" i="12583"/>
  <c r="AM37" i="12583"/>
  <c r="AN37" i="12583" s="1"/>
  <c r="AQ36" i="12583"/>
  <c r="AO36" i="12583"/>
  <c r="AM36" i="12583"/>
  <c r="AM35" i="12583"/>
  <c r="AQ34" i="12583"/>
  <c r="AO34" i="12583"/>
  <c r="AM34" i="12583"/>
  <c r="AP34" i="12583" s="1"/>
  <c r="AM33" i="12583"/>
  <c r="AQ32" i="12583"/>
  <c r="AO32" i="12583"/>
  <c r="AM32" i="12583"/>
  <c r="AM31" i="12583"/>
  <c r="AQ30" i="12583"/>
  <c r="AO30" i="12583"/>
  <c r="AM30" i="12583"/>
  <c r="AN30" i="12583" s="1"/>
  <c r="AM28" i="12583"/>
  <c r="AQ27" i="12583"/>
  <c r="AO27" i="12583"/>
  <c r="AM27" i="12583"/>
  <c r="AM25" i="12583"/>
  <c r="AN25" i="12583" s="1"/>
  <c r="AQ24" i="12583"/>
  <c r="AO24" i="12583"/>
  <c r="AM24" i="12583"/>
  <c r="AN24" i="12583" s="1"/>
  <c r="AM23" i="12583"/>
  <c r="AQ22" i="12583"/>
  <c r="AO22" i="12583"/>
  <c r="AM22" i="12583"/>
  <c r="AM21" i="12583"/>
  <c r="AQ20" i="12583"/>
  <c r="AO20" i="12583"/>
  <c r="AM20" i="12583"/>
  <c r="AN20" i="12583" s="1"/>
  <c r="AM19" i="12583"/>
  <c r="AQ18" i="12583"/>
  <c r="AO18" i="12583"/>
  <c r="AM18" i="12583"/>
  <c r="AM17" i="12583"/>
  <c r="AQ16" i="12583"/>
  <c r="AO16" i="12583"/>
  <c r="AM16" i="12583"/>
  <c r="AN16" i="12583" s="1"/>
  <c r="AM15" i="12583"/>
  <c r="AQ14" i="12583"/>
  <c r="AO14" i="12583"/>
  <c r="AM14" i="12583"/>
  <c r="AL13" i="12583"/>
  <c r="AL73" i="12583" s="1"/>
  <c r="AK13" i="12583"/>
  <c r="AK139" i="12583" s="1"/>
  <c r="AJ13" i="12583"/>
  <c r="AJ145" i="12583"/>
  <c r="AI13" i="12583"/>
  <c r="AI150" i="12583"/>
  <c r="AH13" i="12583"/>
  <c r="AH73" i="12583" s="1"/>
  <c r="AG13" i="12583"/>
  <c r="AG139" i="12583" s="1"/>
  <c r="AF13" i="12583"/>
  <c r="AF145" i="12583"/>
  <c r="AE13" i="12583"/>
  <c r="AE150" i="12583"/>
  <c r="AD13" i="12583"/>
  <c r="AD73" i="12583" s="1"/>
  <c r="AC13" i="12583"/>
  <c r="AC139" i="12583" s="1"/>
  <c r="AB13" i="12583"/>
  <c r="AB145" i="12583" s="1"/>
  <c r="AA13" i="12583"/>
  <c r="AA150" i="12583"/>
  <c r="AM10" i="12583"/>
  <c r="AM9" i="12583"/>
  <c r="AA8" i="12583"/>
  <c r="AB8" i="12583" s="1"/>
  <c r="AC8" i="12583" s="1"/>
  <c r="AD8" i="12583" s="1"/>
  <c r="AE8" i="12583" s="1"/>
  <c r="AF8" i="12583" s="1"/>
  <c r="AG8" i="12583" s="1"/>
  <c r="AH8" i="12583" s="1"/>
  <c r="AI8" i="12583" s="1"/>
  <c r="AJ8" i="12583" s="1"/>
  <c r="AK8" i="12583" s="1"/>
  <c r="AL8" i="12583" s="1"/>
  <c r="AA6" i="12583"/>
  <c r="AB6" i="12583" s="1"/>
  <c r="AC6" i="12583" s="1"/>
  <c r="AD6" i="12583" s="1"/>
  <c r="AE6" i="12583" s="1"/>
  <c r="AF6" i="12583" s="1"/>
  <c r="AG6" i="12583" s="1"/>
  <c r="AH6" i="12583" s="1"/>
  <c r="AI6" i="12583" s="1"/>
  <c r="AJ6" i="12583" s="1"/>
  <c r="AK6" i="12583" s="1"/>
  <c r="AL6" i="12583" s="1"/>
  <c r="AM5" i="12583"/>
  <c r="AN36" i="12583" s="1"/>
  <c r="BJ16" i="12583"/>
  <c r="BJ21" i="12583"/>
  <c r="BJ31" i="12583"/>
  <c r="BJ39" i="12583"/>
  <c r="AC89" i="12583"/>
  <c r="AN39" i="12583"/>
  <c r="AF150" i="12583"/>
  <c r="BJ35" i="12583"/>
  <c r="AY79" i="12583"/>
  <c r="BC89" i="12583"/>
  <c r="AZ139" i="12583"/>
  <c r="BG145" i="12583"/>
  <c r="AN44" i="12583"/>
  <c r="AG145" i="12583"/>
  <c r="AJ150" i="12583"/>
  <c r="BJ25" i="12583"/>
  <c r="BJ34" i="12583"/>
  <c r="BC79" i="12583"/>
  <c r="BG89" i="12583"/>
  <c r="BD139" i="12583"/>
  <c r="AX150" i="12583"/>
  <c r="AC79" i="12583"/>
  <c r="AG89" i="12583"/>
  <c r="AK145" i="12583"/>
  <c r="BJ17" i="12583"/>
  <c r="BJ24" i="12583"/>
  <c r="BG79" i="12583"/>
  <c r="BH139" i="12583"/>
  <c r="AY145" i="12583"/>
  <c r="BB150" i="12583"/>
  <c r="AN18" i="12583"/>
  <c r="AN19" i="12583"/>
  <c r="AG79" i="12583"/>
  <c r="AB150" i="12583"/>
  <c r="BL42" i="12583"/>
  <c r="BJ43" i="12583"/>
  <c r="AY89" i="12583"/>
  <c r="BC145" i="12583"/>
  <c r="BF150" i="12583"/>
  <c r="BE57" i="12583"/>
  <c r="BA73" i="12583"/>
  <c r="AX57" i="12583"/>
  <c r="BB57" i="12583"/>
  <c r="BF57" i="12583"/>
  <c r="AX73" i="12583"/>
  <c r="BB73" i="12583"/>
  <c r="BF73" i="12583"/>
  <c r="BH79" i="12583"/>
  <c r="BH89" i="12583"/>
  <c r="AW139" i="12583"/>
  <c r="BA139" i="12583"/>
  <c r="BE139" i="12583"/>
  <c r="BH145" i="12583"/>
  <c r="AY150" i="12583"/>
  <c r="BC150" i="12583"/>
  <c r="BG150" i="12583"/>
  <c r="AW57" i="12583"/>
  <c r="BJ14" i="12583"/>
  <c r="BJ20" i="12583"/>
  <c r="BJ30" i="12583"/>
  <c r="BJ38" i="12583"/>
  <c r="AY57" i="12583"/>
  <c r="BC57" i="12583"/>
  <c r="BG57" i="12583"/>
  <c r="AY73" i="12583"/>
  <c r="BC73" i="12583"/>
  <c r="BG73" i="12583"/>
  <c r="AW79" i="12583"/>
  <c r="BA79" i="12583"/>
  <c r="BE79" i="12583"/>
  <c r="AW89" i="12583"/>
  <c r="BA89" i="12583"/>
  <c r="BE89" i="12583"/>
  <c r="AX139" i="12583"/>
  <c r="BB139" i="12583"/>
  <c r="BF139" i="12583"/>
  <c r="AW145" i="12583"/>
  <c r="BA145" i="12583"/>
  <c r="BE145" i="12583"/>
  <c r="BH150" i="12583"/>
  <c r="BA57" i="12583"/>
  <c r="AW73" i="12583"/>
  <c r="BE73" i="12583"/>
  <c r="BJ27" i="12583"/>
  <c r="BH57" i="12583"/>
  <c r="AX79" i="12583"/>
  <c r="BB79" i="12583"/>
  <c r="BF79" i="12583"/>
  <c r="AX89" i="12583"/>
  <c r="BB89" i="12583"/>
  <c r="BF89" i="12583"/>
  <c r="AI57" i="12583"/>
  <c r="AE73" i="12583"/>
  <c r="AN32" i="12583"/>
  <c r="AB57" i="12583"/>
  <c r="AF57" i="12583"/>
  <c r="AJ57" i="12583"/>
  <c r="AB73" i="12583"/>
  <c r="AF73" i="12583"/>
  <c r="AJ73" i="12583"/>
  <c r="AD79" i="12583"/>
  <c r="AH79" i="12583"/>
  <c r="AL79" i="12583"/>
  <c r="AA87" i="12583"/>
  <c r="AH89" i="12583"/>
  <c r="AL89" i="12583"/>
  <c r="AA139" i="12583"/>
  <c r="AE139" i="12583"/>
  <c r="AI139" i="12583"/>
  <c r="AD145" i="12583"/>
  <c r="AH145" i="12583"/>
  <c r="AC150" i="12583"/>
  <c r="AG150" i="12583"/>
  <c r="AE57" i="12583"/>
  <c r="AN23" i="12583"/>
  <c r="AN33" i="12583"/>
  <c r="AC57" i="12583"/>
  <c r="AG57" i="12583"/>
  <c r="AC73" i="12583"/>
  <c r="AG73" i="12583"/>
  <c r="AA79" i="12583"/>
  <c r="AE79" i="12583"/>
  <c r="AI79" i="12583"/>
  <c r="AA89" i="12583"/>
  <c r="AE89" i="12583"/>
  <c r="AI89" i="12583"/>
  <c r="AB139" i="12583"/>
  <c r="AF139" i="12583"/>
  <c r="AJ139" i="12583"/>
  <c r="AA145" i="12583"/>
  <c r="AE145" i="12583"/>
  <c r="AI145" i="12583"/>
  <c r="AD150" i="12583"/>
  <c r="AH150" i="12583"/>
  <c r="AL150" i="12583"/>
  <c r="AA57" i="12583"/>
  <c r="AA73" i="12583"/>
  <c r="AI73" i="12583"/>
  <c r="AN15" i="12583"/>
  <c r="AD57" i="12583"/>
  <c r="AH57" i="12583"/>
  <c r="AL57" i="12583"/>
  <c r="AB79" i="12583"/>
  <c r="AF79" i="12583"/>
  <c r="AJ79" i="12583"/>
  <c r="AB89" i="12583"/>
  <c r="AF89" i="12583"/>
  <c r="AJ89" i="12583"/>
  <c r="A4" i="12586"/>
  <c r="B94" i="12563"/>
  <c r="A531" i="12585" s="1"/>
  <c r="B70" i="12563"/>
  <c r="A493" i="12585" s="1"/>
  <c r="G71" i="12561"/>
  <c r="F71" i="12561"/>
  <c r="M71" i="12561"/>
  <c r="A46" i="12571"/>
  <c r="A48" i="12572"/>
  <c r="C3" i="12568"/>
  <c r="T143" i="12563"/>
  <c r="T144" i="12563"/>
  <c r="T146" i="12563"/>
  <c r="T145" i="12563"/>
  <c r="H141" i="12563"/>
  <c r="H148" i="12563" s="1"/>
  <c r="H149" i="12563" s="1"/>
  <c r="T147" i="12563"/>
  <c r="I141" i="12563"/>
  <c r="I148" i="12563" s="1"/>
  <c r="I149" i="12563" s="1"/>
  <c r="M141" i="12563"/>
  <c r="M148" i="12563" s="1"/>
  <c r="M149" i="12563" s="1"/>
  <c r="Q141" i="12563"/>
  <c r="Q148" i="12563" s="1"/>
  <c r="Q149" i="12563" s="1"/>
  <c r="J141" i="12563"/>
  <c r="J148" i="12563" s="1"/>
  <c r="J149" i="12563" s="1"/>
  <c r="N141" i="12563"/>
  <c r="N148" i="12563" s="1"/>
  <c r="N149" i="12563" s="1"/>
  <c r="R141" i="12563"/>
  <c r="R148" i="12563" s="1"/>
  <c r="R149" i="12563" s="1"/>
  <c r="N595" i="12585"/>
  <c r="N573" i="12585"/>
  <c r="N535" i="12585"/>
  <c r="N513" i="12585"/>
  <c r="N475" i="12585"/>
  <c r="N453" i="12585"/>
  <c r="Q428" i="12585"/>
  <c r="S159" i="12563"/>
  <c r="R159" i="12563"/>
  <c r="AF592" i="12585" s="1"/>
  <c r="Q159" i="12563"/>
  <c r="AC592" i="12585" s="1"/>
  <c r="P159" i="12563"/>
  <c r="Z592" i="12585" s="1"/>
  <c r="O159" i="12563"/>
  <c r="W592" i="12585" s="1"/>
  <c r="N159" i="12563"/>
  <c r="T592" i="12585" s="1"/>
  <c r="M159" i="12563"/>
  <c r="Q592" i="12585" s="1"/>
  <c r="L159" i="12563"/>
  <c r="N592" i="12585" s="1"/>
  <c r="K159" i="12563"/>
  <c r="K592" i="12585" s="1"/>
  <c r="J159" i="12563"/>
  <c r="H592" i="12585" s="1"/>
  <c r="I159" i="12563"/>
  <c r="E592" i="12585" s="1"/>
  <c r="H159" i="12563"/>
  <c r="B592" i="12585" s="1"/>
  <c r="S101" i="12563"/>
  <c r="AI532" i="12585" s="1"/>
  <c r="R101" i="12563"/>
  <c r="AF532" i="12585" s="1"/>
  <c r="Q101" i="12563"/>
  <c r="AC532" i="12585" s="1"/>
  <c r="P101" i="12563"/>
  <c r="Z532" i="12585" s="1"/>
  <c r="O101" i="12563"/>
  <c r="W532" i="12585" s="1"/>
  <c r="N101" i="12563"/>
  <c r="T532" i="12585" s="1"/>
  <c r="M101" i="12563"/>
  <c r="Q532" i="12585" s="1"/>
  <c r="L101" i="12563"/>
  <c r="N532" i="12585" s="1"/>
  <c r="K101" i="12563"/>
  <c r="K532" i="12585" s="1"/>
  <c r="J101" i="12563"/>
  <c r="H532" i="12585" s="1"/>
  <c r="I101" i="12563"/>
  <c r="E532" i="12585" s="1"/>
  <c r="H101" i="12563"/>
  <c r="B532" i="12585" s="1"/>
  <c r="S79" i="12563"/>
  <c r="AI510" i="12585" s="1"/>
  <c r="R79" i="12563"/>
  <c r="AF510" i="12585" s="1"/>
  <c r="Q79" i="12563"/>
  <c r="Q91" i="12563" s="1"/>
  <c r="P79" i="12563"/>
  <c r="P91" i="12563" s="1"/>
  <c r="O79" i="12563"/>
  <c r="W510" i="12585" s="1"/>
  <c r="N79" i="12563"/>
  <c r="M79" i="12563"/>
  <c r="M91" i="12563" s="1"/>
  <c r="L79" i="12563"/>
  <c r="N510" i="12585" s="1"/>
  <c r="K79" i="12563"/>
  <c r="J79" i="12563"/>
  <c r="J91" i="12563" s="1"/>
  <c r="I79" i="12563"/>
  <c r="I91" i="12563" s="1"/>
  <c r="H79" i="12563"/>
  <c r="B510" i="12585" s="1"/>
  <c r="S78" i="12563"/>
  <c r="S87" i="12563" s="1"/>
  <c r="R78" i="12563"/>
  <c r="R87" i="12563" s="1"/>
  <c r="Q78" i="12563"/>
  <c r="P78" i="12563"/>
  <c r="P87" i="12563" s="1"/>
  <c r="O78" i="12563"/>
  <c r="O87" i="12563" s="1"/>
  <c r="N78" i="12563"/>
  <c r="N87" i="12563" s="1"/>
  <c r="M78" i="12563"/>
  <c r="L78" i="12563"/>
  <c r="N494" i="12585" s="1"/>
  <c r="K78" i="12563"/>
  <c r="K87" i="12563" s="1"/>
  <c r="J78" i="12563"/>
  <c r="J87" i="12563" s="1"/>
  <c r="I78" i="12563"/>
  <c r="H78" i="12563"/>
  <c r="B472" i="12585" s="1"/>
  <c r="S54" i="12563"/>
  <c r="AI472" i="12585" s="1"/>
  <c r="R54" i="12563"/>
  <c r="AF472" i="12585" s="1"/>
  <c r="Q54" i="12563"/>
  <c r="AC472" i="12585" s="1"/>
  <c r="P54" i="12563"/>
  <c r="Z472" i="12585" s="1"/>
  <c r="O54" i="12563"/>
  <c r="N54" i="12563"/>
  <c r="T472" i="12585" s="1"/>
  <c r="M54" i="12563"/>
  <c r="Q472" i="12585" s="1"/>
  <c r="L54" i="12563"/>
  <c r="N472" i="12585" s="1"/>
  <c r="K54" i="12563"/>
  <c r="K472" i="12585" s="1"/>
  <c r="J54" i="12563"/>
  <c r="I54" i="12563"/>
  <c r="E472" i="12585" s="1"/>
  <c r="H54" i="12563"/>
  <c r="S20" i="12563"/>
  <c r="AI450" i="12585" s="1"/>
  <c r="R20" i="12563"/>
  <c r="Q20" i="12563"/>
  <c r="AC450" i="12585" s="1"/>
  <c r="P20" i="12563"/>
  <c r="Z450" i="12585" s="1"/>
  <c r="O20" i="12563"/>
  <c r="N20" i="12563"/>
  <c r="T450" i="12585" s="1"/>
  <c r="M20" i="12563"/>
  <c r="Q450" i="12585" s="1"/>
  <c r="L20" i="12563"/>
  <c r="N450" i="12585" s="1"/>
  <c r="K20" i="12563"/>
  <c r="J20" i="12563"/>
  <c r="H450" i="12585" s="1"/>
  <c r="I20" i="12563"/>
  <c r="E450" i="12585" s="1"/>
  <c r="H20" i="12563"/>
  <c r="B450" i="12585" s="1"/>
  <c r="Q453" i="12585"/>
  <c r="A457" i="12585"/>
  <c r="A456" i="12585"/>
  <c r="A455" i="12585"/>
  <c r="A454" i="12585"/>
  <c r="A452" i="12585"/>
  <c r="N456" i="12585"/>
  <c r="N454" i="12585"/>
  <c r="W399" i="12585"/>
  <c r="H510" i="12585"/>
  <c r="O91" i="12563"/>
  <c r="H494" i="12585"/>
  <c r="AI494" i="12585"/>
  <c r="Z494" i="12585"/>
  <c r="W472" i="12585"/>
  <c r="AF450" i="12585"/>
  <c r="N634" i="12585"/>
  <c r="A634" i="12585"/>
  <c r="N633" i="12585"/>
  <c r="A633" i="12585"/>
  <c r="N632" i="12585"/>
  <c r="A632" i="12585"/>
  <c r="Q631" i="12585"/>
  <c r="N631" i="12585"/>
  <c r="A631" i="12585"/>
  <c r="A630" i="12585"/>
  <c r="Q613" i="12585"/>
  <c r="A612" i="12585"/>
  <c r="N599" i="12585"/>
  <c r="A599" i="12585"/>
  <c r="N598" i="12585"/>
  <c r="A598" i="12585"/>
  <c r="N597" i="12585"/>
  <c r="A597" i="12585"/>
  <c r="N596" i="12585"/>
  <c r="A596" i="12585"/>
  <c r="Q595" i="12585"/>
  <c r="A594" i="12585"/>
  <c r="N577" i="12585"/>
  <c r="A577" i="12585"/>
  <c r="N576" i="12585"/>
  <c r="A576" i="12585"/>
  <c r="N575" i="12585"/>
  <c r="A575" i="12585"/>
  <c r="N574" i="12585"/>
  <c r="A574" i="12585"/>
  <c r="Q573" i="12585"/>
  <c r="A572" i="12585"/>
  <c r="A534" i="12585"/>
  <c r="N517" i="12585"/>
  <c r="A517" i="12585"/>
  <c r="N516" i="12585"/>
  <c r="A516" i="12585"/>
  <c r="N515" i="12585"/>
  <c r="A515" i="12585"/>
  <c r="N514" i="12585"/>
  <c r="A514" i="12585"/>
  <c r="Q513" i="12585"/>
  <c r="A512" i="12585"/>
  <c r="N478" i="12585"/>
  <c r="A478" i="12585"/>
  <c r="N477" i="12585"/>
  <c r="A477" i="12585"/>
  <c r="N476" i="12585"/>
  <c r="A476" i="12585"/>
  <c r="Q475" i="12585"/>
  <c r="A474" i="12585"/>
  <c r="N434" i="12585"/>
  <c r="A434" i="12585"/>
  <c r="N433" i="12585"/>
  <c r="A433" i="12585"/>
  <c r="N432" i="12585"/>
  <c r="A432" i="12585"/>
  <c r="N431" i="12585"/>
  <c r="A431" i="12585"/>
  <c r="N430" i="12585"/>
  <c r="A430" i="12585"/>
  <c r="A427" i="12585"/>
  <c r="B420" i="12585"/>
  <c r="AG419" i="12585"/>
  <c r="AB419" i="12585"/>
  <c r="S419" i="12585"/>
  <c r="B417" i="12585"/>
  <c r="AG416" i="12585"/>
  <c r="AB416" i="12585"/>
  <c r="S416" i="12585"/>
  <c r="B414" i="12585"/>
  <c r="AG409" i="12585"/>
  <c r="AB409" i="12585"/>
  <c r="S409" i="12585"/>
  <c r="B407" i="12585"/>
  <c r="AG406" i="12585"/>
  <c r="AB406" i="12585"/>
  <c r="S406" i="12585"/>
  <c r="B404" i="12585"/>
  <c r="AG402" i="12585"/>
  <c r="AB402" i="12585"/>
  <c r="S402" i="12585"/>
  <c r="B400" i="12585"/>
  <c r="AG399" i="12585"/>
  <c r="AB399" i="12585"/>
  <c r="S399" i="12585"/>
  <c r="B397" i="12585"/>
  <c r="AG395" i="12585"/>
  <c r="AB395" i="12585"/>
  <c r="S395" i="12585"/>
  <c r="B389" i="12585"/>
  <c r="B21" i="12585"/>
  <c r="X354" i="12585" s="1"/>
  <c r="S354" i="12585" s="1"/>
  <c r="N354" i="12585" s="1"/>
  <c r="A15" i="12585"/>
  <c r="S170" i="12563"/>
  <c r="R170" i="12563"/>
  <c r="Q170" i="12563"/>
  <c r="P170" i="12563"/>
  <c r="P174" i="12563" s="1"/>
  <c r="O170" i="12563"/>
  <c r="O174" i="12563" s="1"/>
  <c r="N170" i="12563"/>
  <c r="N174" i="12563" s="1"/>
  <c r="M170" i="12563"/>
  <c r="M174" i="12563" s="1"/>
  <c r="L170" i="12563"/>
  <c r="K170" i="12563"/>
  <c r="J170" i="12563"/>
  <c r="J174" i="12563" s="1"/>
  <c r="I170" i="12563"/>
  <c r="I174" i="12563" s="1"/>
  <c r="H170" i="12563"/>
  <c r="H174" i="12563" s="1"/>
  <c r="S130" i="12563"/>
  <c r="R130" i="12563"/>
  <c r="Q130" i="12563"/>
  <c r="P130" i="12563"/>
  <c r="O130" i="12563"/>
  <c r="N130" i="12563"/>
  <c r="M130" i="12563"/>
  <c r="L130" i="12563"/>
  <c r="K130" i="12563"/>
  <c r="J130" i="12563"/>
  <c r="I130" i="12563"/>
  <c r="H130" i="12563"/>
  <c r="H131" i="12563" s="1"/>
  <c r="D198" i="12561"/>
  <c r="D200" i="12561"/>
  <c r="D199" i="12561"/>
  <c r="D197" i="12561"/>
  <c r="D196" i="12561"/>
  <c r="S155" i="12563"/>
  <c r="R155" i="12563"/>
  <c r="AF591" i="12585" s="1"/>
  <c r="Q155" i="12563"/>
  <c r="Q157" i="12563" s="1"/>
  <c r="P155" i="12563"/>
  <c r="Z591" i="12585" s="1"/>
  <c r="O155" i="12563"/>
  <c r="O157" i="12563" s="1"/>
  <c r="O161" i="12563" s="1"/>
  <c r="N155" i="12563"/>
  <c r="T591" i="12585" s="1"/>
  <c r="M155" i="12563"/>
  <c r="M157" i="12563" s="1"/>
  <c r="L155" i="12563"/>
  <c r="N591" i="12585" s="1"/>
  <c r="K155" i="12563"/>
  <c r="J155" i="12563"/>
  <c r="J157" i="12563" s="1"/>
  <c r="I155" i="12563"/>
  <c r="I157" i="12563" s="1"/>
  <c r="H155" i="12563"/>
  <c r="B591" i="12585" s="1"/>
  <c r="S97" i="12563"/>
  <c r="S99" i="12563" s="1"/>
  <c r="R97" i="12563"/>
  <c r="R99" i="12563" s="1"/>
  <c r="Q97" i="12563"/>
  <c r="Q99" i="12563" s="1"/>
  <c r="P97" i="12563"/>
  <c r="P99" i="12563" s="1"/>
  <c r="O97" i="12563"/>
  <c r="W531" i="12585" s="1"/>
  <c r="N97" i="12563"/>
  <c r="N99" i="12563" s="1"/>
  <c r="M97" i="12563"/>
  <c r="M99" i="12563" s="1"/>
  <c r="L97" i="12563"/>
  <c r="N531" i="12585" s="1"/>
  <c r="K97" i="12563"/>
  <c r="K99" i="12563" s="1"/>
  <c r="J97" i="12563"/>
  <c r="H531" i="12585" s="1"/>
  <c r="I97" i="12563"/>
  <c r="H97" i="12563"/>
  <c r="B531" i="12585" s="1"/>
  <c r="S72" i="12563"/>
  <c r="S89" i="12563" s="1"/>
  <c r="R72" i="12563"/>
  <c r="R89" i="12563" s="1"/>
  <c r="Q72" i="12563"/>
  <c r="Q89" i="12563" s="1"/>
  <c r="P72" i="12563"/>
  <c r="O72" i="12563"/>
  <c r="O89" i="12563" s="1"/>
  <c r="N72" i="12563"/>
  <c r="N89" i="12563" s="1"/>
  <c r="M72" i="12563"/>
  <c r="M89" i="12563" s="1"/>
  <c r="L72" i="12563"/>
  <c r="K72" i="12563"/>
  <c r="K89" i="12563" s="1"/>
  <c r="J72" i="12563"/>
  <c r="J89" i="12563" s="1"/>
  <c r="I72" i="12563"/>
  <c r="I89" i="12563" s="1"/>
  <c r="S71" i="12563"/>
  <c r="R71" i="12563"/>
  <c r="AF493" i="12585" s="1"/>
  <c r="Q71" i="12563"/>
  <c r="Q85" i="12563" s="1"/>
  <c r="P71" i="12563"/>
  <c r="P85" i="12563" s="1"/>
  <c r="O71" i="12563"/>
  <c r="N71" i="12563"/>
  <c r="N85" i="12563" s="1"/>
  <c r="M71" i="12563"/>
  <c r="M85" i="12563" s="1"/>
  <c r="L71" i="12563"/>
  <c r="L85" i="12563" s="1"/>
  <c r="K71" i="12563"/>
  <c r="K85" i="12563" s="1"/>
  <c r="J71" i="12563"/>
  <c r="J85" i="12563" s="1"/>
  <c r="I71" i="12563"/>
  <c r="I85" i="12563" s="1"/>
  <c r="H72" i="12563"/>
  <c r="H89" i="12563" s="1"/>
  <c r="H71" i="12563"/>
  <c r="T90" i="12563"/>
  <c r="T88" i="12563"/>
  <c r="T86" i="12563"/>
  <c r="T84" i="12563"/>
  <c r="F39" i="12563"/>
  <c r="F38" i="12563"/>
  <c r="F62" i="12563"/>
  <c r="F61" i="12563"/>
  <c r="S49" i="12563"/>
  <c r="AI471" i="12585" s="1"/>
  <c r="R49" i="12563"/>
  <c r="AF471" i="12585" s="1"/>
  <c r="Q49" i="12563"/>
  <c r="AC471" i="12585" s="1"/>
  <c r="P49" i="12563"/>
  <c r="O49" i="12563"/>
  <c r="N49" i="12563"/>
  <c r="T471" i="12585" s="1"/>
  <c r="M49" i="12563"/>
  <c r="Q471" i="12585" s="1"/>
  <c r="L49" i="12563"/>
  <c r="N471" i="12585" s="1"/>
  <c r="K49" i="12563"/>
  <c r="J49" i="12563"/>
  <c r="H471" i="12585" s="1"/>
  <c r="I49" i="12563"/>
  <c r="E471" i="12585" s="1"/>
  <c r="H49" i="12563"/>
  <c r="E53" i="12563"/>
  <c r="E52" i="12563"/>
  <c r="D51" i="12563"/>
  <c r="S12" i="12563"/>
  <c r="R12" i="12563"/>
  <c r="Q12" i="12563"/>
  <c r="Q16" i="12563" s="1"/>
  <c r="P12" i="12563"/>
  <c r="P16" i="12563" s="1"/>
  <c r="O12" i="12563"/>
  <c r="N12" i="12563"/>
  <c r="M12" i="12563"/>
  <c r="L12" i="12563"/>
  <c r="L16" i="12563" s="1"/>
  <c r="K12" i="12563"/>
  <c r="K16" i="12563" s="1"/>
  <c r="J12" i="12563"/>
  <c r="I12" i="12563"/>
  <c r="H12" i="12563"/>
  <c r="T493" i="12585"/>
  <c r="L99" i="12563"/>
  <c r="J99" i="12563"/>
  <c r="K531" i="12585"/>
  <c r="AI531" i="12585"/>
  <c r="W591" i="12585"/>
  <c r="K509" i="12585"/>
  <c r="AI509" i="12585"/>
  <c r="R157" i="12563"/>
  <c r="P157" i="12563"/>
  <c r="H62" i="12563"/>
  <c r="I62" i="12563"/>
  <c r="J62" i="12563"/>
  <c r="K62" i="12563"/>
  <c r="L62" i="12563"/>
  <c r="M62" i="12563"/>
  <c r="N62" i="12563"/>
  <c r="O62" i="12563"/>
  <c r="P62" i="12563"/>
  <c r="Q62" i="12563"/>
  <c r="R62" i="12563"/>
  <c r="T64" i="12563"/>
  <c r="S62" i="12563"/>
  <c r="T62" i="12563" s="1"/>
  <c r="N455" i="12585" s="1"/>
  <c r="T60" i="12563"/>
  <c r="H239" i="12561"/>
  <c r="D239" i="12561"/>
  <c r="A239" i="12561"/>
  <c r="H238" i="12561"/>
  <c r="D238" i="12561"/>
  <c r="D67" i="12561" s="1"/>
  <c r="A238" i="12561"/>
  <c r="H237" i="12561"/>
  <c r="D237" i="12561"/>
  <c r="D66" i="12561" s="1"/>
  <c r="A237" i="12561"/>
  <c r="F50" i="12583"/>
  <c r="G50" i="12583"/>
  <c r="H50" i="12583"/>
  <c r="I50" i="12583"/>
  <c r="J50" i="12583"/>
  <c r="K50" i="12583"/>
  <c r="L50" i="12583"/>
  <c r="M50" i="12583"/>
  <c r="N50" i="12583"/>
  <c r="O50" i="12583"/>
  <c r="P50" i="12583"/>
  <c r="E50" i="12583"/>
  <c r="F13" i="12583"/>
  <c r="G13" i="12583"/>
  <c r="G150" i="12583" s="1"/>
  <c r="H13" i="12583"/>
  <c r="H150" i="12583" s="1"/>
  <c r="I13" i="12583"/>
  <c r="I139" i="12583" s="1"/>
  <c r="J13" i="12583"/>
  <c r="K13" i="12583"/>
  <c r="L13" i="12583"/>
  <c r="M13" i="12583"/>
  <c r="M73" i="12583" s="1"/>
  <c r="N13" i="12583"/>
  <c r="O13" i="12583"/>
  <c r="O89" i="12583" s="1"/>
  <c r="P13" i="12583"/>
  <c r="P150" i="12583" s="1"/>
  <c r="E13" i="12583"/>
  <c r="E150" i="12583" s="1"/>
  <c r="P152" i="12583"/>
  <c r="O152" i="12583"/>
  <c r="N152" i="12583"/>
  <c r="M152" i="12583"/>
  <c r="L152" i="12583"/>
  <c r="K152" i="12583"/>
  <c r="J152" i="12583"/>
  <c r="I152" i="12583"/>
  <c r="H152" i="12583"/>
  <c r="G152" i="12583"/>
  <c r="F152" i="12583"/>
  <c r="E152" i="12583"/>
  <c r="B152" i="12583"/>
  <c r="Q151" i="12583"/>
  <c r="F239" i="12594" s="1"/>
  <c r="I239" i="12594" s="1"/>
  <c r="J68" i="12594" s="1"/>
  <c r="B151" i="12583"/>
  <c r="N150" i="12583"/>
  <c r="L150" i="12583"/>
  <c r="K150" i="12583"/>
  <c r="J150" i="12583"/>
  <c r="I150" i="12583"/>
  <c r="F150" i="12583"/>
  <c r="P147" i="12583"/>
  <c r="O147" i="12583"/>
  <c r="N147" i="12583"/>
  <c r="M147" i="12583"/>
  <c r="L147" i="12583"/>
  <c r="K147" i="12583"/>
  <c r="J147" i="12583"/>
  <c r="I147" i="12583"/>
  <c r="H147" i="12583"/>
  <c r="G147" i="12583"/>
  <c r="F147" i="12583"/>
  <c r="E147" i="12583"/>
  <c r="B147" i="12583"/>
  <c r="Q146" i="12583"/>
  <c r="F238" i="12561" s="1"/>
  <c r="I238" i="12561" s="1"/>
  <c r="J67" i="12561" s="1"/>
  <c r="B146" i="12583"/>
  <c r="N145" i="12583"/>
  <c r="L145" i="12583"/>
  <c r="K145" i="12583"/>
  <c r="J145" i="12583"/>
  <c r="I145" i="12583"/>
  <c r="F145" i="12583"/>
  <c r="P141" i="12583"/>
  <c r="O141" i="12583"/>
  <c r="N141" i="12583"/>
  <c r="M141" i="12583"/>
  <c r="L141" i="12583"/>
  <c r="K141" i="12583"/>
  <c r="J141" i="12583"/>
  <c r="I141" i="12583"/>
  <c r="H141" i="12583"/>
  <c r="G141" i="12583"/>
  <c r="F141" i="12583"/>
  <c r="Q141" i="12583" s="1"/>
  <c r="E141" i="12583"/>
  <c r="B141" i="12583"/>
  <c r="Q140" i="12583"/>
  <c r="F237" i="12594" s="1"/>
  <c r="I237" i="12594" s="1"/>
  <c r="J66" i="12594" s="1"/>
  <c r="B140" i="12583"/>
  <c r="P139" i="12583"/>
  <c r="N139" i="12583"/>
  <c r="L139" i="12583"/>
  <c r="K139" i="12583"/>
  <c r="J139" i="12583"/>
  <c r="F139" i="12583"/>
  <c r="E139" i="12583"/>
  <c r="Q134" i="12583"/>
  <c r="Q133" i="12583"/>
  <c r="Q132" i="12583"/>
  <c r="D132" i="12583"/>
  <c r="Q131" i="12583"/>
  <c r="Q130" i="12583"/>
  <c r="D130" i="12583"/>
  <c r="Q129" i="12583"/>
  <c r="Q128" i="12583"/>
  <c r="D128" i="12583"/>
  <c r="Q127" i="12583"/>
  <c r="Q126" i="12583"/>
  <c r="D126" i="12583"/>
  <c r="Q125" i="12583"/>
  <c r="Q124" i="12583"/>
  <c r="D124" i="12583"/>
  <c r="Q123" i="12583"/>
  <c r="D123" i="12583"/>
  <c r="Q122" i="12583"/>
  <c r="Q121" i="12583"/>
  <c r="D121" i="12583"/>
  <c r="Q120" i="12583"/>
  <c r="Q119" i="12583"/>
  <c r="D119" i="12583"/>
  <c r="Q118" i="12583"/>
  <c r="Q117" i="12583"/>
  <c r="D117" i="12583"/>
  <c r="Q116" i="12583"/>
  <c r="Q115" i="12583"/>
  <c r="I198" i="12561" s="1"/>
  <c r="D115" i="12583"/>
  <c r="Q114" i="12583"/>
  <c r="H198" i="12561"/>
  <c r="D114" i="12583"/>
  <c r="Q113" i="12583"/>
  <c r="Q112" i="12583"/>
  <c r="G198" i="12561" s="1"/>
  <c r="D112" i="12583"/>
  <c r="Q111" i="12583"/>
  <c r="Q110" i="12583"/>
  <c r="F198" i="12561"/>
  <c r="D110" i="12583"/>
  <c r="Q109" i="12583"/>
  <c r="Q108" i="12583"/>
  <c r="D108" i="12583"/>
  <c r="Q107" i="12583"/>
  <c r="Q106" i="12583"/>
  <c r="I197" i="12561" s="1"/>
  <c r="D106" i="12583"/>
  <c r="Q105" i="12583"/>
  <c r="H197" i="12561" s="1"/>
  <c r="D105" i="12583"/>
  <c r="Q104" i="12583"/>
  <c r="Q103" i="12583"/>
  <c r="G197" i="12561"/>
  <c r="D103" i="12583"/>
  <c r="Q102" i="12583"/>
  <c r="Q101" i="12583"/>
  <c r="F197" i="12561" s="1"/>
  <c r="D101" i="12583"/>
  <c r="Q100" i="12583"/>
  <c r="Q99" i="12583"/>
  <c r="G197" i="12594" s="1"/>
  <c r="J197" i="12594" s="1"/>
  <c r="K197" i="12594" s="1"/>
  <c r="D99" i="12583"/>
  <c r="Q98" i="12583"/>
  <c r="Q97" i="12583"/>
  <c r="I196" i="12561" s="1"/>
  <c r="D97" i="12583"/>
  <c r="Q96" i="12583"/>
  <c r="H196" i="12561"/>
  <c r="D96" i="12583"/>
  <c r="Q95" i="12583"/>
  <c r="Q94" i="12583"/>
  <c r="G196" i="12561" s="1"/>
  <c r="D94" i="12583"/>
  <c r="Q93" i="12583"/>
  <c r="Q92" i="12583"/>
  <c r="F196" i="12561"/>
  <c r="D92" i="12583"/>
  <c r="Q91" i="12583"/>
  <c r="D90" i="12583"/>
  <c r="P89" i="12583"/>
  <c r="N89" i="12583"/>
  <c r="L89" i="12583"/>
  <c r="K89" i="12583"/>
  <c r="J89" i="12583"/>
  <c r="I89" i="12583"/>
  <c r="H89" i="12583"/>
  <c r="F89" i="12583"/>
  <c r="E89" i="12583"/>
  <c r="Q86" i="12583"/>
  <c r="Q85" i="12583"/>
  <c r="Q84" i="12583"/>
  <c r="Q83" i="12583"/>
  <c r="Q82" i="12583"/>
  <c r="Q81" i="12583"/>
  <c r="P80" i="12583"/>
  <c r="P87" i="12583" s="1"/>
  <c r="O80" i="12583"/>
  <c r="O87" i="12583"/>
  <c r="N80" i="12583"/>
  <c r="N87" i="12583" s="1"/>
  <c r="M80" i="12583"/>
  <c r="M87" i="12583"/>
  <c r="L80" i="12583"/>
  <c r="L87" i="12583" s="1"/>
  <c r="K80" i="12583"/>
  <c r="K87" i="12583" s="1"/>
  <c r="J80" i="12583"/>
  <c r="J87" i="12583" s="1"/>
  <c r="I80" i="12583"/>
  <c r="I87" i="12583" s="1"/>
  <c r="H80" i="12583"/>
  <c r="H87" i="12583" s="1"/>
  <c r="G80" i="12583"/>
  <c r="G87" i="12583" s="1"/>
  <c r="F80" i="12583"/>
  <c r="F87" i="12583" s="1"/>
  <c r="E80" i="12583"/>
  <c r="P79" i="12583"/>
  <c r="N79" i="12583"/>
  <c r="L79" i="12583"/>
  <c r="K79" i="12583"/>
  <c r="J79" i="12583"/>
  <c r="I79" i="12583"/>
  <c r="F79" i="12583"/>
  <c r="E79" i="12583"/>
  <c r="Q77" i="12583"/>
  <c r="R77" i="12583" s="1"/>
  <c r="Q76" i="12583"/>
  <c r="H191" i="12561" s="1"/>
  <c r="D76" i="12583"/>
  <c r="Q75" i="12583"/>
  <c r="Q74" i="12583"/>
  <c r="R75" i="12583" s="1"/>
  <c r="D74" i="12583"/>
  <c r="P73" i="12583"/>
  <c r="N73" i="12583"/>
  <c r="L73" i="12583"/>
  <c r="K73" i="12583"/>
  <c r="J73" i="12583"/>
  <c r="I73" i="12583"/>
  <c r="H73" i="12583"/>
  <c r="F73" i="12583"/>
  <c r="E73" i="12583"/>
  <c r="Q69" i="12583"/>
  <c r="Q68" i="12583"/>
  <c r="Q67" i="12583"/>
  <c r="Q66" i="12583"/>
  <c r="G227" i="12594" s="1"/>
  <c r="Q65" i="12583"/>
  <c r="Q64" i="12583"/>
  <c r="Q63" i="12583"/>
  <c r="Q62" i="12583"/>
  <c r="G226" i="12594"/>
  <c r="Q61" i="12583"/>
  <c r="Q60" i="12583"/>
  <c r="G225" i="12561" s="1"/>
  <c r="Q59" i="12583"/>
  <c r="Q58" i="12583"/>
  <c r="G225" i="12594" s="1"/>
  <c r="N57" i="12583"/>
  <c r="L57" i="12583"/>
  <c r="K57" i="12583"/>
  <c r="J57" i="12583"/>
  <c r="I57" i="12583"/>
  <c r="F57" i="12583"/>
  <c r="E57" i="12583"/>
  <c r="Q54" i="12583"/>
  <c r="Q53" i="12583"/>
  <c r="Q52" i="12583"/>
  <c r="Q51" i="12583"/>
  <c r="Q47" i="12583"/>
  <c r="U46" i="12583"/>
  <c r="S46" i="12583"/>
  <c r="Q46" i="12583"/>
  <c r="G82" i="12561" s="1"/>
  <c r="H82" i="12561" s="1"/>
  <c r="Q45" i="12583"/>
  <c r="R45" i="12583" s="1"/>
  <c r="U44" i="12583"/>
  <c r="S44" i="12583"/>
  <c r="Q44" i="12583"/>
  <c r="G82" i="12594" s="1"/>
  <c r="H82" i="12594" s="1"/>
  <c r="J21" i="12594" s="1"/>
  <c r="I21" i="12561" s="1"/>
  <c r="Q43" i="12583"/>
  <c r="U42" i="12583"/>
  <c r="S42" i="12583"/>
  <c r="Q42" i="12583"/>
  <c r="G83" i="12561"/>
  <c r="H83" i="12561" s="1"/>
  <c r="J22" i="12561" s="1"/>
  <c r="Q41" i="12583"/>
  <c r="U40" i="12583"/>
  <c r="S40" i="12583"/>
  <c r="Q40" i="12583"/>
  <c r="G83" i="12594" s="1"/>
  <c r="H83" i="12594" s="1"/>
  <c r="Q39" i="12583"/>
  <c r="U38" i="12583"/>
  <c r="S38" i="12583"/>
  <c r="Q38" i="12583"/>
  <c r="G88" i="12561" s="1"/>
  <c r="H88" i="12561" s="1"/>
  <c r="Q37" i="12583"/>
  <c r="U36" i="12583"/>
  <c r="S36" i="12583"/>
  <c r="Q36" i="12583"/>
  <c r="G88" i="12594"/>
  <c r="H88" i="12594"/>
  <c r="J27" i="12594" s="1"/>
  <c r="I27" i="12561" s="1"/>
  <c r="Q35" i="12583"/>
  <c r="U34" i="12583"/>
  <c r="S34" i="12583"/>
  <c r="Q34" i="12583"/>
  <c r="G87" i="12561" s="1"/>
  <c r="Q33" i="12583"/>
  <c r="U32" i="12583"/>
  <c r="S32" i="12583"/>
  <c r="Q32" i="12583"/>
  <c r="T32" i="12583" s="1"/>
  <c r="Q31" i="12583"/>
  <c r="R31" i="12583" s="1"/>
  <c r="U30" i="12583"/>
  <c r="S30" i="12583"/>
  <c r="Q28" i="12583"/>
  <c r="U27" i="12583"/>
  <c r="S27" i="12583"/>
  <c r="Q25" i="12583"/>
  <c r="U24" i="12583"/>
  <c r="S24" i="12583"/>
  <c r="Q24" i="12583"/>
  <c r="G86" i="12561" s="1"/>
  <c r="H86" i="12561" s="1"/>
  <c r="Q23" i="12583"/>
  <c r="U22" i="12583"/>
  <c r="S22" i="12583"/>
  <c r="Q22" i="12583"/>
  <c r="G86" i="12594" s="1"/>
  <c r="H86" i="12594" s="1"/>
  <c r="Q21" i="12583"/>
  <c r="R21" i="12583" s="1"/>
  <c r="U20" i="12583"/>
  <c r="S20" i="12583"/>
  <c r="Q20" i="12583"/>
  <c r="G84" i="12561" s="1"/>
  <c r="H84" i="12561" s="1"/>
  <c r="J23" i="12561" s="1"/>
  <c r="Q19" i="12583"/>
  <c r="U18" i="12583"/>
  <c r="S18" i="12583"/>
  <c r="Q18" i="12583"/>
  <c r="G84" i="12594" s="1"/>
  <c r="H84" i="12594" s="1"/>
  <c r="J23" i="12594" s="1"/>
  <c r="I23" i="12561" s="1"/>
  <c r="Q17" i="12583"/>
  <c r="R17" i="12583" s="1"/>
  <c r="U16" i="12583"/>
  <c r="S16" i="12583"/>
  <c r="Q16" i="12583"/>
  <c r="G81" i="12561" s="1"/>
  <c r="Q15" i="12583"/>
  <c r="R15" i="12583" s="1"/>
  <c r="U14" i="12583"/>
  <c r="J396" i="12585" s="1"/>
  <c r="S14" i="12583"/>
  <c r="Q14" i="12583"/>
  <c r="I18" i="12561" s="1"/>
  <c r="Q10" i="12583"/>
  <c r="Q9" i="12583"/>
  <c r="E8" i="12583"/>
  <c r="F8" i="12583" s="1"/>
  <c r="G8" i="12583" s="1"/>
  <c r="H8" i="12583" s="1"/>
  <c r="I8" i="12583" s="1"/>
  <c r="J8" i="12583" s="1"/>
  <c r="K8" i="12583" s="1"/>
  <c r="L8" i="12583" s="1"/>
  <c r="M8" i="12583" s="1"/>
  <c r="N8" i="12583" s="1"/>
  <c r="O8" i="12583" s="1"/>
  <c r="P8" i="12583" s="1"/>
  <c r="E6" i="12583"/>
  <c r="F6" i="12583"/>
  <c r="G6" i="12583" s="1"/>
  <c r="H6" i="12583" s="1"/>
  <c r="I6" i="12583" s="1"/>
  <c r="J6" i="12583" s="1"/>
  <c r="K6" i="12583" s="1"/>
  <c r="L6" i="12583" s="1"/>
  <c r="M6" i="12583" s="1"/>
  <c r="N6" i="12583" s="1"/>
  <c r="O6" i="12583" s="1"/>
  <c r="P6" i="12583" s="1"/>
  <c r="Q5" i="12583"/>
  <c r="R40" i="12583" s="1"/>
  <c r="G85" i="12561"/>
  <c r="H85" i="12561" s="1"/>
  <c r="H226" i="12594"/>
  <c r="J63" i="12594"/>
  <c r="R19" i="12583"/>
  <c r="R25" i="12583"/>
  <c r="R35" i="12583"/>
  <c r="R37" i="12583"/>
  <c r="R41" i="12583"/>
  <c r="R43" i="12583"/>
  <c r="R47" i="12583"/>
  <c r="J239" i="12594"/>
  <c r="J237" i="12594"/>
  <c r="F237" i="12561"/>
  <c r="R16" i="12583"/>
  <c r="Q90" i="12583"/>
  <c r="G196" i="12594" s="1"/>
  <c r="J196" i="12594" s="1"/>
  <c r="R22" i="12583"/>
  <c r="R14" i="12583"/>
  <c r="R36" i="12583"/>
  <c r="E87" i="12583"/>
  <c r="H102" i="12563"/>
  <c r="I102" i="12563" s="1"/>
  <c r="H129" i="12563"/>
  <c r="I129" i="12563" s="1"/>
  <c r="J129" i="12563" s="1"/>
  <c r="K129" i="12563" s="1"/>
  <c r="L129" i="12563" s="1"/>
  <c r="M129" i="12563" s="1"/>
  <c r="N129" i="12563" s="1"/>
  <c r="O129" i="12563" s="1"/>
  <c r="P129" i="12563" s="1"/>
  <c r="Q129" i="12563" s="1"/>
  <c r="R129" i="12563" s="1"/>
  <c r="S129" i="12563" s="1"/>
  <c r="D125" i="12563" s="1"/>
  <c r="H133" i="12563"/>
  <c r="I133" i="12563"/>
  <c r="J133" i="12563"/>
  <c r="K133" i="12563"/>
  <c r="L133" i="12563"/>
  <c r="M133" i="12563"/>
  <c r="N133" i="12563"/>
  <c r="O133" i="12563"/>
  <c r="H156" i="12563"/>
  <c r="H169" i="12563"/>
  <c r="I169" i="12563" s="1"/>
  <c r="J169" i="12563" s="1"/>
  <c r="K169" i="12563" s="1"/>
  <c r="L169" i="12563" s="1"/>
  <c r="M169" i="12563" s="1"/>
  <c r="N169" i="12563" s="1"/>
  <c r="O169" i="12563" s="1"/>
  <c r="P169" i="12563" s="1"/>
  <c r="Q169" i="12563" s="1"/>
  <c r="R169" i="12563" s="1"/>
  <c r="S169" i="12563" s="1"/>
  <c r="H173" i="12563"/>
  <c r="I173" i="12563" s="1"/>
  <c r="H188" i="12563"/>
  <c r="I188" i="12563"/>
  <c r="J134" i="12563"/>
  <c r="J188" i="12563"/>
  <c r="K134" i="12563"/>
  <c r="K174" i="12563"/>
  <c r="K188" i="12563"/>
  <c r="L103" i="12563"/>
  <c r="L134" i="12563"/>
  <c r="L174" i="12563"/>
  <c r="L188" i="12563"/>
  <c r="M188" i="12563"/>
  <c r="E27" i="12561"/>
  <c r="F195" i="12561"/>
  <c r="H217" i="12561"/>
  <c r="H216" i="12561"/>
  <c r="H215" i="12561"/>
  <c r="H214" i="12561"/>
  <c r="H213" i="12561"/>
  <c r="G260" i="12561"/>
  <c r="H260" i="12561"/>
  <c r="G254" i="12561"/>
  <c r="G250" i="12561"/>
  <c r="G261" i="12561" s="1"/>
  <c r="G218" i="12561"/>
  <c r="H218" i="12561"/>
  <c r="J206" i="12561"/>
  <c r="K206" i="12561"/>
  <c r="J205" i="12561"/>
  <c r="K205" i="12561"/>
  <c r="J204" i="12561"/>
  <c r="K204" i="12561"/>
  <c r="J203" i="12561"/>
  <c r="K203" i="12561"/>
  <c r="J202" i="12561"/>
  <c r="K202" i="12561"/>
  <c r="J201" i="12561"/>
  <c r="K201" i="12561"/>
  <c r="J200" i="12561"/>
  <c r="K200" i="12561"/>
  <c r="J199" i="12561"/>
  <c r="K199" i="12561"/>
  <c r="I195" i="12561"/>
  <c r="J53" i="12561"/>
  <c r="J194" i="12561"/>
  <c r="K194" i="12561"/>
  <c r="J193" i="12561"/>
  <c r="K193" i="12561"/>
  <c r="J192" i="12561"/>
  <c r="K192" i="12561"/>
  <c r="J190" i="12561"/>
  <c r="K190" i="12561"/>
  <c r="J189" i="12561"/>
  <c r="K189" i="12561"/>
  <c r="J188" i="12561"/>
  <c r="K188" i="12561"/>
  <c r="J187" i="12561"/>
  <c r="K187" i="12561"/>
  <c r="D68" i="12561"/>
  <c r="J64" i="12561"/>
  <c r="J63" i="12561"/>
  <c r="H59" i="12561"/>
  <c r="H54" i="12561"/>
  <c r="G50" i="12561"/>
  <c r="M72" i="12561" s="1"/>
  <c r="E26" i="12561"/>
  <c r="E25" i="12561"/>
  <c r="E24" i="12561"/>
  <c r="E23" i="12561"/>
  <c r="E22" i="12561"/>
  <c r="E21" i="12561"/>
  <c r="L3" i="12561"/>
  <c r="A5" i="12572"/>
  <c r="A5" i="12571"/>
  <c r="B3" i="12563"/>
  <c r="B109" i="12563" s="1"/>
  <c r="B112" i="12563" s="1"/>
  <c r="B113" i="12563" s="1"/>
  <c r="D15" i="12563"/>
  <c r="E16" i="12563"/>
  <c r="E17" i="12563"/>
  <c r="U67" i="12563"/>
  <c r="U92" i="12563" s="1"/>
  <c r="U70" i="12563"/>
  <c r="U95" i="12563" s="1"/>
  <c r="U75" i="12563"/>
  <c r="U98" i="12563" s="1"/>
  <c r="D79" i="12563"/>
  <c r="E80" i="12563"/>
  <c r="D98" i="12563"/>
  <c r="E99" i="12563"/>
  <c r="T128" i="12563"/>
  <c r="D129" i="12563"/>
  <c r="E130" i="12563"/>
  <c r="N134" i="12563"/>
  <c r="O134" i="12563"/>
  <c r="P134" i="12563"/>
  <c r="Q134" i="12563"/>
  <c r="R134" i="12563"/>
  <c r="S134" i="12563"/>
  <c r="T132" i="12563"/>
  <c r="D156" i="12563"/>
  <c r="E157" i="12563"/>
  <c r="D165" i="12563"/>
  <c r="D173" i="12563" s="1"/>
  <c r="T168" i="12563"/>
  <c r="D169" i="12563"/>
  <c r="E170" i="12563"/>
  <c r="Q174" i="12563"/>
  <c r="R174" i="12563"/>
  <c r="S174" i="12563"/>
  <c r="T172" i="12563"/>
  <c r="W417" i="12585" s="1"/>
  <c r="N188" i="12563"/>
  <c r="O188" i="12563"/>
  <c r="P188" i="12563"/>
  <c r="Q188" i="12563"/>
  <c r="R188" i="12563"/>
  <c r="S188" i="12563"/>
  <c r="H3" i="12561"/>
  <c r="K3" i="12561" s="1"/>
  <c r="I3" i="12561"/>
  <c r="U3" i="12576"/>
  <c r="AC3" i="12576" s="1"/>
  <c r="H134" i="12563"/>
  <c r="M134" i="12563"/>
  <c r="I134" i="12563"/>
  <c r="T188" i="12563"/>
  <c r="J237" i="12561"/>
  <c r="J62" i="12561"/>
  <c r="J61" i="12561" s="1"/>
  <c r="H135" i="12563"/>
  <c r="P133" i="12563"/>
  <c r="H87" i="12561"/>
  <c r="J26" i="12561" s="1"/>
  <c r="I135" i="12563"/>
  <c r="Q133" i="12563"/>
  <c r="J135" i="12563"/>
  <c r="R133" i="12563"/>
  <c r="K135" i="12563"/>
  <c r="S133" i="12563"/>
  <c r="W407" i="12585" s="1"/>
  <c r="L135" i="12563"/>
  <c r="Q173" i="12563"/>
  <c r="M135" i="12563"/>
  <c r="R173" i="12563"/>
  <c r="N135" i="12563"/>
  <c r="S173" i="12563"/>
  <c r="O135" i="12563"/>
  <c r="P135" i="12563"/>
  <c r="Q135" i="12563"/>
  <c r="Q175" i="12563"/>
  <c r="R135" i="12563"/>
  <c r="R175" i="12563"/>
  <c r="S135" i="12563"/>
  <c r="T135" i="12563"/>
  <c r="S175" i="12563"/>
  <c r="T142" i="12563"/>
  <c r="S141" i="12563"/>
  <c r="S148" i="12563" s="1"/>
  <c r="S149" i="12563" s="1"/>
  <c r="P141" i="12563"/>
  <c r="P148" i="12563" s="1"/>
  <c r="P149" i="12563" s="1"/>
  <c r="O141" i="12563"/>
  <c r="O148" i="12563" s="1"/>
  <c r="O149" i="12563" s="1"/>
  <c r="L141" i="12563"/>
  <c r="K141" i="12563"/>
  <c r="K148" i="12563" s="1"/>
  <c r="K149" i="12563" s="1"/>
  <c r="H6" i="12594" l="1"/>
  <c r="F12" i="12583"/>
  <c r="N402" i="12585"/>
  <c r="H14" i="12561"/>
  <c r="H6" i="12561"/>
  <c r="F6" i="12561"/>
  <c r="I14" i="12561"/>
  <c r="G6" i="12561"/>
  <c r="J14" i="12561"/>
  <c r="B49" i="12563"/>
  <c r="B55" i="12563" s="1"/>
  <c r="B56" i="12563" s="1"/>
  <c r="Q493" i="12585"/>
  <c r="T449" i="12585"/>
  <c r="N16" i="12563"/>
  <c r="W449" i="12585"/>
  <c r="O16" i="12563"/>
  <c r="Q449" i="12585"/>
  <c r="M16" i="12563"/>
  <c r="H16" i="12563"/>
  <c r="H13" i="12563"/>
  <c r="I13" i="12563" s="1"/>
  <c r="J13" i="12563" s="1"/>
  <c r="K13" i="12563" s="1"/>
  <c r="L13" i="12563" s="1"/>
  <c r="M13" i="12563" s="1"/>
  <c r="N13" i="12563" s="1"/>
  <c r="O13" i="12563" s="1"/>
  <c r="P13" i="12563" s="1"/>
  <c r="Q13" i="12563" s="1"/>
  <c r="R13" i="12563" s="1"/>
  <c r="S13" i="12563" s="1"/>
  <c r="M103" i="12563"/>
  <c r="I161" i="12563"/>
  <c r="Q161" i="12563"/>
  <c r="N157" i="12563"/>
  <c r="N161" i="12563" s="1"/>
  <c r="H449" i="12585"/>
  <c r="J16" i="12563"/>
  <c r="AF449" i="12585"/>
  <c r="R16" i="12563"/>
  <c r="E449" i="12585"/>
  <c r="I16" i="12563"/>
  <c r="H591" i="12585"/>
  <c r="AF531" i="12585"/>
  <c r="AI449" i="12585"/>
  <c r="S16" i="12563"/>
  <c r="AC510" i="12585"/>
  <c r="T120" i="12563"/>
  <c r="W410" i="12585" s="1"/>
  <c r="AA410" i="12585" s="1"/>
  <c r="N557" i="12585" s="1"/>
  <c r="E493" i="12585"/>
  <c r="Q103" i="12563"/>
  <c r="E510" i="12585"/>
  <c r="D172" i="12563"/>
  <c r="Z531" i="12585"/>
  <c r="P161" i="12563"/>
  <c r="W509" i="12585"/>
  <c r="Z493" i="12585"/>
  <c r="N103" i="12563"/>
  <c r="J161" i="12563"/>
  <c r="R91" i="12563"/>
  <c r="H509" i="12585"/>
  <c r="W494" i="12585"/>
  <c r="S91" i="12563"/>
  <c r="B12" i="12563"/>
  <c r="D11" i="12563" s="1"/>
  <c r="J103" i="12563"/>
  <c r="K494" i="12585"/>
  <c r="J102" i="12563"/>
  <c r="K102" i="12563" s="1"/>
  <c r="L102" i="12563" s="1"/>
  <c r="P14" i="12563"/>
  <c r="P18" i="12563" s="1"/>
  <c r="S14" i="12563"/>
  <c r="S36" i="12563" s="1"/>
  <c r="S38" i="12563" s="1"/>
  <c r="H73" i="12563"/>
  <c r="I73" i="12563" s="1"/>
  <c r="J73" i="12563" s="1"/>
  <c r="K73" i="12563" s="1"/>
  <c r="L73" i="12563" s="1"/>
  <c r="R14" i="12563"/>
  <c r="R36" i="12563" s="1"/>
  <c r="R38" i="12563" s="1"/>
  <c r="J81" i="12561"/>
  <c r="J19" i="12561" s="1"/>
  <c r="I19" i="12561" s="1"/>
  <c r="N22" i="12563"/>
  <c r="N40" i="12563" s="1"/>
  <c r="K14" i="12563"/>
  <c r="O14" i="12563"/>
  <c r="X365" i="12585"/>
  <c r="B509" i="12585"/>
  <c r="R22" i="12563"/>
  <c r="R40" i="12563" s="1"/>
  <c r="A532" i="12585"/>
  <c r="N14" i="12563"/>
  <c r="N36" i="12563" s="1"/>
  <c r="N38" i="12563" s="1"/>
  <c r="M14" i="12563"/>
  <c r="S22" i="12563"/>
  <c r="S40" i="12563" s="1"/>
  <c r="I131" i="12563"/>
  <c r="T133" i="12563"/>
  <c r="K103" i="12563"/>
  <c r="J173" i="12563"/>
  <c r="U109" i="12563"/>
  <c r="U126" i="12563"/>
  <c r="U139" i="12563" s="1"/>
  <c r="T141" i="12563"/>
  <c r="T148" i="12563" s="1"/>
  <c r="W412" i="12585" s="1"/>
  <c r="AA412" i="12585" s="1"/>
  <c r="L157" i="12563"/>
  <c r="L161" i="12563" s="1"/>
  <c r="H99" i="12563"/>
  <c r="T79" i="12563"/>
  <c r="T91" i="12563" s="1"/>
  <c r="N417" i="12585"/>
  <c r="S417" i="12585" s="1"/>
  <c r="AA417" i="12585" s="1"/>
  <c r="T173" i="12563"/>
  <c r="H171" i="12563"/>
  <c r="I171" i="12563" s="1"/>
  <c r="J171" i="12563" s="1"/>
  <c r="K171" i="12563" s="1"/>
  <c r="L171" i="12563" s="1"/>
  <c r="M171" i="12563" s="1"/>
  <c r="N171" i="12563" s="1"/>
  <c r="O171" i="12563" s="1"/>
  <c r="P171" i="12563" s="1"/>
  <c r="Q171" i="12563" s="1"/>
  <c r="R171" i="12563" s="1"/>
  <c r="S171" i="12563" s="1"/>
  <c r="T175" i="12563" s="1"/>
  <c r="H98" i="12563"/>
  <c r="I98" i="12563" s="1"/>
  <c r="J98" i="12563" s="1"/>
  <c r="K98" i="12563" s="1"/>
  <c r="L98" i="12563" s="1"/>
  <c r="M98" i="12563" s="1"/>
  <c r="N98" i="12563" s="1"/>
  <c r="O98" i="12563" s="1"/>
  <c r="P98" i="12563" s="1"/>
  <c r="Q98" i="12563" s="1"/>
  <c r="R98" i="12563" s="1"/>
  <c r="S98" i="12563" s="1"/>
  <c r="AF509" i="12585"/>
  <c r="J131" i="12563"/>
  <c r="K131" i="12563" s="1"/>
  <c r="L131" i="12563" s="1"/>
  <c r="M131" i="12563" s="1"/>
  <c r="N131" i="12563" s="1"/>
  <c r="O131" i="12563" s="1"/>
  <c r="P131" i="12563" s="1"/>
  <c r="Q131" i="12563" s="1"/>
  <c r="R131" i="12563" s="1"/>
  <c r="S131" i="12563" s="1"/>
  <c r="D130" i="12563" s="1"/>
  <c r="A510" i="12585"/>
  <c r="M161" i="12563"/>
  <c r="I14" i="12563"/>
  <c r="M22" i="12563"/>
  <c r="M40" i="12563" s="1"/>
  <c r="E509" i="12585"/>
  <c r="T531" i="12585"/>
  <c r="AC531" i="12585"/>
  <c r="R161" i="12563"/>
  <c r="Q591" i="12585"/>
  <c r="T509" i="12585"/>
  <c r="A592" i="12585"/>
  <c r="A494" i="12585"/>
  <c r="S103" i="12563"/>
  <c r="R103" i="12563"/>
  <c r="L148" i="12563"/>
  <c r="L149" i="12563" s="1"/>
  <c r="A554" i="12585"/>
  <c r="U156" i="12563"/>
  <c r="U113" i="12563"/>
  <c r="U129" i="12563"/>
  <c r="Z492" i="12585"/>
  <c r="Z552" i="12585"/>
  <c r="Z470" i="12585"/>
  <c r="Z530" i="12585"/>
  <c r="Z590" i="12585"/>
  <c r="D170" i="12563"/>
  <c r="U150" i="12563"/>
  <c r="U123" i="12563"/>
  <c r="U105" i="12563"/>
  <c r="N407" i="12585"/>
  <c r="S407" i="12585" s="1"/>
  <c r="AA407" i="12585" s="1"/>
  <c r="D132" i="12563"/>
  <c r="D133" i="12563"/>
  <c r="O99" i="12563"/>
  <c r="O103" i="12563" s="1"/>
  <c r="T494" i="12585"/>
  <c r="I116" i="12563"/>
  <c r="M73" i="12563"/>
  <c r="N73" i="12563" s="1"/>
  <c r="O73" i="12563" s="1"/>
  <c r="P73" i="12563" s="1"/>
  <c r="Q73" i="12563" s="1"/>
  <c r="R73" i="12563" s="1"/>
  <c r="S73" i="12563" s="1"/>
  <c r="T170" i="12563"/>
  <c r="K493" i="12585"/>
  <c r="L91" i="12563"/>
  <c r="U166" i="12563"/>
  <c r="T130" i="12563"/>
  <c r="H22" i="12563"/>
  <c r="Q509" i="12585"/>
  <c r="U153" i="12563"/>
  <c r="Z508" i="12585"/>
  <c r="P36" i="12563"/>
  <c r="P38" i="12563" s="1"/>
  <c r="K36" i="12563"/>
  <c r="K38" i="12563" s="1"/>
  <c r="T552" i="12585"/>
  <c r="T590" i="12585"/>
  <c r="T492" i="12585"/>
  <c r="H195" i="12561"/>
  <c r="J52" i="12561" s="1"/>
  <c r="J50" i="12561" s="1"/>
  <c r="J191" i="12561"/>
  <c r="K191" i="12561" s="1"/>
  <c r="B590" i="12585"/>
  <c r="B508" i="12585"/>
  <c r="B552" i="12585"/>
  <c r="B470" i="12585"/>
  <c r="B530" i="12585"/>
  <c r="B492" i="12585"/>
  <c r="T101" i="12563"/>
  <c r="I156" i="12563"/>
  <c r="J156" i="12563" s="1"/>
  <c r="K156" i="12563" s="1"/>
  <c r="L156" i="12563" s="1"/>
  <c r="M156" i="12563" s="1"/>
  <c r="N156" i="12563" s="1"/>
  <c r="O156" i="12563" s="1"/>
  <c r="P156" i="12563" s="1"/>
  <c r="Q156" i="12563" s="1"/>
  <c r="R156" i="12563" s="1"/>
  <c r="S156" i="12563" s="1"/>
  <c r="T40" i="12583"/>
  <c r="Q80" i="12583"/>
  <c r="Q87" i="12583" s="1"/>
  <c r="R34" i="12583"/>
  <c r="R39" i="12583"/>
  <c r="G87" i="12594"/>
  <c r="H87" i="12594" s="1"/>
  <c r="J26" i="12594" s="1"/>
  <c r="I26" i="12561" s="1"/>
  <c r="H191" i="12594"/>
  <c r="O79" i="12583"/>
  <c r="O139" i="12583"/>
  <c r="I22" i="12563"/>
  <c r="AC591" i="12585"/>
  <c r="Q22" i="12563"/>
  <c r="Q40" i="12563" s="1"/>
  <c r="K449" i="12585"/>
  <c r="AN40" i="12583"/>
  <c r="AC145" i="12583"/>
  <c r="AK79" i="12583"/>
  <c r="AP16" i="12583"/>
  <c r="AM90" i="12583"/>
  <c r="BI147" i="12583"/>
  <c r="Q152" i="12583"/>
  <c r="B165" i="12563"/>
  <c r="BD89" i="12583"/>
  <c r="BI80" i="12583"/>
  <c r="BI87" i="12583" s="1"/>
  <c r="BI141" i="12583"/>
  <c r="T30" i="12583"/>
  <c r="G79" i="12583"/>
  <c r="N91" i="12563"/>
  <c r="R91" i="12583"/>
  <c r="R32" i="12583"/>
  <c r="R27" i="12583"/>
  <c r="R24" i="12583"/>
  <c r="R38" i="12583"/>
  <c r="G81" i="12594"/>
  <c r="H79" i="12583"/>
  <c r="H139" i="12583"/>
  <c r="E145" i="12583"/>
  <c r="P22" i="12563"/>
  <c r="AC493" i="12585"/>
  <c r="T510" i="12585"/>
  <c r="B107" i="12563"/>
  <c r="AK73" i="12583"/>
  <c r="AN22" i="12583"/>
  <c r="AZ89" i="12583"/>
  <c r="BJ41" i="12583"/>
  <c r="AN17" i="12583"/>
  <c r="AN21" i="12583"/>
  <c r="AN31" i="12583"/>
  <c r="BJ19" i="12583"/>
  <c r="BJ23" i="12583"/>
  <c r="BJ28" i="12583"/>
  <c r="BJ33" i="12583"/>
  <c r="BI90" i="12583"/>
  <c r="T34" i="12583"/>
  <c r="R18" i="12583"/>
  <c r="T22" i="12583"/>
  <c r="T16" i="12583"/>
  <c r="W396" i="12585" s="1"/>
  <c r="I237" i="12561"/>
  <c r="J66" i="12561" s="1"/>
  <c r="R42" i="12583"/>
  <c r="R33" i="12583"/>
  <c r="O57" i="12583"/>
  <c r="O145" i="12583"/>
  <c r="J22" i="12563"/>
  <c r="J40" i="12563" s="1"/>
  <c r="AC509" i="12585"/>
  <c r="B494" i="12585"/>
  <c r="Z510" i="12585"/>
  <c r="A449" i="12585"/>
  <c r="AN14" i="12583"/>
  <c r="BD145" i="12583"/>
  <c r="W590" i="12585"/>
  <c r="W530" i="12585"/>
  <c r="BJ36" i="12583"/>
  <c r="AP14" i="12583"/>
  <c r="R46" i="12583"/>
  <c r="G139" i="12583"/>
  <c r="P103" i="12563"/>
  <c r="T12" i="12563"/>
  <c r="D8" i="12563" s="1"/>
  <c r="D17" i="12563" s="1"/>
  <c r="J14" i="12563"/>
  <c r="T42" i="12583"/>
  <c r="R44" i="12583"/>
  <c r="G57" i="12583"/>
  <c r="P57" i="12583"/>
  <c r="G145" i="12583"/>
  <c r="P145" i="12583"/>
  <c r="O150" i="12583"/>
  <c r="H157" i="12563"/>
  <c r="L22" i="12563"/>
  <c r="L40" i="12563" s="1"/>
  <c r="E591" i="12585"/>
  <c r="AF494" i="12585"/>
  <c r="AK150" i="12583"/>
  <c r="AZ145" i="12583"/>
  <c r="BD79" i="12583"/>
  <c r="BJ40" i="12583"/>
  <c r="W508" i="12585"/>
  <c r="W552" i="12585"/>
  <c r="AP22" i="12583"/>
  <c r="BJ45" i="12583"/>
  <c r="AN45" i="12583"/>
  <c r="AP32" i="12583"/>
  <c r="Q142" i="12583"/>
  <c r="J197" i="12561"/>
  <c r="K197" i="12561" s="1"/>
  <c r="T24" i="12583"/>
  <c r="T20" i="12583"/>
  <c r="F239" i="12561"/>
  <c r="H57" i="12583"/>
  <c r="G73" i="12583"/>
  <c r="O73" i="12583"/>
  <c r="H145" i="12583"/>
  <c r="N493" i="12585"/>
  <c r="Q531" i="12585"/>
  <c r="AK57" i="12583"/>
  <c r="BD57" i="12583"/>
  <c r="BD150" i="12583"/>
  <c r="AZ79" i="12583"/>
  <c r="W492" i="12585"/>
  <c r="AM152" i="12583"/>
  <c r="R30" i="12583"/>
  <c r="J239" i="12561"/>
  <c r="T72" i="12563"/>
  <c r="T89" i="12563" s="1"/>
  <c r="H160" i="12563"/>
  <c r="R20" i="12583"/>
  <c r="T14" i="12583"/>
  <c r="N396" i="12585" s="1"/>
  <c r="AB396" i="12585" s="1"/>
  <c r="G89" i="12583"/>
  <c r="Q147" i="12583"/>
  <c r="H91" i="12563"/>
  <c r="AZ57" i="12583"/>
  <c r="AZ150" i="12583"/>
  <c r="AK89" i="12583"/>
  <c r="AP24" i="12583"/>
  <c r="AM147" i="12583"/>
  <c r="BL14" i="12583"/>
  <c r="S85" i="12563"/>
  <c r="AI493" i="12585"/>
  <c r="K157" i="12563"/>
  <c r="K591" i="12585"/>
  <c r="T155" i="12563"/>
  <c r="D152" i="12563"/>
  <c r="S157" i="12563"/>
  <c r="S161" i="12563" s="1"/>
  <c r="AI591" i="12585"/>
  <c r="K450" i="12585"/>
  <c r="T20" i="12563"/>
  <c r="G230" i="12594"/>
  <c r="G219" i="12594" s="1"/>
  <c r="J62" i="12594"/>
  <c r="N449" i="12585"/>
  <c r="L14" i="12563"/>
  <c r="Q14" i="12563"/>
  <c r="Z449" i="12585"/>
  <c r="AC449" i="12585"/>
  <c r="O85" i="12563"/>
  <c r="W493" i="12585"/>
  <c r="AM80" i="12583"/>
  <c r="AM87" i="12583" s="1"/>
  <c r="AI508" i="12585"/>
  <c r="AI470" i="12585"/>
  <c r="AI492" i="12585"/>
  <c r="AI552" i="12585"/>
  <c r="AI530" i="12585"/>
  <c r="AC470" i="12585"/>
  <c r="AC530" i="12585"/>
  <c r="AC492" i="12585"/>
  <c r="AC552" i="12585"/>
  <c r="AC508" i="12585"/>
  <c r="AC590" i="12585"/>
  <c r="E552" i="12585"/>
  <c r="E530" i="12585"/>
  <c r="F238" i="12594"/>
  <c r="I238" i="12594" s="1"/>
  <c r="J67" i="12594" s="1"/>
  <c r="B449" i="12585"/>
  <c r="H14" i="12563"/>
  <c r="I99" i="12563"/>
  <c r="D94" i="12563"/>
  <c r="E531" i="12585"/>
  <c r="T97" i="12563"/>
  <c r="J64" i="12594"/>
  <c r="H227" i="12594"/>
  <c r="P89" i="12563"/>
  <c r="Z509" i="12585"/>
  <c r="T54" i="12563"/>
  <c r="H472" i="12585"/>
  <c r="Q87" i="12563"/>
  <c r="AC494" i="12585"/>
  <c r="K510" i="12585"/>
  <c r="K91" i="12563"/>
  <c r="AN42" i="12583"/>
  <c r="AN43" i="12583"/>
  <c r="AP42" i="12583"/>
  <c r="AN46" i="12583"/>
  <c r="AN47" i="12583"/>
  <c r="K470" i="12585"/>
  <c r="K590" i="12585"/>
  <c r="K530" i="12585"/>
  <c r="K471" i="12585"/>
  <c r="T49" i="12563"/>
  <c r="D45" i="12563" s="1"/>
  <c r="D53" i="12563" s="1"/>
  <c r="J195" i="12561"/>
  <c r="K195" i="12561" s="1"/>
  <c r="J25" i="12594"/>
  <c r="I25" i="12561" s="1"/>
  <c r="G230" i="12561"/>
  <c r="G219" i="12561" s="1"/>
  <c r="G220" i="12561" s="1"/>
  <c r="W450" i="12585"/>
  <c r="O22" i="12563"/>
  <c r="G85" i="12594"/>
  <c r="H85" i="12594" s="1"/>
  <c r="T27" i="12583"/>
  <c r="M150" i="12583"/>
  <c r="M89" i="12583"/>
  <c r="M139" i="12583"/>
  <c r="M79" i="12583"/>
  <c r="M57" i="12583"/>
  <c r="M145" i="12583"/>
  <c r="H23" i="12563"/>
  <c r="H40" i="12563"/>
  <c r="H85" i="12563"/>
  <c r="T71" i="12563"/>
  <c r="T85" i="12563" s="1"/>
  <c r="D70" i="12563"/>
  <c r="B493" i="12585"/>
  <c r="B471" i="12585"/>
  <c r="L89" i="12563"/>
  <c r="N509" i="12585"/>
  <c r="D71" i="12563"/>
  <c r="M87" i="12563"/>
  <c r="Q494" i="12585"/>
  <c r="J22" i="12594"/>
  <c r="I87" i="12563"/>
  <c r="E494" i="12585"/>
  <c r="T78" i="12563"/>
  <c r="T87" i="12563" s="1"/>
  <c r="K196" i="12594"/>
  <c r="J208" i="12594"/>
  <c r="K208" i="12594" s="1"/>
  <c r="K22" i="12563"/>
  <c r="Z471" i="12585"/>
  <c r="W471" i="12585"/>
  <c r="AI592" i="12585"/>
  <c r="T159" i="12563"/>
  <c r="AN27" i="12583"/>
  <c r="AN28" i="12583"/>
  <c r="N492" i="12585"/>
  <c r="N590" i="12585"/>
  <c r="X47" i="12583"/>
  <c r="AP46" i="12583" s="1"/>
  <c r="AT47" i="12583"/>
  <c r="BL46" i="12583" s="1"/>
  <c r="H493" i="12585"/>
  <c r="AT35" i="12583"/>
  <c r="R23" i="12583"/>
  <c r="A509" i="12585"/>
  <c r="AL145" i="12583"/>
  <c r="AD89" i="12583"/>
  <c r="AT39" i="12583"/>
  <c r="AD139" i="12583"/>
  <c r="AL139" i="12583"/>
  <c r="AN34" i="12583"/>
  <c r="F207" i="12561"/>
  <c r="I239" i="12561"/>
  <c r="J68" i="12561" s="1"/>
  <c r="AH139" i="12583"/>
  <c r="AN35" i="12583"/>
  <c r="J196" i="12561"/>
  <c r="H207" i="12561"/>
  <c r="J57" i="12561" s="1"/>
  <c r="I207" i="12561"/>
  <c r="J58" i="12561" s="1"/>
  <c r="R85" i="12563"/>
  <c r="H87" i="12563"/>
  <c r="L87" i="12563"/>
  <c r="AP18" i="12583"/>
  <c r="A450" i="12585"/>
  <c r="A472" i="12585"/>
  <c r="T470" i="12585"/>
  <c r="T508" i="12585"/>
  <c r="K552" i="12585"/>
  <c r="H492" i="12585"/>
  <c r="N508" i="12585"/>
  <c r="K492" i="12585"/>
  <c r="AI590" i="12585"/>
  <c r="N530" i="12585"/>
  <c r="T530" i="12585"/>
  <c r="H508" i="12585"/>
  <c r="N552" i="12585"/>
  <c r="N470" i="12585"/>
  <c r="E492" i="12585"/>
  <c r="AF470" i="12585"/>
  <c r="E470" i="12585"/>
  <c r="E508" i="12585"/>
  <c r="AF530" i="12585"/>
  <c r="E590" i="12585"/>
  <c r="AF552" i="12585"/>
  <c r="Q590" i="12585"/>
  <c r="Q552" i="12585"/>
  <c r="Q508" i="12585"/>
  <c r="Q530" i="12585"/>
  <c r="H470" i="12585"/>
  <c r="AF492" i="12585"/>
  <c r="H590" i="12585"/>
  <c r="Q470" i="12585"/>
  <c r="AF590" i="12585"/>
  <c r="H552" i="12585"/>
  <c r="AG385" i="12585"/>
  <c r="S385" i="12585"/>
  <c r="N385" i="12585" s="1"/>
  <c r="F6" i="12594"/>
  <c r="J14" i="12594"/>
  <c r="L23" i="12585"/>
  <c r="I14" i="12594"/>
  <c r="K3" i="12594"/>
  <c r="AB385" i="12585"/>
  <c r="G6" i="12594"/>
  <c r="X358" i="12585"/>
  <c r="I256" i="12561"/>
  <c r="I245" i="12561"/>
  <c r="I259" i="12561"/>
  <c r="I255" i="12561"/>
  <c r="I248" i="12561"/>
  <c r="I253" i="12561"/>
  <c r="I250" i="12561"/>
  <c r="I252" i="12561"/>
  <c r="I254" i="12561"/>
  <c r="I258" i="12561"/>
  <c r="I247" i="12561"/>
  <c r="I251" i="12561"/>
  <c r="I257" i="12561"/>
  <c r="I261" i="12561"/>
  <c r="I260" i="12561"/>
  <c r="I246" i="12561"/>
  <c r="I249" i="12561"/>
  <c r="X362" i="12585"/>
  <c r="H91" i="12561"/>
  <c r="I17" i="12561"/>
  <c r="S365" i="12585"/>
  <c r="X360" i="12585"/>
  <c r="M55" i="12563"/>
  <c r="N55" i="12563"/>
  <c r="L55" i="12563"/>
  <c r="R50" i="12563"/>
  <c r="Q55" i="12563"/>
  <c r="K55" i="12563"/>
  <c r="K50" i="12563"/>
  <c r="I50" i="12563"/>
  <c r="O55" i="12563"/>
  <c r="J55" i="12563"/>
  <c r="R55" i="12563"/>
  <c r="L50" i="12563"/>
  <c r="S50" i="12563"/>
  <c r="N50" i="12563"/>
  <c r="H50" i="12563"/>
  <c r="M50" i="12563"/>
  <c r="S55" i="12563"/>
  <c r="O50" i="12563"/>
  <c r="H55" i="12563"/>
  <c r="Q50" i="12563"/>
  <c r="P50" i="12563"/>
  <c r="I55" i="12563"/>
  <c r="P55" i="12563"/>
  <c r="J50" i="12563"/>
  <c r="K196" i="12561"/>
  <c r="BL24" i="12583"/>
  <c r="BL22" i="12583"/>
  <c r="H208" i="12561"/>
  <c r="BL30" i="12583"/>
  <c r="BL27" i="12583"/>
  <c r="J24" i="12561"/>
  <c r="J27" i="12561"/>
  <c r="X363" i="12585"/>
  <c r="E71" i="12561"/>
  <c r="L73" i="12561" s="1"/>
  <c r="AP38" i="12583"/>
  <c r="AP36" i="12583"/>
  <c r="J18" i="12561"/>
  <c r="J17" i="12561" s="1"/>
  <c r="X357" i="12585" s="1"/>
  <c r="T44" i="12583"/>
  <c r="BL44" i="12583"/>
  <c r="J42" i="12561"/>
  <c r="AT21" i="12583"/>
  <c r="J25" i="12561"/>
  <c r="J21" i="12561"/>
  <c r="G51" i="12561"/>
  <c r="G52" i="12561" s="1"/>
  <c r="G53" i="12561" s="1"/>
  <c r="G55" i="12561" s="1"/>
  <c r="G56" i="12561" s="1"/>
  <c r="G57" i="12561" s="1"/>
  <c r="G58" i="12561" s="1"/>
  <c r="J198" i="12561"/>
  <c r="K198" i="12561" s="1"/>
  <c r="T46" i="12583"/>
  <c r="T38" i="12583"/>
  <c r="H219" i="12561"/>
  <c r="X31" i="12583"/>
  <c r="J54" i="12561"/>
  <c r="T36" i="12583"/>
  <c r="AP20" i="12583"/>
  <c r="E76" i="12563"/>
  <c r="J80" i="12563" s="1"/>
  <c r="T18" i="12583"/>
  <c r="H91" i="12594" l="1"/>
  <c r="S357" i="12585"/>
  <c r="W394" i="12585"/>
  <c r="K18" i="12563"/>
  <c r="N394" i="12585"/>
  <c r="B96" i="12563"/>
  <c r="B154" i="12563" s="1"/>
  <c r="V23" i="12585"/>
  <c r="L24" i="12585"/>
  <c r="V24" i="12585" s="1"/>
  <c r="B77" i="12563"/>
  <c r="B19" i="12563"/>
  <c r="B101" i="12563" s="1"/>
  <c r="AG407" i="12585"/>
  <c r="AG417" i="12585"/>
  <c r="H17" i="12563"/>
  <c r="I17" i="12563" s="1"/>
  <c r="J17" i="12563" s="1"/>
  <c r="K17" i="12563" s="1"/>
  <c r="L17" i="12563" s="1"/>
  <c r="M17" i="12563" s="1"/>
  <c r="N17" i="12563" s="1"/>
  <c r="O17" i="12563" s="1"/>
  <c r="P17" i="12563" s="1"/>
  <c r="Q17" i="12563" s="1"/>
  <c r="R17" i="12563" s="1"/>
  <c r="S17" i="12563" s="1"/>
  <c r="T16" i="12563"/>
  <c r="N42" i="12563"/>
  <c r="N18" i="12563"/>
  <c r="N26" i="12563" s="1"/>
  <c r="H81" i="12561"/>
  <c r="S42" i="12563"/>
  <c r="S18" i="12563"/>
  <c r="S26" i="12563" s="1"/>
  <c r="AB417" i="12585"/>
  <c r="T102" i="12563"/>
  <c r="W419" i="12585"/>
  <c r="T149" i="12563"/>
  <c r="R42" i="12563"/>
  <c r="O36" i="12563"/>
  <c r="O38" i="12563" s="1"/>
  <c r="O18" i="12563"/>
  <c r="O26" i="12563" s="1"/>
  <c r="R18" i="12563"/>
  <c r="R26" i="12563" s="1"/>
  <c r="M18" i="12563"/>
  <c r="M26" i="12563" s="1"/>
  <c r="M36" i="12563"/>
  <c r="M38" i="12563" s="1"/>
  <c r="M42" i="12563" s="1"/>
  <c r="I36" i="12563"/>
  <c r="I38" i="12563" s="1"/>
  <c r="I18" i="12563"/>
  <c r="I26" i="12563" s="1"/>
  <c r="H175" i="12563"/>
  <c r="I175" i="12563"/>
  <c r="K173" i="12563"/>
  <c r="J175" i="12563"/>
  <c r="H103" i="12563"/>
  <c r="H100" i="12563"/>
  <c r="H104" i="12563" s="1"/>
  <c r="AB407" i="12585"/>
  <c r="W409" i="12585"/>
  <c r="J116" i="12563"/>
  <c r="I120" i="12563"/>
  <c r="U136" i="12563"/>
  <c r="U163" i="12563"/>
  <c r="U169" i="12563"/>
  <c r="U142" i="12563"/>
  <c r="S396" i="12585"/>
  <c r="AG396" i="12585"/>
  <c r="H225" i="12594"/>
  <c r="J18" i="12594"/>
  <c r="J17" i="12594" s="1"/>
  <c r="H81" i="12594"/>
  <c r="I40" i="12563"/>
  <c r="H195" i="12594"/>
  <c r="J191" i="12594"/>
  <c r="K191" i="12594" s="1"/>
  <c r="H161" i="12563"/>
  <c r="H158" i="12563"/>
  <c r="I158" i="12563" s="1"/>
  <c r="J158" i="12563" s="1"/>
  <c r="K158" i="12563" s="1"/>
  <c r="L158" i="12563" s="1"/>
  <c r="M158" i="12563" s="1"/>
  <c r="N158" i="12563" s="1"/>
  <c r="O158" i="12563" s="1"/>
  <c r="P158" i="12563" s="1"/>
  <c r="Q158" i="12563" s="1"/>
  <c r="R158" i="12563" s="1"/>
  <c r="S158" i="12563" s="1"/>
  <c r="D157" i="12563" s="1"/>
  <c r="J18" i="12563"/>
  <c r="J26" i="12563" s="1"/>
  <c r="J36" i="12563"/>
  <c r="J38" i="12563" s="1"/>
  <c r="J42" i="12563" s="1"/>
  <c r="F208" i="12561"/>
  <c r="P40" i="12563"/>
  <c r="P42" i="12563" s="1"/>
  <c r="P26" i="12563"/>
  <c r="I160" i="12563"/>
  <c r="M102" i="12563"/>
  <c r="N74" i="12563"/>
  <c r="N76" i="12563" s="1"/>
  <c r="I80" i="12563"/>
  <c r="J207" i="12561"/>
  <c r="K207" i="12561" s="1"/>
  <c r="AP44" i="12583"/>
  <c r="BL36" i="12583"/>
  <c r="BL38" i="12583"/>
  <c r="Q74" i="12563"/>
  <c r="Q76" i="12563" s="1"/>
  <c r="R74" i="12563"/>
  <c r="R76" i="12563" s="1"/>
  <c r="J24" i="12594"/>
  <c r="I24" i="12561" s="1"/>
  <c r="J61" i="12594"/>
  <c r="E71" i="12594" s="1"/>
  <c r="L73" i="12594" s="1"/>
  <c r="N414" i="12585"/>
  <c r="D160" i="12563"/>
  <c r="D159" i="12563"/>
  <c r="M80" i="12563"/>
  <c r="I22" i="12561"/>
  <c r="G220" i="12594"/>
  <c r="H219" i="12594" s="1"/>
  <c r="H74" i="12563"/>
  <c r="H76" i="12563" s="1"/>
  <c r="K80" i="12563"/>
  <c r="K40" i="12563"/>
  <c r="H225" i="12561"/>
  <c r="T56" i="12563"/>
  <c r="K26" i="12563"/>
  <c r="T157" i="12563"/>
  <c r="K161" i="12563"/>
  <c r="O74" i="12563"/>
  <c r="O76" i="12563" s="1"/>
  <c r="O40" i="12563"/>
  <c r="O80" i="12563"/>
  <c r="D102" i="12563"/>
  <c r="N404" i="12585"/>
  <c r="D101" i="12563"/>
  <c r="J238" i="12594"/>
  <c r="J238" i="12561"/>
  <c r="J74" i="12563"/>
  <c r="J76" i="12563" s="1"/>
  <c r="J82" i="12563" s="1"/>
  <c r="K74" i="12563"/>
  <c r="K76" i="12563" s="1"/>
  <c r="I208" i="12561"/>
  <c r="T99" i="12563"/>
  <c r="I103" i="12563"/>
  <c r="I100" i="12563"/>
  <c r="Q36" i="12563"/>
  <c r="Q38" i="12563" s="1"/>
  <c r="Q42" i="12563" s="1"/>
  <c r="Q18" i="12563"/>
  <c r="Q26" i="12563" s="1"/>
  <c r="L80" i="12563"/>
  <c r="BL34" i="12583"/>
  <c r="BL32" i="12583"/>
  <c r="T160" i="12563"/>
  <c r="I23" i="12563"/>
  <c r="H41" i="12563"/>
  <c r="D9" i="12563"/>
  <c r="D16" i="12563" s="1"/>
  <c r="H15" i="12563"/>
  <c r="H36" i="12563"/>
  <c r="H38" i="12563" s="1"/>
  <c r="H42" i="12563" s="1"/>
  <c r="H18" i="12563"/>
  <c r="L36" i="12563"/>
  <c r="L38" i="12563" s="1"/>
  <c r="L42" i="12563" s="1"/>
  <c r="L18" i="12563"/>
  <c r="L26" i="12563" s="1"/>
  <c r="B127" i="12563"/>
  <c r="B140" i="12563" s="1"/>
  <c r="H52" i="12563"/>
  <c r="H53" i="12563" s="1"/>
  <c r="H59" i="12563"/>
  <c r="H61" i="12563" s="1"/>
  <c r="H51" i="12563"/>
  <c r="I51" i="12563" s="1"/>
  <c r="J51" i="12563" s="1"/>
  <c r="K51" i="12563" s="1"/>
  <c r="L51" i="12563" s="1"/>
  <c r="M51" i="12563" s="1"/>
  <c r="N51" i="12563" s="1"/>
  <c r="O51" i="12563" s="1"/>
  <c r="P51" i="12563" s="1"/>
  <c r="Q51" i="12563" s="1"/>
  <c r="R51" i="12563" s="1"/>
  <c r="S51" i="12563" s="1"/>
  <c r="D46" i="12563"/>
  <c r="R80" i="12563"/>
  <c r="I74" i="12563"/>
  <c r="I76" i="12563" s="1"/>
  <c r="P80" i="12563"/>
  <c r="H56" i="12563"/>
  <c r="I56" i="12563" s="1"/>
  <c r="J56" i="12563" s="1"/>
  <c r="K56" i="12563" s="1"/>
  <c r="L56" i="12563" s="1"/>
  <c r="H63" i="12563"/>
  <c r="T55" i="12563"/>
  <c r="R63" i="12563"/>
  <c r="L63" i="12563"/>
  <c r="J59" i="12561"/>
  <c r="J55" i="12561"/>
  <c r="P63" i="12563"/>
  <c r="Q52" i="12563"/>
  <c r="Q57" i="12563" s="1"/>
  <c r="Q59" i="12563"/>
  <c r="Q61" i="12563" s="1"/>
  <c r="L59" i="12563"/>
  <c r="L61" i="12563" s="1"/>
  <c r="L52" i="12563"/>
  <c r="L57" i="12563" s="1"/>
  <c r="R52" i="12563"/>
  <c r="R57" i="12563" s="1"/>
  <c r="R59" i="12563"/>
  <c r="R61" i="12563" s="1"/>
  <c r="L74" i="12563"/>
  <c r="L76" i="12563" s="1"/>
  <c r="H80" i="12563"/>
  <c r="P74" i="12563"/>
  <c r="P76" i="12563" s="1"/>
  <c r="J208" i="12561"/>
  <c r="K208" i="12561" s="1"/>
  <c r="O59" i="12563"/>
  <c r="O61" i="12563" s="1"/>
  <c r="O52" i="12563"/>
  <c r="O57" i="12563" s="1"/>
  <c r="J63" i="12563"/>
  <c r="N63" i="12563"/>
  <c r="S63" i="12563"/>
  <c r="O63" i="12563"/>
  <c r="M63" i="12563"/>
  <c r="J20" i="12561"/>
  <c r="N80" i="12563"/>
  <c r="S74" i="12563"/>
  <c r="S76" i="12563" s="1"/>
  <c r="Q80" i="12563"/>
  <c r="J52" i="12563"/>
  <c r="J57" i="12563" s="1"/>
  <c r="J59" i="12563"/>
  <c r="J61" i="12563" s="1"/>
  <c r="M52" i="12563"/>
  <c r="M57" i="12563" s="1"/>
  <c r="M59" i="12563"/>
  <c r="M61" i="12563" s="1"/>
  <c r="I52" i="12563"/>
  <c r="I57" i="12563" s="1"/>
  <c r="I59" i="12563"/>
  <c r="I61" i="12563" s="1"/>
  <c r="K52" i="12563"/>
  <c r="K57" i="12563" s="1"/>
  <c r="K59" i="12563"/>
  <c r="K61" i="12563" s="1"/>
  <c r="AP27" i="12583"/>
  <c r="AP30" i="12583"/>
  <c r="BL20" i="12583"/>
  <c r="BL18" i="12583"/>
  <c r="I63" i="12563"/>
  <c r="N59" i="12563"/>
  <c r="N61" i="12563" s="1"/>
  <c r="N52" i="12563"/>
  <c r="N57" i="12563" s="1"/>
  <c r="K63" i="12563"/>
  <c r="M74" i="12563"/>
  <c r="M76" i="12563" s="1"/>
  <c r="M82" i="12563" s="1"/>
  <c r="S80" i="12563"/>
  <c r="P52" i="12563"/>
  <c r="P57" i="12563" s="1"/>
  <c r="P59" i="12563"/>
  <c r="P61" i="12563" s="1"/>
  <c r="S52" i="12563"/>
  <c r="S57" i="12563" s="1"/>
  <c r="S59" i="12563"/>
  <c r="S61" i="12563" s="1"/>
  <c r="Q63" i="12563"/>
  <c r="J16" i="12561" l="1"/>
  <c r="X355" i="12585" s="1"/>
  <c r="X356" i="12585"/>
  <c r="H92" i="12594"/>
  <c r="I86" i="12594" s="1"/>
  <c r="H92" i="12561"/>
  <c r="I81" i="12561" s="1"/>
  <c r="B82" i="12563"/>
  <c r="B20" i="12563"/>
  <c r="B83" i="12563" s="1"/>
  <c r="AA396" i="12585"/>
  <c r="N429" i="12585" s="1"/>
  <c r="H162" i="12563"/>
  <c r="I42" i="12563"/>
  <c r="L173" i="12563"/>
  <c r="K175" i="12563"/>
  <c r="O82" i="12563"/>
  <c r="H75" i="12563"/>
  <c r="I75" i="12563" s="1"/>
  <c r="H57" i="12563"/>
  <c r="B167" i="12563"/>
  <c r="L82" i="12563"/>
  <c r="K82" i="12563"/>
  <c r="K116" i="12563"/>
  <c r="J120" i="12563"/>
  <c r="J195" i="12594"/>
  <c r="K195" i="12594" s="1"/>
  <c r="H208" i="12594"/>
  <c r="J52" i="12594"/>
  <c r="I87" i="12594"/>
  <c r="I82" i="12563"/>
  <c r="I162" i="12563"/>
  <c r="J160" i="12563"/>
  <c r="H19" i="12563"/>
  <c r="H26" i="12563"/>
  <c r="AG404" i="12585"/>
  <c r="AB404" i="12585"/>
  <c r="S404" i="12585"/>
  <c r="AG414" i="12585"/>
  <c r="AB414" i="12585"/>
  <c r="S414" i="12585"/>
  <c r="I20" i="12561"/>
  <c r="I15" i="12563"/>
  <c r="H37" i="12563"/>
  <c r="H39" i="12563" s="1"/>
  <c r="H43" i="12563" s="1"/>
  <c r="D19" i="12563"/>
  <c r="N393" i="12585"/>
  <c r="D20" i="12563"/>
  <c r="J20" i="12594"/>
  <c r="J16" i="12594" s="1"/>
  <c r="T74" i="12563"/>
  <c r="I41" i="12563"/>
  <c r="J23" i="12563"/>
  <c r="J100" i="12563"/>
  <c r="I104" i="12563"/>
  <c r="O42" i="12563"/>
  <c r="J75" i="12563"/>
  <c r="K75" i="12563" s="1"/>
  <c r="L75" i="12563" s="1"/>
  <c r="M75" i="12563" s="1"/>
  <c r="N75" i="12563" s="1"/>
  <c r="O75" i="12563" s="1"/>
  <c r="P75" i="12563" s="1"/>
  <c r="Q75" i="12563" s="1"/>
  <c r="R75" i="12563" s="1"/>
  <c r="S75" i="12563" s="1"/>
  <c r="D72" i="12563" s="1"/>
  <c r="D80" i="12563" s="1"/>
  <c r="H58" i="12563"/>
  <c r="K42" i="12563"/>
  <c r="N102" i="12563"/>
  <c r="B132" i="12563"/>
  <c r="B159" i="12563"/>
  <c r="L71" i="12561"/>
  <c r="M56" i="12563"/>
  <c r="H77" i="12563"/>
  <c r="I77" i="12563" s="1"/>
  <c r="J77" i="12563" s="1"/>
  <c r="K77" i="12563" s="1"/>
  <c r="L77" i="12563" s="1"/>
  <c r="M77" i="12563" s="1"/>
  <c r="N77" i="12563" s="1"/>
  <c r="O77" i="12563" s="1"/>
  <c r="P77" i="12563" s="1"/>
  <c r="Q77" i="12563" s="1"/>
  <c r="R77" i="12563" s="1"/>
  <c r="S77" i="12563" s="1"/>
  <c r="T76" i="12563"/>
  <c r="H81" i="12563"/>
  <c r="T80" i="12563"/>
  <c r="H82" i="12563"/>
  <c r="D56" i="12563"/>
  <c r="D55" i="12563"/>
  <c r="N397" i="12585"/>
  <c r="N82" i="12563"/>
  <c r="J65" i="12563"/>
  <c r="J66" i="12563"/>
  <c r="S65" i="12563"/>
  <c r="S66" i="12563"/>
  <c r="T66" i="12563" s="1"/>
  <c r="L65" i="12563"/>
  <c r="L66" i="12563"/>
  <c r="P82" i="12563"/>
  <c r="I53" i="12563"/>
  <c r="J53" i="12563" s="1"/>
  <c r="K53" i="12563" s="1"/>
  <c r="L53" i="12563" s="1"/>
  <c r="M53" i="12563" s="1"/>
  <c r="N53" i="12563" s="1"/>
  <c r="O53" i="12563" s="1"/>
  <c r="P53" i="12563" s="1"/>
  <c r="Q53" i="12563" s="1"/>
  <c r="R53" i="12563" s="1"/>
  <c r="S53" i="12563" s="1"/>
  <c r="D52" i="12563" s="1"/>
  <c r="S82" i="12563"/>
  <c r="R82" i="12563"/>
  <c r="Q65" i="12563"/>
  <c r="Q66" i="12563"/>
  <c r="I66" i="12563"/>
  <c r="I65" i="12563"/>
  <c r="M66" i="12563"/>
  <c r="M65" i="12563"/>
  <c r="P65" i="12563"/>
  <c r="P66" i="12563"/>
  <c r="R66" i="12563"/>
  <c r="R65" i="12563"/>
  <c r="N65" i="12563"/>
  <c r="N66" i="12563"/>
  <c r="L72" i="12561"/>
  <c r="K66" i="12563"/>
  <c r="K65" i="12563"/>
  <c r="Q82" i="12563"/>
  <c r="O65" i="12563"/>
  <c r="O66" i="12563"/>
  <c r="H66" i="12563"/>
  <c r="H65" i="12563"/>
  <c r="S356" i="12585" l="1"/>
  <c r="I16" i="12561"/>
  <c r="I82" i="12594"/>
  <c r="I84" i="12594"/>
  <c r="I85" i="12594"/>
  <c r="I88" i="12594"/>
  <c r="I81" i="12594"/>
  <c r="I83" i="12594"/>
  <c r="I83" i="12561"/>
  <c r="I85" i="12561"/>
  <c r="I88" i="12561"/>
  <c r="I84" i="12561"/>
  <c r="I86" i="12561"/>
  <c r="I82" i="12561"/>
  <c r="I87" i="12561"/>
  <c r="B102" i="12563"/>
  <c r="B160" i="12563" s="1"/>
  <c r="K58" i="12563"/>
  <c r="L175" i="12563"/>
  <c r="M173" i="12563"/>
  <c r="K120" i="12563"/>
  <c r="L116" i="12563"/>
  <c r="T81" i="12563"/>
  <c r="J162" i="12563"/>
  <c r="K160" i="12563"/>
  <c r="J50" i="12594"/>
  <c r="L72" i="12594" s="1"/>
  <c r="J54" i="12594"/>
  <c r="D82" i="12563"/>
  <c r="D83" i="12563"/>
  <c r="N400" i="12585"/>
  <c r="S400" i="12585" s="1"/>
  <c r="O102" i="12563"/>
  <c r="K100" i="12563"/>
  <c r="J104" i="12563"/>
  <c r="J41" i="12563"/>
  <c r="K23" i="12563"/>
  <c r="S393" i="12585"/>
  <c r="AB393" i="12585"/>
  <c r="AG393" i="12585"/>
  <c r="I37" i="12563"/>
  <c r="I39" i="12563" s="1"/>
  <c r="I43" i="12563" s="1"/>
  <c r="J15" i="12563"/>
  <c r="J58" i="12563"/>
  <c r="L71" i="12594"/>
  <c r="I19" i="12563"/>
  <c r="H27" i="12563"/>
  <c r="B147" i="12563"/>
  <c r="B172" i="12563"/>
  <c r="B133" i="12563"/>
  <c r="H83" i="12563"/>
  <c r="I81" i="12563"/>
  <c r="I58" i="12563"/>
  <c r="AB397" i="12585"/>
  <c r="AG397" i="12585"/>
  <c r="S397" i="12585"/>
  <c r="M58" i="12563"/>
  <c r="N56" i="12563"/>
  <c r="L58" i="12563"/>
  <c r="N173" i="12563" l="1"/>
  <c r="M175" i="12563"/>
  <c r="L120" i="12563"/>
  <c r="M116" i="12563"/>
  <c r="AB400" i="12585"/>
  <c r="AB403" i="12585" s="1"/>
  <c r="S403" i="12585"/>
  <c r="AG400" i="12585"/>
  <c r="AG403" i="12585" s="1"/>
  <c r="N403" i="12585"/>
  <c r="K162" i="12563"/>
  <c r="L160" i="12563"/>
  <c r="K15" i="12563"/>
  <c r="J37" i="12563"/>
  <c r="J39" i="12563" s="1"/>
  <c r="J43" i="12563" s="1"/>
  <c r="S355" i="12585"/>
  <c r="P102" i="12563"/>
  <c r="K41" i="12563"/>
  <c r="L23" i="12563"/>
  <c r="J19" i="12563"/>
  <c r="I27" i="12563"/>
  <c r="L100" i="12563"/>
  <c r="K104" i="12563"/>
  <c r="B148" i="12563"/>
  <c r="B173" i="12563"/>
  <c r="I83" i="12563"/>
  <c r="J81" i="12563"/>
  <c r="N58" i="12563"/>
  <c r="O56" i="12563"/>
  <c r="N175" i="12563" l="1"/>
  <c r="O173" i="12563"/>
  <c r="M120" i="12563"/>
  <c r="N116" i="12563"/>
  <c r="L162" i="12563"/>
  <c r="M160" i="12563"/>
  <c r="M100" i="12563"/>
  <c r="L104" i="12563"/>
  <c r="K19" i="12563"/>
  <c r="J27" i="12563"/>
  <c r="L41" i="12563"/>
  <c r="M23" i="12563"/>
  <c r="Q102" i="12563"/>
  <c r="K37" i="12563"/>
  <c r="K39" i="12563" s="1"/>
  <c r="K43" i="12563" s="1"/>
  <c r="L15" i="12563"/>
  <c r="J83" i="12563"/>
  <c r="K81" i="12563"/>
  <c r="O58" i="12563"/>
  <c r="P56" i="12563"/>
  <c r="O175" i="12563" l="1"/>
  <c r="P173" i="12563"/>
  <c r="P175" i="12563" s="1"/>
  <c r="N120" i="12563"/>
  <c r="O116" i="12563"/>
  <c r="M162" i="12563"/>
  <c r="N160" i="12563"/>
  <c r="L37" i="12563"/>
  <c r="L39" i="12563" s="1"/>
  <c r="L43" i="12563" s="1"/>
  <c r="M15" i="12563"/>
  <c r="L19" i="12563"/>
  <c r="K27" i="12563"/>
  <c r="R102" i="12563"/>
  <c r="N100" i="12563"/>
  <c r="M104" i="12563"/>
  <c r="N23" i="12563"/>
  <c r="M41" i="12563"/>
  <c r="P58" i="12563"/>
  <c r="Q56" i="12563"/>
  <c r="K83" i="12563"/>
  <c r="L81" i="12563"/>
  <c r="O120" i="12563" l="1"/>
  <c r="P116" i="12563"/>
  <c r="O160" i="12563"/>
  <c r="N162" i="12563"/>
  <c r="M37" i="12563"/>
  <c r="M39" i="12563" s="1"/>
  <c r="M43" i="12563" s="1"/>
  <c r="N15" i="12563"/>
  <c r="N41" i="12563"/>
  <c r="O23" i="12563"/>
  <c r="O100" i="12563"/>
  <c r="N104" i="12563"/>
  <c r="S102" i="12563"/>
  <c r="M19" i="12563"/>
  <c r="L27" i="12563"/>
  <c r="L83" i="12563"/>
  <c r="M81" i="12563"/>
  <c r="Q58" i="12563"/>
  <c r="R56" i="12563"/>
  <c r="P120" i="12563" l="1"/>
  <c r="Q116" i="12563"/>
  <c r="P160" i="12563"/>
  <c r="O162" i="12563"/>
  <c r="P100" i="12563"/>
  <c r="O104" i="12563"/>
  <c r="P23" i="12563"/>
  <c r="O41" i="12563"/>
  <c r="N19" i="12563"/>
  <c r="M27" i="12563"/>
  <c r="N37" i="12563"/>
  <c r="N39" i="12563" s="1"/>
  <c r="N43" i="12563" s="1"/>
  <c r="O15" i="12563"/>
  <c r="W404" i="12585"/>
  <c r="AA404" i="12585" s="1"/>
  <c r="R58" i="12563"/>
  <c r="S56" i="12563"/>
  <c r="M83" i="12563"/>
  <c r="N81" i="12563"/>
  <c r="R116" i="12563" l="1"/>
  <c r="Q120" i="12563"/>
  <c r="Q160" i="12563"/>
  <c r="P162" i="12563"/>
  <c r="O19" i="12563"/>
  <c r="N27" i="12563"/>
  <c r="W406" i="12585"/>
  <c r="O37" i="12563"/>
  <c r="O39" i="12563" s="1"/>
  <c r="O43" i="12563" s="1"/>
  <c r="P15" i="12563"/>
  <c r="P41" i="12563"/>
  <c r="Q23" i="12563"/>
  <c r="Q100" i="12563"/>
  <c r="P104" i="12563"/>
  <c r="S58" i="12563"/>
  <c r="T58" i="12563"/>
  <c r="W397" i="12585"/>
  <c r="AA397" i="12585" s="1"/>
  <c r="N83" i="12563"/>
  <c r="O81" i="12563"/>
  <c r="R120" i="12563" l="1"/>
  <c r="S116" i="12563"/>
  <c r="S120" i="12563" s="1"/>
  <c r="R160" i="12563"/>
  <c r="Q162" i="12563"/>
  <c r="Q15" i="12563"/>
  <c r="P37" i="12563"/>
  <c r="P39" i="12563" s="1"/>
  <c r="P43" i="12563" s="1"/>
  <c r="W395" i="12585"/>
  <c r="R100" i="12563"/>
  <c r="Q104" i="12563"/>
  <c r="Q41" i="12563"/>
  <c r="R23" i="12563"/>
  <c r="P19" i="12563"/>
  <c r="O27" i="12563"/>
  <c r="O83" i="12563"/>
  <c r="P81" i="12563"/>
  <c r="R162" i="12563" l="1"/>
  <c r="S160" i="12563"/>
  <c r="R41" i="12563"/>
  <c r="S23" i="12563"/>
  <c r="R15" i="12563"/>
  <c r="Q37" i="12563"/>
  <c r="Q39" i="12563" s="1"/>
  <c r="Q43" i="12563" s="1"/>
  <c r="S394" i="12585"/>
  <c r="Q19" i="12563"/>
  <c r="P27" i="12563"/>
  <c r="S100" i="12563"/>
  <c r="R104" i="12563"/>
  <c r="P83" i="12563"/>
  <c r="Q81" i="12563"/>
  <c r="AA394" i="12585" l="1"/>
  <c r="N428" i="12585" s="1"/>
  <c r="T162" i="12563"/>
  <c r="S162" i="12563"/>
  <c r="W414" i="12585"/>
  <c r="AA414" i="12585" s="1"/>
  <c r="S15" i="12563"/>
  <c r="S37" i="12563" s="1"/>
  <c r="R37" i="12563"/>
  <c r="R39" i="12563" s="1"/>
  <c r="R43" i="12563" s="1"/>
  <c r="R19" i="12563"/>
  <c r="Q27" i="12563"/>
  <c r="S41" i="12563"/>
  <c r="W393" i="12585"/>
  <c r="AA393" i="12585" s="1"/>
  <c r="D99" i="12563"/>
  <c r="S104" i="12563"/>
  <c r="T104" i="12563"/>
  <c r="Q83" i="12563"/>
  <c r="R81" i="12563"/>
  <c r="W416" i="12585" l="1"/>
  <c r="T41" i="12563"/>
  <c r="T23" i="12563"/>
  <c r="S19" i="12563"/>
  <c r="R27" i="12563"/>
  <c r="T37" i="12563"/>
  <c r="S39" i="12563"/>
  <c r="T39" i="12563" s="1"/>
  <c r="R83" i="12563"/>
  <c r="S81" i="12563"/>
  <c r="T27" i="12563" l="1"/>
  <c r="S27" i="12563"/>
  <c r="S43" i="12563"/>
  <c r="T43" i="12563" s="1"/>
  <c r="W400" i="12585"/>
  <c r="AA400" i="12585" s="1"/>
  <c r="T83" i="12563"/>
  <c r="S83" i="12563"/>
  <c r="W402" i="12585" l="1"/>
  <c r="W403" i="125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UDA YOSHIAKI</author>
    <author>Uda</author>
    <author>宇田　吉明</author>
    <author>宇田吉明</author>
  </authors>
  <commentList>
    <comment ref="B1" authorId="0" shapeId="0" xr:uid="{00000000-0006-0000-0100-000001000000}">
      <text>
        <r>
          <rPr>
            <sz val="9"/>
            <color indexed="81"/>
            <rFont val="ＭＳ Ｐゴシック"/>
            <family val="3"/>
            <charset val="128"/>
          </rPr>
          <t>ここに会社名を入れると、手順書や環境活動レポートにも自動転記されます</t>
        </r>
      </text>
    </comment>
    <comment ref="A3" authorId="1" shapeId="0" xr:uid="{00000000-0006-0000-0100-000002000000}">
      <text>
        <r>
          <rPr>
            <sz val="11"/>
            <color indexed="81"/>
            <rFont val="ＭＳ Ｐゴシック"/>
            <family val="3"/>
            <charset val="128"/>
          </rPr>
          <t>EA21構築じに使用します。
構築後削除して結構です。</t>
        </r>
      </text>
    </comment>
    <comment ref="C7" authorId="2" shapeId="0" xr:uid="{00000000-0006-0000-0100-000003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V7" authorId="2" shapeId="0" xr:uid="{00000000-0006-0000-0100-000004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AO7" authorId="2" shapeId="0" xr:uid="{00000000-0006-0000-0100-000005000000}">
      <text>
        <r>
          <rPr>
            <sz val="11"/>
            <color indexed="81"/>
            <rFont val="ＭＳ Ｐゴシック"/>
            <family val="3"/>
            <charset val="128"/>
          </rPr>
          <t xml:space="preserve">＜取組状況の確認・評価＞ 
□ 取組状況を確認・評価するため，以下の状況を適切な頻度で確認（監視・測定）及び評価し，是正処置，予防処置が必要かどうかの判断をします。 
 ・ 環境経営目標の達成状況：年度の環境経営目標達成のためには，自らが設定した段階（月次，四半期，半期等）における達成度を判断するための目安（指標）を設定し，各段階での進捗を確認します。 
 ・ 環境経営計画の実施状況：環境経営計画の取組が，定められた責任・役割の下，スケジュールどおりに実施されているかを確認します。 </t>
        </r>
      </text>
    </comment>
    <comment ref="C9" authorId="3" shapeId="0" xr:uid="{00000000-0006-0000-0100-000006000000}">
      <text>
        <r>
          <rPr>
            <sz val="11"/>
            <color indexed="81"/>
            <rFont val="MS P ゴシック"/>
            <family val="3"/>
            <charset val="128"/>
          </rPr>
          <t xml:space="preserve">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
</t>
        </r>
      </text>
    </comment>
    <comment ref="V9" authorId="2" shapeId="0" xr:uid="{00000000-0006-0000-0100-000007000000}">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AO9" authorId="2" shapeId="0" xr:uid="{00000000-0006-0000-0100-000008000000}">
      <text>
        <r>
          <rPr>
            <sz val="11"/>
            <color indexed="81"/>
            <rFont val="ＭＳ Ｐゴシック"/>
            <family val="3"/>
            <charset val="128"/>
          </rPr>
          <t xml:space="preserve"> 環境関連法規等の遵守：日常的な環境関連法規等の遵守（届出の実施，測定の実施，規準値の遵守等）状況を確認します。 </t>
        </r>
      </text>
    </comment>
    <comment ref="C10" authorId="2" shapeId="0" xr:uid="{00000000-0006-0000-0100-000009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AO10" authorId="2" shapeId="0" xr:uid="{00000000-0006-0000-0100-00000A000000}">
      <text>
        <r>
          <rPr>
            <sz val="11"/>
            <color indexed="81"/>
            <rFont val="ＭＳ Ｐゴシック"/>
            <family val="3"/>
            <charset val="128"/>
          </rPr>
          <t>規模の大きな事業者は必須
概ね100名以上</t>
        </r>
      </text>
    </comment>
    <comment ref="C11" authorId="2" shapeId="0" xr:uid="{00000000-0006-0000-0100-00000B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W11" authorId="3" shapeId="0" xr:uid="{00000000-0006-0000-0100-00000C000000}">
      <text>
        <r>
          <rPr>
            <sz val="11"/>
            <color indexed="81"/>
            <rFont val="MS P ゴシック"/>
            <family val="3"/>
            <charset val="128"/>
          </rPr>
          <t>比較的大きな組織ではこの計画書を用いてください</t>
        </r>
      </text>
    </comment>
    <comment ref="AD11" authorId="3" shapeId="0" xr:uid="{00000000-0006-0000-0100-00000D000000}">
      <text>
        <r>
          <rPr>
            <sz val="11"/>
            <color indexed="81"/>
            <rFont val="MS P ゴシック"/>
            <family val="3"/>
            <charset val="128"/>
          </rPr>
          <t>重要な教育・訓練はこちらの記録に残すとよい</t>
        </r>
      </text>
    </comment>
    <comment ref="AO11" authorId="2" shapeId="0" xr:uid="{00000000-0006-0000-0100-00000E000000}">
      <text>
        <r>
          <rPr>
            <sz val="11"/>
            <color indexed="81"/>
            <rFont val="ＭＳ Ｐゴシック"/>
            <family val="3"/>
            <charset val="128"/>
          </rPr>
          <t>規模の大きな事業者は必須
概ね100名以上</t>
        </r>
      </text>
    </comment>
    <comment ref="C13" authorId="2" shapeId="0" xr:uid="{00000000-0006-0000-0100-00000F000000}">
      <text>
        <r>
          <rPr>
            <sz val="11"/>
            <color indexed="81"/>
            <rFont val="ＭＳ Ｐゴシック"/>
            <family val="3"/>
            <charset val="128"/>
          </rPr>
          <t>事業活動における環境への取組状況を「環境への取組の自己チェック（第５章）」を基に把握する。把握項目には、環境負荷の軽減等に貢献している製品・サービス等を含む。</t>
        </r>
      </text>
    </comment>
    <comment ref="V13" authorId="2" shapeId="0" xr:uid="{00000000-0006-0000-0100-000010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AO13" authorId="2" shapeId="0" xr:uid="{00000000-0006-0000-0100-000011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W14" authorId="1" shapeId="0" xr:uid="{00000000-0006-0000-0100-000012000000}">
      <text>
        <r>
          <rPr>
            <sz val="9"/>
            <color indexed="81"/>
            <rFont val="ＭＳ Ｐゴシック"/>
            <family val="3"/>
            <charset val="128"/>
          </rPr>
          <t>訓練実施後に必要に応じて改定</t>
        </r>
      </text>
    </comment>
    <comment ref="AC14" authorId="1" shapeId="0" xr:uid="{00000000-0006-0000-0100-000013000000}">
      <text>
        <r>
          <rPr>
            <sz val="11"/>
            <color indexed="81"/>
            <rFont val="ＭＳ Ｐゴシック"/>
            <family val="3"/>
            <charset val="128"/>
          </rPr>
          <t>必要に応じて変更してください</t>
        </r>
      </text>
    </comment>
    <comment ref="C15" authorId="2" shapeId="0" xr:uid="{00000000-0006-0000-0100-000014000000}">
      <text>
        <r>
          <rPr>
            <sz val="11"/>
            <color indexed="81"/>
            <rFont val="ＭＳ Ｐゴシック"/>
            <family val="3"/>
            <charset val="128"/>
          </rPr>
          <t xml:space="preserve">要求事項 ５ 環境関連法規などの取りまとめ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V16" authorId="2" shapeId="0" xr:uid="{00000000-0006-0000-0100-000015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C17" authorId="1" shapeId="0" xr:uid="{00000000-0006-0000-0100-000016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V18" authorId="2" shapeId="0" xr:uid="{00000000-0006-0000-0100-000017000000}">
      <text>
        <r>
          <rPr>
            <sz val="11"/>
            <color indexed="81"/>
            <rFont val="ＭＳ Ｐ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V19" authorId="2" shapeId="0" xr:uid="{00000000-0006-0000-0100-000018000000}">
      <text>
        <r>
          <rPr>
            <sz val="9"/>
            <color indexed="81"/>
            <rFont val="ＭＳ Ｐゴシック"/>
            <family val="3"/>
            <charset val="128"/>
          </rPr>
          <t>必要に応じて追加してください</t>
        </r>
      </text>
    </comment>
    <comment ref="AO19" authorId="2" shapeId="0" xr:uid="{00000000-0006-0000-0100-000019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V20" authorId="2" shapeId="0" xr:uid="{00000000-0006-0000-0100-00001A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V21" authorId="2" shapeId="0" xr:uid="{00000000-0006-0000-0100-00001B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AR24" authorId="3" shapeId="0" xr:uid="{00000000-0006-0000-0100-00001C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800-000001000000}">
      <text>
        <r>
          <rPr>
            <sz val="9"/>
            <color indexed="81"/>
            <rFont val="ＭＳ Ｐゴシック"/>
            <family val="3"/>
            <charset val="128"/>
          </rPr>
          <t xml:space="preserve">□ガイドライン要求事項 
(１)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P2" authorId="0" shapeId="0" xr:uid="{692B33C7-F2E5-4EFA-9869-9463D9B6ABA7}">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O3" authorId="1" shapeId="0" xr:uid="{00000000-0006-0000-0800-000002000000}">
      <text>
        <r>
          <rPr>
            <b/>
            <sz val="9"/>
            <color indexed="81"/>
            <rFont val="MS P ゴシック"/>
            <family val="3"/>
            <charset val="128"/>
          </rPr>
          <t>毎年期初に作成するため、作成時の日付を入れる</t>
        </r>
      </text>
    </comment>
    <comment ref="Y3" authorId="0" shapeId="0" xr:uid="{00000000-0006-0000-0800-000003000000}">
      <text>
        <r>
          <rPr>
            <sz val="9"/>
            <color indexed="81"/>
            <rFont val="ＭＳ Ｐゴシック"/>
            <family val="3"/>
            <charset val="128"/>
          </rPr>
          <t>名前を記載</t>
        </r>
      </text>
    </comment>
    <comment ref="O4" authorId="0" shapeId="0" xr:uid="{00000000-0006-0000-0800-000004000000}">
      <text>
        <r>
          <rPr>
            <b/>
            <sz val="9"/>
            <color indexed="81"/>
            <rFont val="ＭＳ Ｐゴシック"/>
            <family val="3"/>
            <charset val="128"/>
          </rPr>
          <t>目標値:や達成手段の追加・変更があれば、更新日を記入</t>
        </r>
        <r>
          <rPr>
            <sz val="9"/>
            <color indexed="81"/>
            <rFont val="ＭＳ Ｐゴシック"/>
            <family val="3"/>
            <charset val="128"/>
          </rPr>
          <t xml:space="preserve">
</t>
        </r>
      </text>
    </comment>
    <comment ref="A5" authorId="0" shapeId="0" xr:uid="{00000000-0006-0000-0800-000005000000}">
      <text>
        <r>
          <rPr>
            <sz val="9"/>
            <color indexed="81"/>
            <rFont val="ＭＳ Ｐゴシック"/>
            <family val="3"/>
            <charset val="128"/>
          </rPr>
          <t xml:space="preserve">環境方針で示した具体的な取り組みを全て記載（キーワードでよい）:
</t>
        </r>
      </text>
    </comment>
    <comment ref="B5" authorId="0" shapeId="0" xr:uid="{00000000-0006-0000-0800-000006000000}">
      <text>
        <r>
          <rPr>
            <sz val="9"/>
            <color indexed="81"/>
            <rFont val="ＭＳ Ｐゴシック"/>
            <family val="3"/>
            <charset val="128"/>
          </rPr>
          <t xml:space="preserve">・環境経営方針に記載された項目（取組）が，環境経営目標として適切に展開され，整合しているか
・環境負荷及び環境への取組状況の把握・評価結果を踏まえているか
・具体的な環境目標となっており，可能な限り数値化されているか
・二酸化炭素排出量，廃棄物排出量及び総排水量（水使用量）の目標が設定されているか
・これらの目標を設定していない場合は，その理由が明らかで，かつ妥当なものかどうか（その理由を環境活動レポートに記載しているか）
・二酸化炭素排出量について，電力量やガソリン使用量など日常使用している項目で目標の設定がなされている場合，CO2換算しているか
・環境負荷の大きな本業に関連する環境目標（及び環境活動計画）を記載しているか
・３～５年程度を目処とした中長期の目標と単年度の目標が設定されているか
:
</t>
        </r>
      </text>
    </comment>
    <comment ref="F5" authorId="0" shapeId="0" xr:uid="{00000000-0006-0000-0800-000007000000}">
      <text>
        <r>
          <rPr>
            <sz val="9"/>
            <color indexed="81"/>
            <rFont val="ＭＳ Ｐゴシック"/>
            <family val="3"/>
            <charset val="128"/>
          </rPr>
          <t>取組の自己チェックリストで◎〇△をつけた項目を記載する</t>
        </r>
      </text>
    </comment>
    <comment ref="H6" authorId="0" shapeId="0" xr:uid="{00000000-0006-0000-0800-000008000000}">
      <text>
        <r>
          <rPr>
            <sz val="9"/>
            <color indexed="81"/>
            <rFont val="ＭＳ Ｐゴシック"/>
            <family val="3"/>
            <charset val="128"/>
          </rPr>
          <t>自社の事業年度に合わせる。
あるいは、自社が適切とした年度に合わせる。
負荷記録表より自動転記</t>
        </r>
      </text>
    </comment>
    <comment ref="A7" authorId="0" shapeId="0" xr:uid="{00000000-0006-0000-0800-000009000000}">
      <text>
        <r>
          <rPr>
            <sz val="9"/>
            <color indexed="81"/>
            <rFont val="ＭＳ Ｐゴシック"/>
            <family val="3"/>
            <charset val="128"/>
          </rPr>
          <t>環境方針に掲げた行動指針のキーワードを記載する</t>
        </r>
      </text>
    </comment>
    <comment ref="T7" authorId="2" shapeId="0" xr:uid="{00000000-0006-0000-0800-00000A000000}">
      <text>
        <r>
          <rPr>
            <b/>
            <sz val="9"/>
            <color indexed="81"/>
            <rFont val="ＭＳ Ｐゴシック"/>
            <family val="3"/>
            <charset val="128"/>
          </rPr>
          <t>プルダウンで選択
四半期ごとに評価してください
△や×の場合、右の評価欄になぜできなかったのか、今後どうするのかを記載してください</t>
        </r>
      </text>
    </comment>
    <comment ref="V7" authorId="0" shapeId="0" xr:uid="{00000000-0006-0000-0800-00000B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B9" authorId="2" shapeId="0" xr:uid="{00000000-0006-0000-0800-00000C000000}">
      <text>
        <r>
          <rPr>
            <sz val="9"/>
            <color indexed="81"/>
            <rFont val="ＭＳ Ｐゴシック"/>
            <family val="3"/>
            <charset val="128"/>
          </rPr>
          <t>前年度とするかいつの年度とするかは事業者の判断でよい</t>
        </r>
      </text>
    </comment>
    <comment ref="D9" authorId="0" shapeId="0" xr:uid="{00000000-0006-0000-0800-00000D000000}">
      <text>
        <r>
          <rPr>
            <sz val="9"/>
            <color indexed="81"/>
            <rFont val="ＭＳ Ｐゴシック"/>
            <family val="3"/>
            <charset val="128"/>
          </rPr>
          <t>基準年度の月別データの合計が自動計算される</t>
        </r>
      </text>
    </comment>
    <comment ref="G9" authorId="0" shapeId="0" xr:uid="{00000000-0006-0000-0800-00000E000000}">
      <text>
        <r>
          <rPr>
            <sz val="9"/>
            <color indexed="81"/>
            <rFont val="ＭＳ Ｐゴシック"/>
            <family val="3"/>
            <charset val="128"/>
          </rPr>
          <t>できるだけ役割を分担する</t>
        </r>
      </text>
    </comment>
    <comment ref="E10" authorId="0" shapeId="0" xr:uid="{2C382D66-5E73-49AC-A61E-BECEFAAF49CA}">
      <text>
        <r>
          <rPr>
            <sz val="9"/>
            <color indexed="81"/>
            <rFont val="ＭＳ Ｐゴシック"/>
            <family val="3"/>
            <charset val="128"/>
          </rPr>
          <t>使用する二酸化炭素排出係数
負荷記録表から自動転記</t>
        </r>
      </text>
    </comment>
    <comment ref="H12" authorId="0" shapeId="0" xr:uid="{00000000-0006-0000-0800-000010000000}">
      <text>
        <r>
          <rPr>
            <sz val="9"/>
            <color indexed="81"/>
            <rFont val="ＭＳ Ｐゴシック"/>
            <family val="3"/>
            <charset val="128"/>
          </rPr>
          <t>負荷記録表から転記される</t>
        </r>
      </text>
    </comment>
    <comment ref="D14" authorId="0" shapeId="0" xr:uid="{00000000-0006-0000-0800-000011000000}">
      <text>
        <r>
          <rPr>
            <sz val="9"/>
            <color indexed="81"/>
            <rFont val="ＭＳ Ｐゴシック"/>
            <family val="3"/>
            <charset val="128"/>
          </rPr>
          <t>目標の基準年度比を入力
最初は先月までの基準年度と今年度の累計値を参考にして適切な数値を設定する）</t>
        </r>
      </text>
    </comment>
    <comment ref="F14" authorId="1" shapeId="0" xr:uid="{00000000-0006-0000-0800-000012000000}">
      <text>
        <r>
          <rPr>
            <b/>
            <sz val="9"/>
            <color indexed="81"/>
            <rFont val="MS P ゴシック"/>
            <family val="3"/>
            <charset val="128"/>
          </rPr>
          <t>3か月ごとの評価で目標未達成時に挽回先として追加してください。</t>
        </r>
      </text>
    </comment>
    <comment ref="D15" authorId="0" shapeId="0" xr:uid="{00000000-0006-0000-0800-000013000000}">
      <text>
        <r>
          <rPr>
            <sz val="9"/>
            <color indexed="81"/>
            <rFont val="ＭＳ Ｐゴシック"/>
            <family val="3"/>
            <charset val="128"/>
          </rPr>
          <t>増減率が自動ででる</t>
        </r>
      </text>
    </comment>
    <comment ref="D16" authorId="0" shapeId="0" xr:uid="{00000000-0006-0000-0800-000014000000}">
      <text>
        <r>
          <rPr>
            <sz val="9"/>
            <color indexed="81"/>
            <rFont val="ＭＳ Ｐゴシック"/>
            <family val="3"/>
            <charset val="128"/>
          </rPr>
          <t>基準年度値×基準年度比</t>
        </r>
      </text>
    </comment>
    <comment ref="H16" authorId="1" shapeId="0" xr:uid="{26BE349E-E27E-4676-810D-876D13753CBD}">
      <text>
        <r>
          <rPr>
            <sz val="9"/>
            <color indexed="81"/>
            <rFont val="MS P ゴシック"/>
            <family val="3"/>
            <charset val="128"/>
          </rPr>
          <t>今期の目標（％）を乗じた数値が自動で入る</t>
        </r>
      </text>
    </comment>
    <comment ref="H18" authorId="1" shapeId="0" xr:uid="{00000000-0006-0000-0800-000015000000}">
      <text>
        <r>
          <rPr>
            <sz val="9"/>
            <color indexed="81"/>
            <rFont val="MS P ゴシック"/>
            <family val="3"/>
            <charset val="128"/>
          </rPr>
          <t>今期の目標（％）を乗じた数値が自動で入る</t>
        </r>
      </text>
    </comment>
    <comment ref="F20" authorId="0" shapeId="0" xr:uid="{00000000-0006-0000-0800-000016000000}">
      <text>
        <r>
          <rPr>
            <sz val="9"/>
            <color indexed="81"/>
            <rFont val="ＭＳ Ｐゴシック"/>
            <family val="3"/>
            <charset val="128"/>
          </rPr>
          <t>取組の自己チェックリストで今後検討するとした項目（△印をつけた項目）の主要な項目を記載する</t>
        </r>
      </text>
    </comment>
    <comment ref="H20" authorId="1" shapeId="0" xr:uid="{00000000-0006-0000-0800-000017000000}">
      <text>
        <r>
          <rPr>
            <sz val="9"/>
            <color indexed="81"/>
            <rFont val="MS P ゴシック"/>
            <family val="3"/>
            <charset val="128"/>
          </rPr>
          <t>負荷記録表より自動転記される</t>
        </r>
      </text>
    </comment>
    <comment ref="V20" authorId="2" shapeId="0" xr:uid="{00000000-0006-0000-0800-000018000000}">
      <text/>
    </comment>
    <comment ref="T23" authorId="2" shapeId="0" xr:uid="{00000000-0006-0000-0800-000019000000}">
      <text>
        <r>
          <rPr>
            <b/>
            <sz val="9"/>
            <color indexed="81"/>
            <rFont val="ＭＳ Ｐゴシック"/>
            <family val="3"/>
            <charset val="128"/>
          </rPr>
          <t>今年度の基準年度比</t>
        </r>
      </text>
    </comment>
    <comment ref="T27" authorId="2" shapeId="0" xr:uid="{00000000-0006-0000-0800-00001B000000}">
      <text>
        <r>
          <rPr>
            <b/>
            <sz val="9"/>
            <color indexed="81"/>
            <rFont val="ＭＳ Ｐゴシック"/>
            <family val="3"/>
            <charset val="128"/>
          </rPr>
          <t>今年度の評価（自動評価）
達成○　未達成×</t>
        </r>
      </text>
    </comment>
    <comment ref="H36" authorId="1" shapeId="0" xr:uid="{00000000-0006-0000-0800-00001C000000}">
      <text>
        <r>
          <rPr>
            <b/>
            <sz val="9"/>
            <color indexed="81"/>
            <rFont val="ＭＳ Ｐゴシック"/>
            <family val="3"/>
            <charset val="128"/>
          </rPr>
          <t>小数点は自社に合わせて変更する</t>
        </r>
      </text>
    </comment>
    <comment ref="T44" authorId="2" shapeId="0" xr:uid="{00000000-0006-0000-0800-00001D000000}">
      <text>
        <r>
          <rPr>
            <b/>
            <sz val="9"/>
            <color indexed="81"/>
            <rFont val="ＭＳ Ｐゴシック"/>
            <family val="3"/>
            <charset val="128"/>
          </rPr>
          <t>プルダウンで選択</t>
        </r>
      </text>
    </comment>
    <comment ref="V44" authorId="0" shapeId="0" xr:uid="{00000000-0006-0000-0800-00001E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D46" authorId="0" shapeId="0" xr:uid="{00000000-0006-0000-0800-000020000000}">
      <text>
        <r>
          <rPr>
            <sz val="9"/>
            <color indexed="81"/>
            <rFont val="ＭＳ Ｐゴシック"/>
            <family val="3"/>
            <charset val="128"/>
          </rPr>
          <t>基準年度の月別データを入れると自動計算される</t>
        </r>
      </text>
    </comment>
    <comment ref="G46" authorId="0" shapeId="0" xr:uid="{00000000-0006-0000-0800-000021000000}">
      <text>
        <r>
          <rPr>
            <sz val="9"/>
            <color indexed="81"/>
            <rFont val="ＭＳ Ｐゴシック"/>
            <family val="3"/>
            <charset val="128"/>
          </rPr>
          <t>できるだけ役割を分担する</t>
        </r>
      </text>
    </comment>
    <comment ref="E47" authorId="0" shapeId="0" xr:uid="{00000000-0006-0000-0800-000022000000}">
      <text>
        <r>
          <rPr>
            <sz val="9"/>
            <color indexed="81"/>
            <rFont val="ＭＳ Ｐゴシック"/>
            <family val="3"/>
            <charset val="128"/>
          </rPr>
          <t>使用する二酸化炭素排出係数を入力</t>
        </r>
      </text>
    </comment>
    <comment ref="D50" authorId="0" shapeId="0" xr:uid="{00000000-0006-0000-0800-000023000000}">
      <text>
        <r>
          <rPr>
            <sz val="9"/>
            <color indexed="81"/>
            <rFont val="ＭＳ Ｐゴシック"/>
            <family val="3"/>
            <charset val="128"/>
          </rPr>
          <t>目標の基準年度比を入力
最初は先月までの基準年度と今年度の累計値を参考にして適切な数値を設定する）</t>
        </r>
      </text>
    </comment>
    <comment ref="D51" authorId="0" shapeId="0" xr:uid="{00000000-0006-0000-0800-000024000000}">
      <text>
        <r>
          <rPr>
            <sz val="9"/>
            <color indexed="81"/>
            <rFont val="ＭＳ Ｐゴシック"/>
            <family val="3"/>
            <charset val="128"/>
          </rPr>
          <t>増減率が自動ででる</t>
        </r>
      </text>
    </comment>
    <comment ref="D52" authorId="0" shapeId="0" xr:uid="{00000000-0006-0000-0800-000025000000}">
      <text>
        <r>
          <rPr>
            <sz val="9"/>
            <color indexed="81"/>
            <rFont val="ＭＳ Ｐゴシック"/>
            <family val="3"/>
            <charset val="128"/>
          </rPr>
          <t>基準年度値×基準年度比</t>
        </r>
      </text>
    </comment>
    <comment ref="F54" authorId="0" shapeId="0" xr:uid="{00000000-0006-0000-0800-000026000000}">
      <text>
        <r>
          <rPr>
            <sz val="9"/>
            <color indexed="81"/>
            <rFont val="ＭＳ Ｐゴシック"/>
            <family val="3"/>
            <charset val="128"/>
          </rPr>
          <t>取組の自己チェックリストで今後検討するとした項目（△印をつけた項目）の主要な項目を記載する</t>
        </r>
      </text>
    </comment>
    <comment ref="V54" authorId="2" shapeId="0" xr:uid="{00000000-0006-0000-0800-000027000000}">
      <text/>
    </comment>
    <comment ref="E55" authorId="2" shapeId="0" xr:uid="{00000000-0006-0000-0800-000028000000}">
      <text>
        <r>
          <rPr>
            <sz val="9"/>
            <color indexed="81"/>
            <rFont val="ＭＳ Ｐゴシック"/>
            <family val="3"/>
            <charset val="128"/>
          </rPr>
          <t>年度終了後に
今年度の実績を踏まえて
次年度以降の削減率を見直す
この数値が環境活動レポートにも転記される</t>
        </r>
      </text>
    </comment>
    <comment ref="T56" authorId="2" shapeId="0" xr:uid="{00000000-0006-0000-0800-000029000000}">
      <text>
        <r>
          <rPr>
            <b/>
            <sz val="9"/>
            <color indexed="81"/>
            <rFont val="ＭＳ Ｐゴシック"/>
            <family val="3"/>
            <charset val="128"/>
          </rPr>
          <t>今年度の基準年度比</t>
        </r>
      </text>
    </comment>
    <comment ref="E58" authorId="1" shapeId="0" xr:uid="{00000000-0006-0000-0800-00002A000000}">
      <text>
        <r>
          <rPr>
            <b/>
            <sz val="9"/>
            <color indexed="81"/>
            <rFont val="MS P ゴシック"/>
            <family val="3"/>
            <charset val="128"/>
          </rPr>
          <t>原単位は下の行を再表示</t>
        </r>
      </text>
    </comment>
    <comment ref="T58" authorId="2" shapeId="0" xr:uid="{00000000-0006-0000-0800-00002B000000}">
      <text>
        <r>
          <rPr>
            <b/>
            <sz val="9"/>
            <color indexed="81"/>
            <rFont val="ＭＳ Ｐゴシック"/>
            <family val="3"/>
            <charset val="128"/>
          </rPr>
          <t>今年度の評価（自動評価）
達成○　未達成×</t>
        </r>
      </text>
    </comment>
    <comment ref="H59" authorId="1" shapeId="0" xr:uid="{00000000-0006-0000-0800-00002C000000}">
      <text>
        <r>
          <rPr>
            <b/>
            <sz val="9"/>
            <color indexed="81"/>
            <rFont val="ＭＳ Ｐゴシック"/>
            <family val="3"/>
            <charset val="128"/>
          </rPr>
          <t>小数点は自社に合わせて変更する</t>
        </r>
      </text>
    </comment>
    <comment ref="T67" authorId="2" shapeId="0" xr:uid="{00000000-0006-0000-0800-00002D000000}">
      <text>
        <r>
          <rPr>
            <b/>
            <sz val="9"/>
            <color indexed="81"/>
            <rFont val="ＭＳ Ｐゴシック"/>
            <family val="3"/>
            <charset val="128"/>
          </rPr>
          <t>プルダウンで選択</t>
        </r>
      </text>
    </comment>
    <comment ref="F79" authorId="0" shapeId="0" xr:uid="{00000000-0006-0000-0800-00002F000000}">
      <text>
        <r>
          <rPr>
            <sz val="9"/>
            <color indexed="81"/>
            <rFont val="ＭＳ Ｐゴシック"/>
            <family val="3"/>
            <charset val="128"/>
          </rPr>
          <t>取組の自己チェックリストで今後検討するとした項目（△印をつけた項目）の主要な項目を記載する</t>
        </r>
      </text>
    </comment>
    <comment ref="T81" authorId="2" shapeId="0" xr:uid="{00000000-0006-0000-0800-000030000000}">
      <text>
        <r>
          <rPr>
            <b/>
            <sz val="9"/>
            <color indexed="81"/>
            <rFont val="ＭＳ Ｐゴシック"/>
            <family val="3"/>
            <charset val="128"/>
          </rPr>
          <t>今年度の基準年度比</t>
        </r>
      </text>
    </comment>
    <comment ref="E82" authorId="0" shapeId="0" xr:uid="{00000000-0006-0000-0800-000031000000}">
      <text>
        <r>
          <rPr>
            <sz val="9"/>
            <color indexed="81"/>
            <rFont val="ＭＳ Ｐゴシック"/>
            <family val="3"/>
            <charset val="128"/>
          </rPr>
          <t>今期の目標を踏まえて設定する。
今期が終了後はその実績を踏まえて見直す。</t>
        </r>
      </text>
    </comment>
    <comment ref="E83" authorId="0" shapeId="0" xr:uid="{00000000-0006-0000-0800-000032000000}">
      <text>
        <r>
          <rPr>
            <sz val="9"/>
            <color indexed="81"/>
            <rFont val="ＭＳ Ｐゴシック"/>
            <family val="3"/>
            <charset val="128"/>
          </rPr>
          <t>今期の目標を踏まえて設定する。
今期が終了後はその実績を踏まえて見直す。</t>
        </r>
      </text>
    </comment>
    <comment ref="F83" authorId="1" shapeId="0" xr:uid="{00000000-0006-0000-0800-000033000000}">
      <text>
        <r>
          <rPr>
            <b/>
            <sz val="9"/>
            <color indexed="81"/>
            <rFont val="MS P ゴシック"/>
            <family val="3"/>
            <charset val="128"/>
          </rPr>
          <t>燃費による管理は下の行を再表示</t>
        </r>
      </text>
    </comment>
    <comment ref="T83" authorId="2" shapeId="0" xr:uid="{00000000-0006-0000-0800-000034000000}">
      <text>
        <r>
          <rPr>
            <sz val="9"/>
            <color indexed="81"/>
            <rFont val="ＭＳ Ｐゴシック"/>
            <family val="3"/>
            <charset val="128"/>
          </rPr>
          <t>今年度の評価
達成○　未達成×</t>
        </r>
      </text>
    </comment>
    <comment ref="T87" authorId="1" shapeId="0" xr:uid="{00000000-0006-0000-0800-000035000000}">
      <text>
        <r>
          <rPr>
            <b/>
            <sz val="9"/>
            <color indexed="81"/>
            <rFont val="MS P ゴシック"/>
            <family val="3"/>
            <charset val="128"/>
          </rPr>
          <t>燃費累計</t>
        </r>
      </text>
    </comment>
    <comment ref="T92" authorId="2" shapeId="0" xr:uid="{00000000-0006-0000-0800-000036000000}">
      <text>
        <r>
          <rPr>
            <b/>
            <sz val="9"/>
            <color indexed="81"/>
            <rFont val="ＭＳ Ｐゴシック"/>
            <family val="3"/>
            <charset val="128"/>
          </rPr>
          <t>プルダウンで選択</t>
        </r>
      </text>
    </comment>
    <comment ref="G94" authorId="0" shapeId="0" xr:uid="{00000000-0006-0000-0800-000038000000}">
      <text>
        <r>
          <rPr>
            <sz val="9"/>
            <color indexed="81"/>
            <rFont val="ＭＳ Ｐゴシック"/>
            <family val="3"/>
            <charset val="128"/>
          </rPr>
          <t>できるだけ役割を分担する</t>
        </r>
      </text>
    </comment>
    <comment ref="F100" authorId="0" shapeId="0" xr:uid="{00000000-0006-0000-0800-000039000000}">
      <text>
        <r>
          <rPr>
            <sz val="9"/>
            <color indexed="81"/>
            <rFont val="ＭＳ Ｐゴシック"/>
            <family val="3"/>
            <charset val="128"/>
          </rPr>
          <t>取組の自己チェックリストで今後検討するとした項目（△印をつけた項目）の主要な項目を記載する</t>
        </r>
      </text>
    </comment>
    <comment ref="T102" authorId="2" shapeId="0" xr:uid="{00000000-0006-0000-0800-00003A000000}">
      <text>
        <r>
          <rPr>
            <b/>
            <sz val="9"/>
            <color indexed="81"/>
            <rFont val="ＭＳ Ｐゴシック"/>
            <family val="3"/>
            <charset val="128"/>
          </rPr>
          <t>今年度の基準年度比</t>
        </r>
      </text>
    </comment>
    <comment ref="T104" authorId="2" shapeId="0" xr:uid="{00000000-0006-0000-0800-00003B000000}">
      <text>
        <r>
          <rPr>
            <sz val="9"/>
            <color indexed="81"/>
            <rFont val="ＭＳ Ｐゴシック"/>
            <family val="3"/>
            <charset val="128"/>
          </rPr>
          <t>今年度の評価
達成○　未達成×</t>
        </r>
      </text>
    </comment>
    <comment ref="B105" authorId="2" shapeId="0" xr:uid="{00000000-0006-0000-0800-00003C000000}">
      <text>
        <r>
          <rPr>
            <b/>
            <sz val="9"/>
            <color indexed="81"/>
            <rFont val="ＭＳ Ｐゴシック"/>
            <family val="3"/>
            <charset val="128"/>
          </rPr>
          <t>食品関連事業者用</t>
        </r>
        <r>
          <rPr>
            <sz val="9"/>
            <color indexed="81"/>
            <rFont val="ＭＳ Ｐゴシック"/>
            <family val="3"/>
            <charset val="128"/>
          </rPr>
          <t xml:space="preserve">
（食品事業者以外は削除か非表示に）</t>
        </r>
      </text>
    </comment>
    <comment ref="T105" authorId="2" shapeId="0" xr:uid="{00000000-0006-0000-0800-00003D000000}">
      <text>
        <r>
          <rPr>
            <b/>
            <sz val="9"/>
            <color indexed="81"/>
            <rFont val="ＭＳ Ｐゴシック"/>
            <family val="3"/>
            <charset val="128"/>
          </rPr>
          <t>プルダウンで選択</t>
        </r>
      </text>
    </comment>
    <comment ref="G107" authorId="0" shapeId="0" xr:uid="{00000000-0006-0000-0800-00003F000000}">
      <text>
        <r>
          <rPr>
            <sz val="9"/>
            <color indexed="81"/>
            <rFont val="ＭＳ Ｐゴシック"/>
            <family val="3"/>
            <charset val="128"/>
          </rPr>
          <t>できるだけ役割を分担する</t>
        </r>
      </text>
    </comment>
    <comment ref="F117" authorId="0" shapeId="0" xr:uid="{00000000-0006-0000-0800-000040000000}">
      <text>
        <r>
          <rPr>
            <sz val="9"/>
            <color indexed="81"/>
            <rFont val="ＭＳ Ｐゴシック"/>
            <family val="3"/>
            <charset val="128"/>
          </rPr>
          <t>取組の自己チェックリストで今後検討するとした項目（△印をつけた項目）の主要な項目を記載する</t>
        </r>
      </text>
    </comment>
    <comment ref="T120" authorId="2" shapeId="0" xr:uid="{00000000-0006-0000-0800-000041000000}">
      <text>
        <r>
          <rPr>
            <sz val="9"/>
            <color indexed="81"/>
            <rFont val="ＭＳ Ｐゴシック"/>
            <family val="3"/>
            <charset val="128"/>
          </rPr>
          <t>今年度の評価
達成○　未達成×</t>
        </r>
      </text>
    </comment>
    <comment ref="T123" authorId="2" shapeId="0" xr:uid="{00000000-0006-0000-0800-000042000000}">
      <text>
        <r>
          <rPr>
            <b/>
            <sz val="9"/>
            <color indexed="81"/>
            <rFont val="ＭＳ Ｐゴシック"/>
            <family val="3"/>
            <charset val="128"/>
          </rPr>
          <t>プルダウンで選択</t>
        </r>
      </text>
    </comment>
    <comment ref="B125" authorId="2" shapeId="0" xr:uid="{00000000-0006-0000-0800-000043000000}">
      <text>
        <r>
          <rPr>
            <sz val="9"/>
            <color indexed="81"/>
            <rFont val="ＭＳ Ｐゴシック"/>
            <family val="3"/>
            <charset val="128"/>
          </rPr>
          <t>目標項目ごとに基準年度を変えても構わない</t>
        </r>
      </text>
    </comment>
    <comment ref="G125" authorId="0" shapeId="0" xr:uid="{00000000-0006-0000-0800-000044000000}">
      <text>
        <r>
          <rPr>
            <sz val="9"/>
            <color indexed="81"/>
            <rFont val="ＭＳ Ｐゴシック"/>
            <family val="3"/>
            <charset val="128"/>
          </rPr>
          <t>できるだけ役割を分担する</t>
        </r>
      </text>
    </comment>
    <comment ref="F131" authorId="0" shapeId="0" xr:uid="{00000000-0006-0000-0800-000045000000}">
      <text>
        <r>
          <rPr>
            <sz val="9"/>
            <color indexed="81"/>
            <rFont val="ＭＳ Ｐゴシック"/>
            <family val="3"/>
            <charset val="128"/>
          </rPr>
          <t>取組の自己チェックリストで今後検討するとした項目（△印をつけた項目）の主要な項目を記載する</t>
        </r>
      </text>
    </comment>
    <comment ref="T133" authorId="2" shapeId="0" xr:uid="{00000000-0006-0000-0800-000046000000}">
      <text>
        <r>
          <rPr>
            <b/>
            <sz val="9"/>
            <color indexed="81"/>
            <rFont val="ＭＳ Ｐゴシック"/>
            <family val="3"/>
            <charset val="128"/>
          </rPr>
          <t>今年度の基準年度比</t>
        </r>
        <r>
          <rPr>
            <sz val="9"/>
            <color indexed="81"/>
            <rFont val="ＭＳ Ｐゴシック"/>
            <family val="3"/>
            <charset val="128"/>
          </rPr>
          <t xml:space="preserve">
</t>
        </r>
      </text>
    </comment>
    <comment ref="T135" authorId="2" shapeId="0" xr:uid="{00000000-0006-0000-0800-000047000000}">
      <text>
        <r>
          <rPr>
            <sz val="9"/>
            <color indexed="81"/>
            <rFont val="ＭＳ Ｐゴシック"/>
            <family val="3"/>
            <charset val="128"/>
          </rPr>
          <t>今年度の評価
達成○　未達成×</t>
        </r>
      </text>
    </comment>
    <comment ref="B136" authorId="1" shapeId="0" xr:uid="{00000000-0006-0000-0800-000048000000}">
      <text>
        <r>
          <rPr>
            <b/>
            <sz val="9"/>
            <color indexed="81"/>
            <rFont val="MS P ゴシック"/>
            <family val="3"/>
            <charset val="128"/>
          </rPr>
          <t>食品関連事業者用
（対象外は削除または非表示）</t>
        </r>
      </text>
    </comment>
    <comment ref="T136" authorId="2" shapeId="0" xr:uid="{00000000-0006-0000-0800-000049000000}">
      <text>
        <r>
          <rPr>
            <b/>
            <sz val="9"/>
            <color indexed="81"/>
            <rFont val="ＭＳ Ｐゴシック"/>
            <family val="3"/>
            <charset val="128"/>
          </rPr>
          <t>プルダウンで選択</t>
        </r>
      </text>
    </comment>
    <comment ref="B138" authorId="2" shapeId="0" xr:uid="{00000000-0006-0000-0800-00004A000000}">
      <text>
        <r>
          <rPr>
            <sz val="9"/>
            <color indexed="81"/>
            <rFont val="ＭＳ Ｐゴシック"/>
            <family val="3"/>
            <charset val="128"/>
          </rPr>
          <t>食品リサイクル法の基準年度は２００７年</t>
        </r>
      </text>
    </comment>
    <comment ref="D140" authorId="2" shapeId="0" xr:uid="{00000000-0006-0000-0800-00004B000000}">
      <text>
        <r>
          <rPr>
            <sz val="9"/>
            <color indexed="81"/>
            <rFont val="ＭＳ Ｐゴシック"/>
            <family val="3"/>
            <charset val="128"/>
          </rPr>
          <t>2007年度の実績が20％以下の場合は20％として２００８年度より+2％が目標
50％以上は+1％
80％以上は維持管理</t>
        </r>
      </text>
    </comment>
    <comment ref="H141" authorId="1" shapeId="0" xr:uid="{00000000-0006-0000-0800-00004C000000}">
      <text>
        <r>
          <rPr>
            <b/>
            <sz val="9"/>
            <color indexed="81"/>
            <rFont val="MS P ゴシック"/>
            <family val="3"/>
            <charset val="128"/>
          </rPr>
          <t>自動計算</t>
        </r>
      </text>
    </comment>
    <comment ref="H142" authorId="1" shapeId="0" xr:uid="{00000000-0006-0000-0800-00004D000000}">
      <text>
        <r>
          <rPr>
            <b/>
            <sz val="9"/>
            <color indexed="81"/>
            <rFont val="MS P ゴシック"/>
            <family val="3"/>
            <charset val="128"/>
          </rPr>
          <t>手入力</t>
        </r>
      </text>
    </comment>
    <comment ref="F146" authorId="0" shapeId="0" xr:uid="{00000000-0006-0000-0800-00004E000000}">
      <text>
        <r>
          <rPr>
            <sz val="9"/>
            <color indexed="81"/>
            <rFont val="ＭＳ Ｐゴシック"/>
            <family val="3"/>
            <charset val="128"/>
          </rPr>
          <t>取組の自己チェックリストで今後検討するとした項目（△印をつけた項目）の主要な項目を記載する</t>
        </r>
      </text>
    </comment>
    <comment ref="G147" authorId="2" shapeId="0" xr:uid="{00000000-0006-0000-0800-00004F000000}">
      <text>
        <r>
          <rPr>
            <sz val="9"/>
            <color indexed="81"/>
            <rFont val="ＭＳ Ｐゴシック"/>
            <family val="3"/>
            <charset val="128"/>
          </rPr>
          <t xml:space="preserve">②+③+④
</t>
        </r>
      </text>
    </comment>
    <comment ref="H148" authorId="1" shapeId="0" xr:uid="{00000000-0006-0000-0800-000050000000}">
      <text>
        <r>
          <rPr>
            <b/>
            <sz val="9"/>
            <color indexed="81"/>
            <rFont val="MS P ゴシック"/>
            <family val="3"/>
            <charset val="128"/>
          </rPr>
          <t>自動計算</t>
        </r>
      </text>
    </comment>
    <comment ref="T150" authorId="2" shapeId="0" xr:uid="{00000000-0006-0000-0800-000051000000}">
      <text>
        <r>
          <rPr>
            <b/>
            <sz val="9"/>
            <color indexed="81"/>
            <rFont val="ＭＳ Ｐゴシック"/>
            <family val="3"/>
            <charset val="128"/>
          </rPr>
          <t>プルダウンで選択</t>
        </r>
      </text>
    </comment>
    <comment ref="G152" authorId="0" shapeId="0" xr:uid="{00000000-0006-0000-0800-000053000000}">
      <text>
        <r>
          <rPr>
            <sz val="9"/>
            <color indexed="81"/>
            <rFont val="ＭＳ Ｐゴシック"/>
            <family val="3"/>
            <charset val="128"/>
          </rPr>
          <t>できるだけ役割を分担する</t>
        </r>
      </text>
    </comment>
    <comment ref="F158" authorId="0" shapeId="0" xr:uid="{00000000-0006-0000-0800-000054000000}">
      <text>
        <r>
          <rPr>
            <sz val="9"/>
            <color indexed="81"/>
            <rFont val="ＭＳ Ｐゴシック"/>
            <family val="3"/>
            <charset val="128"/>
          </rPr>
          <t>取組の自己チェックリストで今後検討するとした項目（△印をつけた項目）の主要な項目を記載する</t>
        </r>
      </text>
    </comment>
    <comment ref="T160" authorId="2" shapeId="0" xr:uid="{00000000-0006-0000-0800-000055000000}">
      <text>
        <r>
          <rPr>
            <b/>
            <sz val="9"/>
            <color indexed="81"/>
            <rFont val="ＭＳ Ｐゴシック"/>
            <family val="3"/>
            <charset val="128"/>
          </rPr>
          <t>今年度の基準年度比</t>
        </r>
      </text>
    </comment>
    <comment ref="B163" authorId="1" shapeId="0" xr:uid="{00000000-0006-0000-0800-000056000000}">
      <text>
        <r>
          <rPr>
            <b/>
            <sz val="9"/>
            <color indexed="81"/>
            <rFont val="MS P ゴシック"/>
            <family val="3"/>
            <charset val="128"/>
          </rPr>
          <t>削減がなじまない場合は適正管理とし、年間スケジュールを立てて適切に管理する</t>
        </r>
      </text>
    </comment>
    <comment ref="T163" authorId="2" shapeId="0" xr:uid="{00000000-0006-0000-0800-000057000000}">
      <text>
        <r>
          <rPr>
            <b/>
            <sz val="9"/>
            <color indexed="81"/>
            <rFont val="ＭＳ Ｐゴシック"/>
            <family val="3"/>
            <charset val="128"/>
          </rPr>
          <t>プルダウンで選択</t>
        </r>
      </text>
    </comment>
    <comment ref="G165" authorId="0" shapeId="0" xr:uid="{00000000-0006-0000-0800-000059000000}">
      <text>
        <r>
          <rPr>
            <sz val="9"/>
            <color indexed="81"/>
            <rFont val="ＭＳ Ｐゴシック"/>
            <family val="3"/>
            <charset val="128"/>
          </rPr>
          <t>できるだけ役割を分担する</t>
        </r>
      </text>
    </comment>
    <comment ref="H168" authorId="1" shapeId="0" xr:uid="{00000000-0006-0000-0800-00005A000000}">
      <text>
        <r>
          <rPr>
            <b/>
            <sz val="9"/>
            <color indexed="81"/>
            <rFont val="MS P ゴシック"/>
            <family val="3"/>
            <charset val="128"/>
          </rPr>
          <t>リンクしていません。
手入力してください</t>
        </r>
      </text>
    </comment>
    <comment ref="F171" authorId="0" shapeId="0" xr:uid="{00000000-0006-0000-0800-00005B000000}">
      <text>
        <r>
          <rPr>
            <sz val="9"/>
            <color indexed="81"/>
            <rFont val="ＭＳ Ｐゴシック"/>
            <family val="3"/>
            <charset val="128"/>
          </rPr>
          <t>取組の自己チェックリストで今後検討するとした項目（△印をつけた項目）の主要な項目を記載する</t>
        </r>
      </text>
    </comment>
    <comment ref="H172" authorId="1" shapeId="0" xr:uid="{00000000-0006-0000-0800-00005C000000}">
      <text>
        <r>
          <rPr>
            <b/>
            <sz val="9"/>
            <color indexed="81"/>
            <rFont val="MS P ゴシック"/>
            <family val="3"/>
            <charset val="128"/>
          </rPr>
          <t>リンクしていません。
手入力してください</t>
        </r>
      </text>
    </comment>
    <comment ref="T173" authorId="2" shapeId="0" xr:uid="{00000000-0006-0000-0800-00005D000000}">
      <text>
        <r>
          <rPr>
            <b/>
            <sz val="9"/>
            <color indexed="81"/>
            <rFont val="ＭＳ Ｐゴシック"/>
            <family val="3"/>
            <charset val="128"/>
          </rPr>
          <t>今年度の基準年度比</t>
        </r>
        <r>
          <rPr>
            <sz val="9"/>
            <color indexed="81"/>
            <rFont val="ＭＳ Ｐゴシック"/>
            <family val="3"/>
            <charset val="128"/>
          </rPr>
          <t xml:space="preserve">
</t>
        </r>
      </text>
    </comment>
    <comment ref="B176" authorId="1" shapeId="0" xr:uid="{E04A93A2-0A7F-456E-8B77-CAD2AB000CD8}">
      <text>
        <r>
          <rPr>
            <b/>
            <sz val="9"/>
            <color indexed="81"/>
            <rFont val="MS P ゴシック"/>
            <family val="3"/>
            <charset val="128"/>
          </rPr>
          <t>洗剤等でPRTR物質が含まれていれば、削減あるいは適正管理を目標に設定する。該当しなければ試薬類、中和剤等を想定した適正管理を設定するとよい。</t>
        </r>
      </text>
    </comment>
    <comment ref="T176" authorId="2" shapeId="0" xr:uid="{E5D1D8F9-6ACA-4650-8862-D1112935E7BB}">
      <text>
        <r>
          <rPr>
            <b/>
            <sz val="9"/>
            <color indexed="81"/>
            <rFont val="ＭＳ Ｐゴシック"/>
            <family val="3"/>
            <charset val="128"/>
          </rPr>
          <t>プルダウンで選択</t>
        </r>
      </text>
    </comment>
    <comment ref="G178" authorId="0" shapeId="0" xr:uid="{90F86099-1E7B-487C-8BAD-9167815DB0E1}">
      <text>
        <r>
          <rPr>
            <sz val="9"/>
            <color indexed="81"/>
            <rFont val="ＭＳ Ｐゴシック"/>
            <family val="3"/>
            <charset val="128"/>
          </rPr>
          <t>できるだけ役割を分担する</t>
        </r>
      </text>
    </comment>
    <comment ref="B181" authorId="1" shapeId="0" xr:uid="{00000000-0006-0000-0800-00005E000000}">
      <text>
        <r>
          <rPr>
            <b/>
            <sz val="9"/>
            <color indexed="81"/>
            <rFont val="MS P ゴシック"/>
            <family val="3"/>
            <charset val="128"/>
          </rPr>
          <t>この項目は推奨事項となりました。
省エネ製品・環境対応資材等の選択は電力、ガス、自動車燃料、化学物質等それぞれの項目に取り上げるのもよいでしょう。</t>
        </r>
      </text>
    </comment>
    <comment ref="T181" authorId="2" shapeId="0" xr:uid="{00000000-0006-0000-0800-00005F000000}">
      <text>
        <r>
          <rPr>
            <b/>
            <sz val="9"/>
            <color indexed="81"/>
            <rFont val="ＭＳ Ｐゴシック"/>
            <family val="3"/>
            <charset val="128"/>
          </rPr>
          <t>プルダウンで選択</t>
        </r>
      </text>
    </comment>
    <comment ref="G183" authorId="0" shapeId="0" xr:uid="{00000000-0006-0000-0800-000060000000}">
      <text>
        <r>
          <rPr>
            <sz val="9"/>
            <color indexed="81"/>
            <rFont val="ＭＳ Ｐゴシック"/>
            <family val="3"/>
            <charset val="128"/>
          </rPr>
          <t>できるだけ役割を分担する</t>
        </r>
      </text>
    </comment>
    <comment ref="F186" authorId="0" shapeId="0" xr:uid="{00000000-0006-0000-0800-000061000000}">
      <text>
        <r>
          <rPr>
            <sz val="9"/>
            <color indexed="81"/>
            <rFont val="ＭＳ Ｐゴシック"/>
            <family val="3"/>
            <charset val="128"/>
          </rPr>
          <t>取組の自己チェックリストで今後検討するとした項目（△印をつけた項目）の主要な項目を記載する</t>
        </r>
      </text>
    </comment>
    <comment ref="A189" authorId="0" shapeId="0" xr:uid="{00000000-0006-0000-0800-000062000000}">
      <text>
        <r>
          <rPr>
            <sz val="9"/>
            <color indexed="81"/>
            <rFont val="ＭＳ Ｐゴシック"/>
            <family val="3"/>
            <charset val="128"/>
          </rPr>
          <t>環境方針に掲げた行動指針のキーワードを記載する</t>
        </r>
      </text>
    </comment>
    <comment ref="B189" authorId="1" shapeId="0" xr:uid="{00000000-0006-0000-0800-000063000000}">
      <text>
        <r>
          <rPr>
            <b/>
            <sz val="9"/>
            <color indexed="81"/>
            <rFont val="MS P ゴシック"/>
            <family val="3"/>
            <charset val="128"/>
          </rPr>
          <t>製品・サービスにおける環境配慮の目標を設定します。
数値目標が設定できる場合は、数値目標欄を追加します。</t>
        </r>
      </text>
    </comment>
    <comment ref="T189" authorId="2" shapeId="0" xr:uid="{00000000-0006-0000-0800-000064000000}">
      <text>
        <r>
          <rPr>
            <b/>
            <sz val="9"/>
            <color indexed="81"/>
            <rFont val="ＭＳ Ｐゴシック"/>
            <family val="3"/>
            <charset val="128"/>
          </rPr>
          <t>プルダウンで選択</t>
        </r>
      </text>
    </comment>
    <comment ref="G191" authorId="0" shapeId="0" xr:uid="{00000000-0006-0000-0800-000065000000}">
      <text>
        <r>
          <rPr>
            <sz val="9"/>
            <color indexed="81"/>
            <rFont val="ＭＳ Ｐゴシック"/>
            <family val="3"/>
            <charset val="128"/>
          </rPr>
          <t>できるだけ役割を分担する</t>
        </r>
      </text>
    </comment>
    <comment ref="A195" authorId="0" shapeId="0" xr:uid="{00000000-0006-0000-0800-000066000000}">
      <text>
        <r>
          <rPr>
            <sz val="9"/>
            <color indexed="81"/>
            <rFont val="ＭＳ Ｐゴシック"/>
            <family val="3"/>
            <charset val="128"/>
          </rPr>
          <t>環境方針に掲げた行動指針のキーワードを記載する</t>
        </r>
      </text>
    </comment>
    <comment ref="B195" authorId="1" shapeId="0" xr:uid="{00000000-0006-0000-0800-000067000000}">
      <text>
        <r>
          <rPr>
            <b/>
            <sz val="9"/>
            <color indexed="81"/>
            <rFont val="MS P ゴシック"/>
            <family val="3"/>
            <charset val="128"/>
          </rPr>
          <t>前述の目標に入らない場合は、別途項目を追加します。</t>
        </r>
      </text>
    </comment>
    <comment ref="T195" authorId="2" shapeId="0" xr:uid="{00000000-0006-0000-0800-000068000000}">
      <text>
        <r>
          <rPr>
            <b/>
            <sz val="9"/>
            <color indexed="81"/>
            <rFont val="ＭＳ Ｐゴシック"/>
            <family val="3"/>
            <charset val="128"/>
          </rPr>
          <t>プルダウンで選択</t>
        </r>
      </text>
    </comment>
    <comment ref="G197" authorId="0" shapeId="0" xr:uid="{00000000-0006-0000-0800-000069000000}">
      <text>
        <r>
          <rPr>
            <sz val="9"/>
            <color indexed="81"/>
            <rFont val="ＭＳ Ｐゴシック"/>
            <family val="3"/>
            <charset val="128"/>
          </rPr>
          <t>できるだけ役割を分担する</t>
        </r>
      </text>
    </comment>
    <comment ref="A201" authorId="1" shapeId="0" xr:uid="{00000000-0006-0000-0800-00006A000000}">
      <text>
        <r>
          <rPr>
            <b/>
            <sz val="9"/>
            <color indexed="81"/>
            <rFont val="MS P ゴシック"/>
            <family val="3"/>
            <charset val="128"/>
          </rPr>
          <t>この欄は自社に合わせて活用してください</t>
        </r>
      </text>
    </comment>
    <comment ref="H202" authorId="1" shapeId="0" xr:uid="{00000000-0006-0000-0800-00006B000000}">
      <text>
        <r>
          <rPr>
            <b/>
            <sz val="9"/>
            <color indexed="81"/>
            <rFont val="MS P ゴシック"/>
            <family val="3"/>
            <charset val="128"/>
          </rPr>
          <t>計画：〇
実績：●
数値：実施日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tc={71D5F07B-9157-401A-8A41-3905CC7A62ED}</author>
    <author>tc={1715F6CA-7847-4B89-B2D9-7E7681C87411}</author>
  </authors>
  <commentList>
    <comment ref="E12" authorId="0" shapeId="0" xr:uid="{71D5F07B-9157-401A-8A41-3905CC7A62E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 ref="E17" authorId="1" shapeId="0" xr:uid="{1715F6CA-7847-4B89-B2D9-7E7681C8741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0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1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200-000001000000}">
      <text>
        <r>
          <rPr>
            <sz val="9"/>
            <color indexed="81"/>
            <rFont val="ＭＳ Ｐゴシック"/>
            <family val="3"/>
            <charset val="128"/>
          </rPr>
          <t xml:space="preserve">□ガイドライン要求事項 
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F10" authorId="0" shapeId="0" xr:uid="{00000000-0006-0000-1200-000002000000}">
      <text>
        <r>
          <rPr>
            <sz val="9"/>
            <color indexed="81"/>
            <rFont val="ＭＳ Ｐゴシック"/>
            <family val="3"/>
            <charset val="128"/>
          </rPr>
          <t>日付を記入</t>
        </r>
      </text>
    </comment>
    <comment ref="A41" authorId="0" shapeId="0" xr:uid="{00000000-0006-0000-1200-000003000000}">
      <text>
        <r>
          <rPr>
            <sz val="9"/>
            <color indexed="81"/>
            <rFont val="ＭＳ Ｐゴシック"/>
            <family val="3"/>
            <charset val="128"/>
          </rPr>
          <t>□ガイドライン要求事項 
組織内において、エコアクション２１に関する内部コミュニケーションを行う。
外部からの環境に関する苦情や要望を受け付け、必要な対応を行い、その結果を記録する。
環境活動レポートを定期的に作成し、公表する。</t>
        </r>
      </text>
    </comment>
    <comment ref="F49" authorId="0" shapeId="0" xr:uid="{00000000-0006-0000-1200-000004000000}">
      <text>
        <r>
          <rPr>
            <sz val="9"/>
            <color indexed="81"/>
            <rFont val="ＭＳ Ｐゴシック"/>
            <family val="3"/>
            <charset val="128"/>
          </rPr>
          <t>日付を記入</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300-000001000000}">
      <text>
        <r>
          <rPr>
            <sz val="9"/>
            <color indexed="81"/>
            <rFont val="ＭＳ Ｐゴシック"/>
            <family val="3"/>
            <charset val="128"/>
          </rPr>
          <t xml:space="preserve">□ガイドライン要求事項       
(１) 環境経営方針，環境経営目標及び環境経営計画の達成，並びに環境関連法規などの遵守に必要な取組を実施する。 
(２) 環境経営方針, 環境経営目標を達成するため，必要に応じて手順書を作成し運用する。 </t>
        </r>
      </text>
    </comment>
    <comment ref="A43" authorId="0" shapeId="0" xr:uid="{00000000-0006-0000-1300-000002000000}">
      <text>
        <r>
          <rPr>
            <sz val="9"/>
            <color indexed="81"/>
            <rFont val="ＭＳ Ｐゴシック"/>
            <family val="3"/>
            <charset val="128"/>
          </rPr>
          <t xml:space="preserve">□ガイドライン要求事項       
環境方針、環境目標及び環境活動計画を達成するために必要な取組を実施する。
環境方針、環境目標を達成するため、必要に応じて、実施にあたっての手順等を定め、文書化し、運用する。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400-000001000000}">
      <text>
        <r>
          <rPr>
            <sz val="9"/>
            <color indexed="81"/>
            <rFont val="ＭＳ Ｐゴシック"/>
            <family val="3"/>
            <charset val="128"/>
          </rPr>
          <t>□ガイドライン要求事項        
(１)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A46" authorId="0" shapeId="0" xr:uid="{00000000-0006-0000-1400-000002000000}">
      <text>
        <r>
          <rPr>
            <sz val="9"/>
            <color indexed="81"/>
            <rFont val="ＭＳ Ｐゴシック"/>
            <family val="3"/>
            <charset val="128"/>
          </rPr>
          <t xml:space="preserve">□ガイドライン要求事項        
</t>
        </r>
        <r>
          <rPr>
            <b/>
            <sz val="9"/>
            <color indexed="81"/>
            <rFont val="ＭＳ Ｐゴシック"/>
            <family val="3"/>
            <charset val="128"/>
          </rPr>
          <t>環境上の事故及び緊急事態を想定し、その対応策を定め、</t>
        </r>
        <r>
          <rPr>
            <sz val="9"/>
            <color indexed="81"/>
            <rFont val="ＭＳ Ｐゴシック"/>
            <family val="3"/>
            <charset val="128"/>
          </rPr>
          <t xml:space="preserve">定期的に試行するとともに訓練を実施する。
事故や緊急事態の発生後及び試行の実施後に、対応策の有効性を検証し、必要に応じて改訂する。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C2" authorId="0" shapeId="0" xr:uid="{00000000-0006-0000-1600-000001000000}">
      <text>
        <r>
          <rPr>
            <b/>
            <sz val="9"/>
            <color indexed="81"/>
            <rFont val="MS P ゴシック"/>
            <family val="3"/>
            <charset val="128"/>
          </rPr>
          <t>□ガイドライン要求事項</t>
        </r>
        <r>
          <rPr>
            <sz val="9"/>
            <color indexed="81"/>
            <rFont val="MS P ゴシック"/>
            <family val="3"/>
            <charset val="128"/>
          </rPr>
          <t xml:space="preserve">
（１）エコアクション２１の取組を実施するために,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6" authorId="1" shapeId="0" xr:uid="{00000000-0006-0000-1600-000002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0" shapeId="0" xr:uid="{00000000-0006-0000-1600-000003000000}">
      <text>
        <r>
          <rPr>
            <sz val="11"/>
            <color indexed="81"/>
            <rFont val="MS P ゴシック"/>
            <family val="3"/>
            <charset val="128"/>
          </rPr>
          <t>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t>
        </r>
      </text>
    </comment>
    <comment ref="C8" authorId="1" shapeId="0" xr:uid="{00000000-0006-0000-1600-000004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C9" authorId="1" shapeId="0" xr:uid="{00000000-0006-0000-1600-000005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E9" authorId="0" shapeId="0" xr:uid="{00000000-0006-0000-1600-000006000000}">
      <text>
        <r>
          <rPr>
            <sz val="11"/>
            <color indexed="81"/>
            <rFont val="MS P ゴシック"/>
            <family val="3"/>
            <charset val="128"/>
          </rPr>
          <t>年度終了後に前期分として整理する</t>
        </r>
      </text>
    </comment>
    <comment ref="E10" authorId="0" shapeId="0" xr:uid="{00000000-0006-0000-1600-000007000000}">
      <text>
        <r>
          <rPr>
            <sz val="11"/>
            <color indexed="81"/>
            <rFont val="MS P ゴシック"/>
            <family val="3"/>
            <charset val="128"/>
          </rPr>
          <t>環境経営計画の目標達成手段をこの中から選択する
独自のアイデアをどんどん追加する
目標が未達成の時に見直して追加策を選ぶ</t>
        </r>
      </text>
    </comment>
    <comment ref="G10" authorId="1" shapeId="0" xr:uid="{00000000-0006-0000-1600-000008000000}">
      <text>
        <r>
          <rPr>
            <sz val="9"/>
            <color indexed="81"/>
            <rFont val="ＭＳ Ｐゴシック"/>
            <family val="3"/>
            <charset val="128"/>
          </rPr>
          <t>環境経営計画の目標達成手段をこの中から選択する
独自のアイデアをどんどん追加する
目標が未達成の時に見直して追加策を選ぶ</t>
        </r>
      </text>
    </comment>
    <comment ref="C11" authorId="1" shapeId="0" xr:uid="{00000000-0006-0000-1600-000009000000}">
      <text>
        <r>
          <rPr>
            <sz val="11"/>
            <color indexed="81"/>
            <rFont val="ＭＳ Ｐゴシック"/>
            <family val="3"/>
            <charset val="128"/>
          </rPr>
          <t xml:space="preserve">要求事項 ５ 環境関連法規等の取りまとめ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C12" authorId="1" shapeId="0" xr:uid="{00000000-0006-0000-1600-00000A000000}">
      <text>
        <r>
          <rPr>
            <sz val="9"/>
            <color indexed="81"/>
            <rFont val="ＭＳ Ｐゴシック"/>
            <family val="3"/>
            <charset val="128"/>
          </rPr>
          <t>環境方針、環境負荷及び環境への取組状況の把握・評価結果を踏まえて、具体的な環境目標及び環境活動計画を策定する。
環境目標は、可能な限り数値化し、二酸化炭素排出量削減、廃棄物排出量削減、総排水量削減、化学物質使用量削減、グリーン購入、自らが生産・販売・提供する製品及びサービスに関する項目について、中長期の目標と単年度の目標を策定する。
環境活動計画においては、環境目標を達成するための具体的な手段、日程及び計画の責任者を定める。
環境目標と環境活動計画は、関係する従業員に周知する。</t>
        </r>
      </text>
    </comment>
    <comment ref="E12" authorId="1" shapeId="0" xr:uid="{00000000-0006-0000-1600-00000B000000}">
      <text>
        <r>
          <rPr>
            <sz val="11"/>
            <color indexed="81"/>
            <rFont val="ＭＳ Ｐゴシック"/>
            <family val="3"/>
            <charset val="128"/>
          </rPr>
          <t>環境経営目標と環境経営計画を一体化した様式:</t>
        </r>
      </text>
    </comment>
    <comment ref="G12" authorId="1" shapeId="0" xr:uid="{00000000-0006-0000-1600-00000C000000}">
      <text>
        <r>
          <rPr>
            <sz val="9"/>
            <color indexed="81"/>
            <rFont val="ＭＳ Ｐゴシック"/>
            <family val="3"/>
            <charset val="128"/>
          </rPr>
          <t>実績の記録・評価・是正・予防の記録にもなっている
重大な問題点は問題点処置票を用いて処理する</t>
        </r>
      </text>
    </comment>
    <comment ref="C13" authorId="1" shapeId="0" xr:uid="{00000000-0006-0000-1600-00000D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C14" authorId="1" shapeId="0" xr:uid="{00000000-0006-0000-1600-00000E000000}">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E14" authorId="1" shapeId="0" xr:uid="{00000000-0006-0000-1600-00000F000000}">
      <text>
        <r>
          <rPr>
            <sz val="11"/>
            <color indexed="81"/>
            <rFont val="ＭＳ Ｐゴシック"/>
            <family val="3"/>
            <charset val="128"/>
          </rPr>
          <t>規模が小さな事業所では環境経営計画書を用いるとよい</t>
        </r>
      </text>
    </comment>
    <comment ref="E15" authorId="0" shapeId="0" xr:uid="{00000000-0006-0000-1600-000010000000}">
      <text>
        <r>
          <rPr>
            <sz val="11"/>
            <color indexed="81"/>
            <rFont val="MS P ゴシック"/>
            <family val="3"/>
            <charset val="128"/>
          </rPr>
          <t>重要な教育・訓練はできるだけ、記録に残したい</t>
        </r>
      </text>
    </comment>
    <comment ref="C16" authorId="1" shapeId="0" xr:uid="{00000000-0006-0000-1600-000011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E16" authorId="0" shapeId="0" xr:uid="{00000000-0006-0000-1600-000012000000}">
      <text>
        <r>
          <rPr>
            <sz val="11"/>
            <color indexed="81"/>
            <rFont val="MS P ゴシック"/>
            <family val="3"/>
            <charset val="128"/>
          </rPr>
          <t>苦情等の是正処置を兼ねる
行政等とのやり取りも記録に残す</t>
        </r>
      </text>
    </comment>
    <comment ref="C17" authorId="0" shapeId="0" xr:uid="{00000000-0006-0000-1600-000013000000}">
      <text>
        <r>
          <rPr>
            <sz val="11"/>
            <color indexed="81"/>
            <rFont val="MS P 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E17" authorId="1" shapeId="0" xr:uid="{00000000-0006-0000-1600-000014000000}">
      <text>
        <r>
          <rPr>
            <sz val="11"/>
            <color indexed="81"/>
            <rFont val="ＭＳ Ｐゴシック"/>
            <family val="3"/>
            <charset val="128"/>
          </rPr>
          <t>実際に作成した手順書の名称を記載する:
書ききれない場合は下欄の一覧表にまとめる</t>
        </r>
      </text>
    </comment>
    <comment ref="C19" authorId="1" shapeId="0" xr:uid="{00000000-0006-0000-1600-000015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E19" authorId="1" shapeId="0" xr:uid="{00000000-0006-0000-1600-000016000000}">
      <text>
        <r>
          <rPr>
            <sz val="11"/>
            <color indexed="81"/>
            <rFont val="ＭＳ Ｐゴシック"/>
            <family val="3"/>
            <charset val="128"/>
          </rPr>
          <t>実際に作成した手順書の名称を記載する</t>
        </r>
      </text>
    </comment>
    <comment ref="C22" authorId="1" shapeId="0" xr:uid="{00000000-0006-0000-1600-000017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E22" authorId="1" shapeId="0" xr:uid="{00000000-0006-0000-1600-000018000000}">
      <text>
        <r>
          <rPr>
            <sz val="11"/>
            <color indexed="81"/>
            <rFont val="ＭＳ Ｐゴシック"/>
            <family val="3"/>
            <charset val="128"/>
          </rPr>
          <t>このぺーじのこと</t>
        </r>
      </text>
    </comment>
    <comment ref="C23" authorId="1" shapeId="0" xr:uid="{00000000-0006-0000-1600-000019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E23" authorId="0" shapeId="0" xr:uid="{00000000-0006-0000-1600-00001A000000}">
      <text>
        <r>
          <rPr>
            <sz val="11"/>
            <color indexed="81"/>
            <rFont val="MS P ゴシック"/>
            <family val="3"/>
            <charset val="128"/>
          </rPr>
          <t>重大な問題点は、この様式を用いて再発防止や予防に役立てる
目標・計画の未達成等の問題点は環境経営計画書にて是正処置を記載する</t>
        </r>
      </text>
    </comment>
    <comment ref="E25" authorId="0" shapeId="0" xr:uid="{00000000-0006-0000-1600-00001B000000}">
      <text>
        <r>
          <rPr>
            <sz val="11"/>
            <color indexed="81"/>
            <rFont val="MS P ゴシック"/>
            <family val="3"/>
            <charset val="128"/>
          </rPr>
          <t xml:space="preserve">（３） 規模が比較的大きな組織の場合は，内部監査を実施する。 </t>
        </r>
      </text>
    </comment>
    <comment ref="C27" authorId="1" shapeId="0" xr:uid="{00000000-0006-0000-1600-00001C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C28" authorId="0" shapeId="0" xr:uid="{00000000-0006-0000-1600-00001D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 ref="E28" authorId="1" shapeId="0" xr:uid="{00000000-0006-0000-1600-00001E000000}">
      <text>
        <r>
          <rPr>
            <sz val="11"/>
            <color indexed="81"/>
            <rFont val="ＭＳ Ｐゴシック"/>
            <family val="3"/>
            <charset val="128"/>
          </rPr>
          <t>事業年度終了後に速やかの作成時、地域事務局にメールで送付する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700-000001000000}">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H12" authorId="0" shapeId="0" xr:uid="{00000000-0006-0000-1700-000002000000}">
      <text>
        <r>
          <rPr>
            <sz val="9"/>
            <color indexed="81"/>
            <rFont val="ＭＳ Ｐゴシック"/>
            <family val="3"/>
            <charset val="128"/>
          </rPr>
          <t>日付欄
記入例 2012/9/11</t>
        </r>
      </text>
    </comment>
    <comment ref="H18" authorId="0" shapeId="0" xr:uid="{00000000-0006-0000-1700-000003000000}">
      <text>
        <r>
          <rPr>
            <sz val="9"/>
            <color indexed="81"/>
            <rFont val="ＭＳ Ｐゴシック"/>
            <family val="3"/>
            <charset val="128"/>
          </rPr>
          <t>日付欄
記入例 2012/9/11</t>
        </r>
      </text>
    </comment>
    <comment ref="H27" authorId="0" shapeId="0" xr:uid="{00000000-0006-0000-1700-000004000000}">
      <text>
        <r>
          <rPr>
            <sz val="9"/>
            <color indexed="81"/>
            <rFont val="ＭＳ Ｐゴシック"/>
            <family val="3"/>
            <charset val="128"/>
          </rPr>
          <t>日付欄
記入例 2012/9/11</t>
        </r>
      </text>
    </comment>
    <comment ref="H38" authorId="0" shapeId="0" xr:uid="{00000000-0006-0000-1700-000005000000}">
      <text>
        <r>
          <rPr>
            <sz val="9"/>
            <color indexed="81"/>
            <rFont val="ＭＳ Ｐゴシック"/>
            <family val="3"/>
            <charset val="128"/>
          </rPr>
          <t>日付欄
記入例 2012/9/11</t>
        </r>
      </text>
    </comment>
    <comment ref="H46" authorId="0" shapeId="0" xr:uid="{00000000-0006-0000-1700-000006000000}">
      <text>
        <r>
          <rPr>
            <sz val="9"/>
            <color indexed="81"/>
            <rFont val="ＭＳ Ｐゴシック"/>
            <family val="3"/>
            <charset val="128"/>
          </rPr>
          <t>日付欄
記入例 9/11</t>
        </r>
      </text>
    </comment>
    <comment ref="H51" authorId="0" shapeId="0" xr:uid="{00000000-0006-0000-1700-000007000000}">
      <text>
        <r>
          <rPr>
            <sz val="9"/>
            <color indexed="81"/>
            <rFont val="ＭＳ Ｐゴシック"/>
            <family val="3"/>
            <charset val="128"/>
          </rPr>
          <t>日付欄
記入例 9/11</t>
        </r>
      </text>
    </comment>
    <comment ref="A58" authorId="0" shapeId="0" xr:uid="{00000000-0006-0000-1700-000008000000}">
      <text>
        <r>
          <rPr>
            <sz val="9"/>
            <color indexed="81"/>
            <rFont val="ＭＳ Ｐゴシック"/>
            <family val="3"/>
            <charset val="128"/>
          </rPr>
          <t>□ガイドライン要求事項
環境目標の達成状況、環境活動計画の実施状況及び環境経営システムの運用状況を、定期的に確認及び評価する。
環境関連法規等の遵守状況を定期的に確認及び評価する。</t>
        </r>
        <r>
          <rPr>
            <b/>
            <sz val="9"/>
            <color indexed="81"/>
            <rFont val="ＭＳ Ｐゴシック"/>
            <family val="3"/>
            <charset val="128"/>
          </rPr>
          <t xml:space="preserve">
環境目標の達成、環境活動計画の実施及び環境経営システムの運用状況並びに環境関連法規等の遵守状況に問題がある場合は是正処置を行い、必要に応じて予防処置を実施する。</t>
        </r>
      </text>
    </comment>
    <comment ref="H68" authorId="0" shapeId="0" xr:uid="{00000000-0006-0000-1700-000009000000}">
      <text>
        <r>
          <rPr>
            <sz val="9"/>
            <color indexed="81"/>
            <rFont val="ＭＳ Ｐゴシック"/>
            <family val="3"/>
            <charset val="128"/>
          </rPr>
          <t>日付欄
記入例 2012/9/11</t>
        </r>
      </text>
    </comment>
    <comment ref="H74" authorId="0" shapeId="0" xr:uid="{00000000-0006-0000-1700-00000A000000}">
      <text>
        <r>
          <rPr>
            <sz val="9"/>
            <color indexed="81"/>
            <rFont val="ＭＳ Ｐゴシック"/>
            <family val="3"/>
            <charset val="128"/>
          </rPr>
          <t>日付欄
記入例 2012/9/11</t>
        </r>
      </text>
    </comment>
    <comment ref="H83" authorId="0" shapeId="0" xr:uid="{00000000-0006-0000-1700-00000B000000}">
      <text>
        <r>
          <rPr>
            <sz val="9"/>
            <color indexed="81"/>
            <rFont val="ＭＳ Ｐゴシック"/>
            <family val="3"/>
            <charset val="128"/>
          </rPr>
          <t>日付欄
記入例 2012/9/11</t>
        </r>
      </text>
    </comment>
    <comment ref="H94" authorId="0" shapeId="0" xr:uid="{00000000-0006-0000-1700-00000C000000}">
      <text>
        <r>
          <rPr>
            <sz val="9"/>
            <color indexed="81"/>
            <rFont val="ＭＳ Ｐゴシック"/>
            <family val="3"/>
            <charset val="128"/>
          </rPr>
          <t>日付欄
記入例 2012/9/11</t>
        </r>
      </text>
    </comment>
    <comment ref="H102" authorId="0" shapeId="0" xr:uid="{00000000-0006-0000-1700-00000D000000}">
      <text>
        <r>
          <rPr>
            <sz val="9"/>
            <color indexed="81"/>
            <rFont val="ＭＳ Ｐゴシック"/>
            <family val="3"/>
            <charset val="128"/>
          </rPr>
          <t>日付欄
記入例 9/11</t>
        </r>
      </text>
    </comment>
    <comment ref="H107" authorId="0" shapeId="0" xr:uid="{00000000-0006-0000-1700-00000E000000}">
      <text>
        <r>
          <rPr>
            <sz val="9"/>
            <color indexed="81"/>
            <rFont val="ＭＳ Ｐゴシック"/>
            <family val="3"/>
            <charset val="128"/>
          </rPr>
          <t>日付欄
記入例 9/11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宇田吉明</author>
    <author>Uda</author>
    <author>宇田　吉明</author>
  </authors>
  <commentList>
    <comment ref="B4" authorId="0" shapeId="0" xr:uid="{9AF27F0B-7BDB-48D7-8F70-1F587BFC2AA6}">
      <text>
        <r>
          <rPr>
            <b/>
            <sz val="9"/>
            <color indexed="81"/>
            <rFont val="ＭＳ Ｐゴシック"/>
            <family val="3"/>
            <charset val="128"/>
          </rPr>
          <t>ガイドライン番号</t>
        </r>
      </text>
    </comment>
    <comment ref="C5" authorId="1" shapeId="0" xr:uid="{00000000-0006-0000-0200-000002000000}">
      <text>
        <r>
          <rPr>
            <sz val="9"/>
            <color indexed="81"/>
            <rFont val="ＭＳ Ｐゴシック"/>
            <family val="3"/>
            <charset val="128"/>
          </rPr>
          <t>(１)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2" shapeId="0" xr:uid="{00000000-0006-0000-0200-000003000000}">
      <text>
        <r>
          <rPr>
            <sz val="9"/>
            <color indexed="81"/>
            <rFont val="ＭＳ Ｐゴシック"/>
            <family val="3"/>
            <charset val="128"/>
          </rPr>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r>
      </text>
    </comment>
    <comment ref="C9" authorId="2" shapeId="0" xr:uid="{00000000-0006-0000-0200-000004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1" authorId="2" shapeId="0" xr:uid="{00000000-0006-0000-0200-000005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3" authorId="2" shapeId="0" xr:uid="{00000000-0006-0000-0200-000006000000}">
      <text>
        <r>
          <rPr>
            <sz val="9"/>
            <color indexed="81"/>
            <rFont val="ＭＳ Ｐゴシック"/>
            <family val="3"/>
            <charset val="128"/>
          </rPr>
          <t>(２) 初回登録時には，事業活動における環境への取組状況を「環境への取組の自己チェック（第５章）」を基に把握する。把握項目には、環境負荷の軽減等に貢献している製品・サービス等を含む。</t>
        </r>
      </text>
    </comment>
    <comment ref="C15" authorId="2" shapeId="0" xr:uid="{8990EF39-557C-4538-9AEB-15DAE4C1BBBD}">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7" authorId="2" shapeId="0" xr:uid="{00000000-0006-0000-0200-000007000000}">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9" authorId="2" shapeId="0" xr:uid="{00000000-0006-0000-0200-000008000000}">
      <text>
        <r>
          <rPr>
            <sz val="9"/>
            <color indexed="81"/>
            <rFont val="ＭＳ Ｐゴシック"/>
            <family val="3"/>
            <charset val="128"/>
          </rPr>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C21" authorId="2" shapeId="0" xr:uid="{00000000-0006-0000-0200-000009000000}">
      <text>
        <r>
          <rPr>
            <sz val="9"/>
            <color indexed="81"/>
            <rFont val="ＭＳ Ｐゴシック"/>
            <family val="3"/>
            <charset val="128"/>
          </rPr>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C23" authorId="2" shapeId="0" xr:uid="{00000000-0006-0000-0200-00000A000000}">
      <text>
        <r>
          <rPr>
            <sz val="9"/>
            <color indexed="81"/>
            <rFont val="ＭＳ Ｐゴシック"/>
            <family val="3"/>
            <charset val="128"/>
          </rPr>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 ref="C25" authorId="2" shapeId="0" xr:uid="{00000000-0006-0000-0200-00000D000000}">
      <text>
        <r>
          <rPr>
            <sz val="9"/>
            <color indexed="81"/>
            <rFont val="ＭＳ Ｐゴシック"/>
            <family val="3"/>
            <charset val="128"/>
          </rPr>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C27" authorId="1" shapeId="0" xr:uid="{4B25ABB6-CEA2-48DE-AFAE-8BE3F5FF0F59}">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29" authorId="1" shapeId="0" xr:uid="{00000000-0006-0000-0200-00000B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1" authorId="2" shapeId="0" xr:uid="{00000000-0006-0000-0200-00000C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3" authorId="2" shapeId="0" xr:uid="{00000000-0006-0000-0200-00000E000000}">
      <text>
        <r>
          <rPr>
            <sz val="9"/>
            <color indexed="81"/>
            <rFont val="ＭＳ Ｐゴシック"/>
            <family val="3"/>
            <charset val="128"/>
          </rPr>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35" authorId="2" shapeId="0" xr:uid="{B57325E8-F11D-4DE0-BDA1-0C6671C7A3A7}">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6" authorId="2" shapeId="0" xr:uid="{7D2375F8-B301-4251-B47B-0A343F03288C}">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7" authorId="2" shapeId="0" xr:uid="{692CC7ED-BC94-45D5-8110-F25D88EC663A}">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38" authorId="2" shapeId="0" xr:uid="{11606D4D-C469-4686-AF0A-DBA240A8D529}">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40" authorId="2" shapeId="0" xr:uid="{00000000-0006-0000-0200-000011000000}">
      <text>
        <r>
          <rPr>
            <sz val="9"/>
            <color indexed="81"/>
            <rFont val="ＭＳ Ｐゴシック"/>
            <family val="3"/>
            <charset val="128"/>
          </rPr>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r>
      </text>
    </comment>
    <comment ref="C42" authorId="0" shapeId="0" xr:uid="{00000000-0006-0000-0200-000012000000}">
      <text>
        <r>
          <rPr>
            <sz val="9"/>
            <color indexed="81"/>
            <rFont val="ＭＳ Ｐゴシック"/>
            <family val="3"/>
            <charset val="128"/>
          </rPr>
          <t>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X61" authorId="0" shapeId="0" xr:uid="{00000000-0006-0000-0700-000001000000}">
      <text>
        <r>
          <rPr>
            <b/>
            <sz val="9"/>
            <color indexed="81"/>
            <rFont val="MS P ゴシック"/>
            <family val="3"/>
            <charset val="128"/>
          </rPr>
          <t>作成（発行）後変更した際は更新日としてその日付を
記載</t>
        </r>
      </text>
    </comment>
    <comment ref="S161" authorId="0" shapeId="0" xr:uid="{00000000-0006-0000-0700-000002000000}">
      <text>
        <r>
          <rPr>
            <b/>
            <sz val="9"/>
            <color indexed="81"/>
            <rFont val="MS P ゴシック"/>
            <family val="3"/>
            <charset val="128"/>
          </rPr>
          <t>改定した場合は改定日を入れる。</t>
        </r>
      </text>
    </comment>
    <comment ref="AA163" authorId="0" shapeId="0" xr:uid="{00000000-0006-0000-0700-000003000000}">
      <text>
        <r>
          <rPr>
            <sz val="9"/>
            <color indexed="81"/>
            <rFont val="ＭＳ Ｐゴシック"/>
            <family val="3"/>
            <charset val="128"/>
          </rPr>
          <t>署名した画像を貼り付けるとよい</t>
        </r>
      </text>
    </comment>
    <comment ref="L196" authorId="0" shapeId="0" xr:uid="{00000000-0006-0000-0700-000005000000}">
      <text>
        <r>
          <rPr>
            <sz val="9"/>
            <color indexed="81"/>
            <rFont val="ＭＳ Ｐゴシック"/>
            <family val="3"/>
            <charset val="128"/>
          </rPr>
          <t>3負荷より自動転記</t>
        </r>
      </text>
    </comment>
    <comment ref="AE236" authorId="0" shapeId="0" xr:uid="{F3D1BCC9-FA61-41AF-821C-34FDBA5DA056}">
      <text>
        <r>
          <rPr>
            <b/>
            <sz val="9"/>
            <color indexed="81"/>
            <rFont val="MS P ゴシック"/>
            <family val="3"/>
            <charset val="128"/>
          </rPr>
          <t>最新版管理をする</t>
        </r>
      </text>
    </comment>
    <comment ref="J245" authorId="0" shapeId="0" xr:uid="{1440938F-332A-4573-8276-F405119844B0}">
      <text>
        <r>
          <rPr>
            <sz val="9"/>
            <color indexed="81"/>
            <rFont val="ＭＳ Ｐゴシック"/>
            <family val="3"/>
            <charset val="128"/>
          </rPr>
          <t>自組織で開催している組織横断的な会議体に合わせる（幹部会議、経営会議、営業会議、安全衛生委員会など）</t>
        </r>
      </text>
    </comment>
    <comment ref="S386" authorId="1" shapeId="0" xr:uid="{49850C29-429E-4091-B416-9DF48C66B117}">
      <text>
        <r>
          <rPr>
            <b/>
            <sz val="9"/>
            <color indexed="81"/>
            <rFont val="MS P ゴシック"/>
            <family val="3"/>
            <charset val="128"/>
          </rPr>
          <t>年度終了後この行を削除</t>
        </r>
      </text>
    </comment>
    <comment ref="S387" authorId="1" shapeId="0" xr:uid="{E6E474D1-C22C-45FB-9C95-ECDF1BE8809B}">
      <text>
        <r>
          <rPr>
            <b/>
            <sz val="9"/>
            <color indexed="81"/>
            <rFont val="MS P ゴシック"/>
            <family val="3"/>
            <charset val="128"/>
          </rPr>
          <t>活動期間集計値</t>
        </r>
      </text>
    </comment>
    <comment ref="N389" authorId="1" shapeId="0" xr:uid="{BAD151B2-82DD-4519-A2D7-E53D2361A029}">
      <text>
        <r>
          <rPr>
            <b/>
            <sz val="9"/>
            <color indexed="81"/>
            <rFont val="ＭＳ Ｐゴシック"/>
            <family val="3"/>
            <charset val="128"/>
          </rPr>
          <t>環境経営計画書の基準値より</t>
        </r>
      </text>
    </comment>
    <comment ref="S391" authorId="1" shapeId="0" xr:uid="{DDAD9F14-1488-4C5E-A0B2-F29E2CE71BD3}">
      <text>
        <r>
          <rPr>
            <b/>
            <sz val="9"/>
            <color indexed="81"/>
            <rFont val="ＭＳ Ｐゴシック"/>
            <family val="3"/>
            <charset val="128"/>
          </rPr>
          <t>環境経営計画書の当該年度の基準年度比</t>
        </r>
      </text>
    </comment>
    <comment ref="AB391" authorId="1" shapeId="0" xr:uid="{FCACF582-3746-48D7-B26B-28465510FEAF}">
      <text>
        <r>
          <rPr>
            <b/>
            <sz val="9"/>
            <color indexed="81"/>
            <rFont val="ＭＳ Ｐゴシック"/>
            <family val="3"/>
            <charset val="128"/>
          </rPr>
          <t>環境経営計画書の次年度の基準年度比</t>
        </r>
      </text>
    </comment>
    <comment ref="AG391" authorId="1" shapeId="0" xr:uid="{54BD7A7D-7771-4DE9-90A0-09631ACE0F5F}">
      <text>
        <r>
          <rPr>
            <b/>
            <sz val="9"/>
            <color indexed="81"/>
            <rFont val="ＭＳ Ｐゴシック"/>
            <family val="3"/>
            <charset val="128"/>
          </rPr>
          <t>環境経営計画書の次々年度の基準年度比</t>
        </r>
      </text>
    </comment>
    <comment ref="N393" authorId="1" shapeId="0" xr:uid="{00000000-0006-0000-0700-00000C000000}">
      <text>
        <r>
          <rPr>
            <b/>
            <sz val="9"/>
            <color indexed="81"/>
            <rFont val="ＭＳ Ｐゴシック"/>
            <family val="3"/>
            <charset val="128"/>
          </rPr>
          <t>活動計画書の基準値より</t>
        </r>
      </text>
    </comment>
    <comment ref="S395" authorId="1" shapeId="0" xr:uid="{00000000-0006-0000-0700-00000D000000}">
      <text>
        <r>
          <rPr>
            <b/>
            <sz val="9"/>
            <color indexed="81"/>
            <rFont val="ＭＳ Ｐゴシック"/>
            <family val="3"/>
            <charset val="128"/>
          </rPr>
          <t>環境経営計画書の当該年度の基準年度比</t>
        </r>
      </text>
    </comment>
    <comment ref="AB395" authorId="1" shapeId="0" xr:uid="{00000000-0006-0000-0700-00000E000000}">
      <text>
        <r>
          <rPr>
            <b/>
            <sz val="9"/>
            <color indexed="81"/>
            <rFont val="ＭＳ Ｐゴシック"/>
            <family val="3"/>
            <charset val="128"/>
          </rPr>
          <t>環境経営計画書の次年度の基準年度比</t>
        </r>
      </text>
    </comment>
    <comment ref="AG395" authorId="1" shapeId="0" xr:uid="{00000000-0006-0000-0700-00000F000000}">
      <text>
        <r>
          <rPr>
            <b/>
            <sz val="9"/>
            <color indexed="81"/>
            <rFont val="ＭＳ Ｐゴシック"/>
            <family val="3"/>
            <charset val="128"/>
          </rPr>
          <t>環境経営計画書の次々年度の基準年度比</t>
        </r>
      </text>
    </comment>
    <comment ref="S396" authorId="1" shapeId="0" xr:uid="{5F4AA0AE-1AB5-4AE5-BD55-967B01FD47F6}">
      <text>
        <r>
          <rPr>
            <b/>
            <sz val="9"/>
            <color indexed="81"/>
            <rFont val="ＭＳ Ｐゴシック"/>
            <family val="3"/>
            <charset val="128"/>
          </rPr>
          <t>環境経営計画書の当該年度の基準年度比</t>
        </r>
      </text>
    </comment>
    <comment ref="AB396" authorId="1" shapeId="0" xr:uid="{A17ED193-7106-4488-BAD9-14FE89B4A33F}">
      <text>
        <r>
          <rPr>
            <b/>
            <sz val="9"/>
            <color indexed="81"/>
            <rFont val="ＭＳ Ｐゴシック"/>
            <family val="3"/>
            <charset val="128"/>
          </rPr>
          <t>環境経営計画書の次年度の基準年度比</t>
        </r>
      </text>
    </comment>
    <comment ref="AG396" authorId="1" shapeId="0" xr:uid="{349A684E-AAE5-41F0-9F9C-2B35A0C2E122}">
      <text>
        <r>
          <rPr>
            <b/>
            <sz val="9"/>
            <color indexed="81"/>
            <rFont val="ＭＳ Ｐゴシック"/>
            <family val="3"/>
            <charset val="128"/>
          </rPr>
          <t>環境経営計画書の次々年度の基準年度比</t>
        </r>
      </text>
    </comment>
    <comment ref="N397" authorId="1" shapeId="0" xr:uid="{00000000-0006-0000-0700-000010000000}">
      <text>
        <r>
          <rPr>
            <b/>
            <sz val="9"/>
            <color indexed="81"/>
            <rFont val="ＭＳ Ｐゴシック"/>
            <family val="3"/>
            <charset val="128"/>
          </rPr>
          <t>活動計画書の基準値より</t>
        </r>
      </text>
    </comment>
    <comment ref="S399" authorId="1" shapeId="0" xr:uid="{00000000-0006-0000-0700-000011000000}">
      <text>
        <r>
          <rPr>
            <b/>
            <sz val="9"/>
            <color indexed="81"/>
            <rFont val="ＭＳ Ｐゴシック"/>
            <family val="3"/>
            <charset val="128"/>
          </rPr>
          <t>環境経営計画書の当該年度の基準年度比</t>
        </r>
      </text>
    </comment>
    <comment ref="AB399" authorId="1" shapeId="0" xr:uid="{00000000-0006-0000-0700-000012000000}">
      <text>
        <r>
          <rPr>
            <b/>
            <sz val="9"/>
            <color indexed="81"/>
            <rFont val="ＭＳ Ｐゴシック"/>
            <family val="3"/>
            <charset val="128"/>
          </rPr>
          <t>環境活動計画書の次年度の基準年度比</t>
        </r>
      </text>
    </comment>
    <comment ref="AG399" authorId="1" shapeId="0" xr:uid="{00000000-0006-0000-0700-000013000000}">
      <text>
        <r>
          <rPr>
            <b/>
            <sz val="9"/>
            <color indexed="81"/>
            <rFont val="ＭＳ Ｐゴシック"/>
            <family val="3"/>
            <charset val="128"/>
          </rPr>
          <t>環境経営計画書の次々年度の基準年度比</t>
        </r>
      </text>
    </comment>
    <comment ref="N404" authorId="1" shapeId="0" xr:uid="{00000000-0006-0000-0700-000014000000}">
      <text>
        <r>
          <rPr>
            <b/>
            <sz val="9"/>
            <color indexed="81"/>
            <rFont val="ＭＳ Ｐゴシック"/>
            <family val="3"/>
            <charset val="128"/>
          </rPr>
          <t>環境経営計画書の基準値より</t>
        </r>
      </text>
    </comment>
    <comment ref="S406" authorId="1" shapeId="0" xr:uid="{00000000-0006-0000-0700-000015000000}">
      <text>
        <r>
          <rPr>
            <b/>
            <sz val="9"/>
            <color indexed="81"/>
            <rFont val="ＭＳ Ｐゴシック"/>
            <family val="3"/>
            <charset val="128"/>
          </rPr>
          <t>環境経営計画書の当該年度の基準年度比</t>
        </r>
      </text>
    </comment>
    <comment ref="AB406" authorId="1" shapeId="0" xr:uid="{00000000-0006-0000-0700-000016000000}">
      <text>
        <r>
          <rPr>
            <b/>
            <sz val="9"/>
            <color indexed="81"/>
            <rFont val="ＭＳ Ｐゴシック"/>
            <family val="3"/>
            <charset val="128"/>
          </rPr>
          <t>環境活動計画書の次年度の基準年度比</t>
        </r>
      </text>
    </comment>
    <comment ref="AG406" authorId="1" shapeId="0" xr:uid="{00000000-0006-0000-0700-000017000000}">
      <text>
        <r>
          <rPr>
            <b/>
            <sz val="9"/>
            <color indexed="81"/>
            <rFont val="ＭＳ Ｐゴシック"/>
            <family val="3"/>
            <charset val="128"/>
          </rPr>
          <t>環境活動計画書の次々年度の基準年度比</t>
        </r>
      </text>
    </comment>
    <comment ref="N631" authorId="0" shapeId="0" xr:uid="{00000000-0006-0000-0700-000019000000}">
      <text>
        <r>
          <rPr>
            <b/>
            <sz val="9"/>
            <color indexed="81"/>
            <rFont val="MS P ゴシック"/>
            <family val="3"/>
            <charset val="128"/>
          </rPr>
          <t>環境経営計画書のT列より転記</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宇田吉明</author>
  </authors>
  <commentList>
    <comment ref="B2" authorId="0" shapeId="0" xr:uid="{C7BB9F2E-23FC-4BA5-801E-E65357036CB9}">
      <text>
        <r>
          <rPr>
            <sz val="9"/>
            <color indexed="81"/>
            <rFont val="MS P ゴシック"/>
            <family val="3"/>
            <charset val="128"/>
          </rPr>
          <t>作成は要求事項ではありません。
必要に応じて活用してください。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E4" authorId="0" shapeId="0" xr:uid="{00000000-0006-0000-0A00-000001000000}">
      <text>
        <r>
          <rPr>
            <b/>
            <sz val="9"/>
            <color indexed="81"/>
            <rFont val="ＭＳ Ｐゴシック"/>
            <family val="3"/>
            <charset val="128"/>
          </rPr>
          <t>自社（組織）の事業年度に合わせて変更する
（サンプルは4月～3月の例）</t>
        </r>
      </text>
    </comment>
    <comment ref="AA4" authorId="0" shapeId="0" xr:uid="{00000000-0006-0000-0A00-000002000000}">
      <text>
        <r>
          <rPr>
            <b/>
            <sz val="9"/>
            <color indexed="81"/>
            <rFont val="ＭＳ Ｐゴシック"/>
            <family val="3"/>
            <charset val="128"/>
          </rPr>
          <t>自社（組織）の事業年度に合わせて変更する
（サンプルは4月～3月の例）</t>
        </r>
      </text>
    </comment>
    <comment ref="AW4" authorId="0" shapeId="0" xr:uid="{00000000-0006-0000-0A00-000003000000}">
      <text>
        <r>
          <rPr>
            <b/>
            <sz val="9"/>
            <color indexed="81"/>
            <rFont val="ＭＳ Ｐゴシック"/>
            <family val="3"/>
            <charset val="128"/>
          </rPr>
          <t>自社（組織）の事業年度に合わせて変更する
（サンプルは4月～3月の例）</t>
        </r>
      </text>
    </comment>
    <comment ref="B5" authorId="1" shapeId="0" xr:uid="{00000000-0006-0000-0A00-000004000000}">
      <text>
        <r>
          <rPr>
            <sz val="9"/>
            <color indexed="81"/>
            <rFont val="ＭＳ Ｐゴシック"/>
            <family val="3"/>
            <charset val="128"/>
          </rPr>
          <t>売上高、生産金額、生産数量、自社加工金額等原単位評価の指標となる項目を記入</t>
        </r>
      </text>
    </comment>
    <comment ref="X5" authorId="1" shapeId="0" xr:uid="{00000000-0006-0000-0A00-000005000000}">
      <text>
        <r>
          <rPr>
            <b/>
            <sz val="9"/>
            <color indexed="81"/>
            <rFont val="ＭＳ Ｐゴシック"/>
            <family val="3"/>
            <charset val="128"/>
          </rPr>
          <t>売上高、生産金額、生産数量、自社加工金額等原単位評価の指標となる項目を記入</t>
        </r>
      </text>
    </comment>
    <comment ref="AT5" authorId="1" shapeId="0" xr:uid="{00000000-0006-0000-0A00-000006000000}">
      <text>
        <r>
          <rPr>
            <b/>
            <sz val="9"/>
            <color indexed="81"/>
            <rFont val="ＭＳ Ｐゴシック"/>
            <family val="3"/>
            <charset val="128"/>
          </rPr>
          <t>売上高、生産金額、生産数量、自社加工金額等原単位評価の指標となる項目を記入</t>
        </r>
      </text>
    </comment>
    <comment ref="B9" authorId="1" shapeId="0" xr:uid="{00000000-0006-0000-0A00-000007000000}">
      <text>
        <r>
          <rPr>
            <sz val="9"/>
            <color indexed="81"/>
            <rFont val="MS P ゴシック"/>
            <family val="3"/>
            <charset val="128"/>
          </rPr>
          <t>任意欄です。
総費用、環境関連費用等の集計に活用してください。</t>
        </r>
      </text>
    </comment>
    <comment ref="A12" authorId="1" shapeId="0" xr:uid="{F044D6F3-47DA-4F1B-B989-1CCBD3516249}">
      <text>
        <r>
          <rPr>
            <b/>
            <sz val="9"/>
            <color indexed="81"/>
            <rFont val="MS P ゴシック"/>
            <family val="3"/>
            <charset val="128"/>
          </rPr>
          <t>把握必須項目</t>
        </r>
      </text>
    </comment>
    <comment ref="B15" authorId="1" shapeId="0" xr:uid="{3E027098-63F9-43C2-AB93-D4C6EF146CD0}">
      <text>
        <r>
          <rPr>
            <sz val="9"/>
            <color indexed="81"/>
            <rFont val="ＭＳ Ｐゴシック"/>
            <family val="3"/>
            <charset val="128"/>
          </rPr>
          <t>購入電力の二酸化炭素排出係数（調整後）を記入</t>
        </r>
      </text>
    </comment>
    <comment ref="X15" authorId="1" shapeId="0" xr:uid="{F0DB6E92-9CCC-4BF0-9BEA-192DAAA88B39}">
      <text>
        <r>
          <rPr>
            <sz val="9"/>
            <color indexed="81"/>
            <rFont val="ＭＳ Ｐゴシック"/>
            <family val="3"/>
            <charset val="128"/>
          </rPr>
          <t>購入電力の二酸化炭素排出係数（調整後）を記入</t>
        </r>
      </text>
    </comment>
    <comment ref="AT15" authorId="1" shapeId="0" xr:uid="{EFDBF4BB-752C-4F71-8FCB-8B6F03DA41EA}">
      <text>
        <r>
          <rPr>
            <sz val="9"/>
            <color indexed="81"/>
            <rFont val="ＭＳ Ｐゴシック"/>
            <family val="3"/>
            <charset val="128"/>
          </rPr>
          <t>購入電力の二酸化炭素排出係数（調整後）を記入</t>
        </r>
      </text>
    </comment>
    <comment ref="B17" authorId="1" shapeId="0" xr:uid="{650D1AEF-F71A-4F18-BB3C-BC26A3E27779}">
      <text>
        <r>
          <rPr>
            <sz val="9"/>
            <color indexed="81"/>
            <rFont val="ＭＳ Ｐゴシック"/>
            <family val="3"/>
            <charset val="128"/>
          </rPr>
          <t>購入電力の二酸化炭素排出係数（調整後）を記入</t>
        </r>
      </text>
    </comment>
    <comment ref="X17" authorId="1" shapeId="0" xr:uid="{79DDCC9B-5CC6-4493-8697-5605133E00A5}">
      <text>
        <r>
          <rPr>
            <sz val="9"/>
            <color indexed="81"/>
            <rFont val="ＭＳ Ｐゴシック"/>
            <family val="3"/>
            <charset val="128"/>
          </rPr>
          <t>購入電力の二酸化炭素排出係数（調整後）を記入</t>
        </r>
      </text>
    </comment>
    <comment ref="AT17" authorId="1" shapeId="0" xr:uid="{EEEBD7B3-D4AC-46B6-BDB1-AB41A8A0C42E}">
      <text>
        <r>
          <rPr>
            <sz val="9"/>
            <color indexed="81"/>
            <rFont val="ＭＳ Ｐゴシック"/>
            <family val="3"/>
            <charset val="128"/>
          </rPr>
          <t>購入電力の二酸化炭素排出係数（調整後）を記入</t>
        </r>
      </text>
    </comment>
    <comment ref="D22" authorId="1" shapeId="0" xr:uid="{00000000-0006-0000-0A00-00000B000000}">
      <text>
        <r>
          <rPr>
            <b/>
            <sz val="9"/>
            <color indexed="81"/>
            <rFont val="MS P ゴシック"/>
            <family val="3"/>
            <charset val="128"/>
          </rPr>
          <t>㎥への換算式
0.458㎥/kg</t>
        </r>
      </text>
    </comment>
    <comment ref="D26" authorId="0" shapeId="0" xr:uid="{F6EFB7B1-A4FE-4534-B36A-041B753CAC98}">
      <text>
        <r>
          <rPr>
            <b/>
            <sz val="9"/>
            <color indexed="81"/>
            <rFont val="MS P ゴシック"/>
            <family val="3"/>
            <charset val="128"/>
          </rPr>
          <t>※㎥で把握している場合はこの行に入力</t>
        </r>
      </text>
    </comment>
    <comment ref="D27" authorId="0" shapeId="0" xr:uid="{21CE53F2-27B5-4F54-B5E6-087E4792F403}">
      <text>
        <r>
          <rPr>
            <b/>
            <sz val="9"/>
            <color indexed="81"/>
            <rFont val="MS P ゴシック"/>
            <family val="3"/>
            <charset val="128"/>
          </rPr>
          <t>※kgで把握している場合はこの行に入力
「1ｍ3＝2.07kg」として換算しています</t>
        </r>
      </text>
    </comment>
    <comment ref="D29" authorId="0" shapeId="0" xr:uid="{B07018C8-A292-45E8-8D3B-15037BB3342B}">
      <text>
        <r>
          <rPr>
            <b/>
            <sz val="9"/>
            <color indexed="81"/>
            <rFont val="MS P ゴシック"/>
            <family val="3"/>
            <charset val="128"/>
          </rPr>
          <t>※㎥で把握している場合はこの行に入力</t>
        </r>
      </text>
    </comment>
    <comment ref="D30" authorId="0" shapeId="0" xr:uid="{B47A59F5-9979-46C5-A011-E0FBD68C8CB1}">
      <text>
        <r>
          <rPr>
            <b/>
            <sz val="9"/>
            <color indexed="81"/>
            <rFont val="MS P ゴシック"/>
            <family val="3"/>
            <charset val="128"/>
          </rPr>
          <t>※kgで把握している場合はこの行に入力
「1ｍ3＝2.07kg」として換算しています</t>
        </r>
      </text>
    </comment>
    <comment ref="B44" authorId="0" shapeId="0" xr:uid="{C367057E-8286-47C0-AF63-A6E0619D5B02}">
      <text>
        <r>
          <rPr>
            <b/>
            <sz val="9"/>
            <color indexed="81"/>
            <rFont val="MS P ゴシック"/>
            <family val="3"/>
            <charset val="128"/>
          </rPr>
          <t>燃料用のみ</t>
        </r>
      </text>
    </comment>
    <comment ref="E49" authorId="0" shapeId="0" xr:uid="{A10F082D-1821-463D-84D5-ACB0B9D042B8}">
      <text>
        <r>
          <rPr>
            <b/>
            <sz val="9"/>
            <color indexed="81"/>
            <rFont val="MS P ゴシック"/>
            <family val="3"/>
            <charset val="128"/>
          </rPr>
          <t>FIT制度による売電</t>
        </r>
      </text>
    </comment>
    <comment ref="C52" authorId="0" shapeId="0" xr:uid="{24F074DB-E629-4DCF-9348-0755A000B3E7}">
      <text>
        <r>
          <rPr>
            <b/>
            <sz val="9"/>
            <color indexed="81"/>
            <rFont val="MS P ゴシック"/>
            <family val="3"/>
            <charset val="128"/>
          </rPr>
          <t>参考としたい年度にする</t>
        </r>
      </text>
    </comment>
    <comment ref="D71" authorId="0" shapeId="0" xr:uid="{485696A4-8C05-4918-83AB-5D8D6EB05B8C}">
      <text>
        <r>
          <rPr>
            <b/>
            <sz val="9"/>
            <color indexed="81"/>
            <rFont val="MS P ゴシック"/>
            <family val="3"/>
            <charset val="128"/>
          </rPr>
          <t>単位を入れる</t>
        </r>
      </text>
    </comment>
    <comment ref="E80" authorId="2" shapeId="0" xr:uid="{00000000-0006-0000-0A00-00000C000000}">
      <text>
        <r>
          <rPr>
            <sz val="9"/>
            <color indexed="81"/>
            <rFont val="ＭＳ Ｐゴシック"/>
            <family val="3"/>
            <charset val="128"/>
          </rPr>
          <t>必ず期初から記入する</t>
        </r>
      </text>
    </comment>
    <comment ref="AA80" authorId="2" shapeId="0" xr:uid="{00000000-0006-0000-0A00-00000D000000}">
      <text>
        <r>
          <rPr>
            <sz val="9"/>
            <color indexed="81"/>
            <rFont val="ＭＳ Ｐゴシック"/>
            <family val="3"/>
            <charset val="128"/>
          </rPr>
          <t>必ず期初から記入する</t>
        </r>
      </text>
    </comment>
    <comment ref="AW80" authorId="2" shapeId="0" xr:uid="{00000000-0006-0000-0A00-00000E000000}">
      <text>
        <r>
          <rPr>
            <sz val="9"/>
            <color indexed="81"/>
            <rFont val="ＭＳ Ｐゴシック"/>
            <family val="3"/>
            <charset val="128"/>
          </rPr>
          <t>必ず期初から記入する</t>
        </r>
      </text>
    </comment>
    <comment ref="B86" authorId="2" shapeId="0" xr:uid="{00000000-0006-0000-0A00-00000F000000}">
      <text>
        <r>
          <rPr>
            <sz val="9"/>
            <color indexed="81"/>
            <rFont val="ＭＳ Ｐゴシック"/>
            <family val="3"/>
            <charset val="128"/>
          </rPr>
          <t xml:space="preserve">②+③+④
</t>
        </r>
      </text>
    </comment>
    <comment ref="X86" authorId="2" shapeId="0" xr:uid="{00000000-0006-0000-0A00-000010000000}">
      <text>
        <r>
          <rPr>
            <sz val="9"/>
            <color indexed="81"/>
            <rFont val="ＭＳ Ｐゴシック"/>
            <family val="3"/>
            <charset val="128"/>
          </rPr>
          <t xml:space="preserve">②+③+④
</t>
        </r>
      </text>
    </comment>
    <comment ref="AT86" authorId="2" shapeId="0" xr:uid="{00000000-0006-0000-0A00-000011000000}">
      <text>
        <r>
          <rPr>
            <sz val="9"/>
            <color indexed="81"/>
            <rFont val="ＭＳ Ｐゴシック"/>
            <family val="3"/>
            <charset val="128"/>
          </rPr>
          <t xml:space="preserve">②+③+④
</t>
        </r>
      </text>
    </comment>
    <comment ref="D91" authorId="1" shapeId="0" xr:uid="{00000000-0006-0000-0A00-000012000000}">
      <text>
        <r>
          <rPr>
            <b/>
            <sz val="9"/>
            <color indexed="81"/>
            <rFont val="ＭＳ Ｐゴシック"/>
            <family val="3"/>
            <charset val="128"/>
          </rPr>
          <t>売却している場合は－で入力</t>
        </r>
      </text>
    </comment>
    <comment ref="Z91" authorId="1" shapeId="0" xr:uid="{00000000-0006-0000-0A00-000013000000}">
      <text>
        <r>
          <rPr>
            <b/>
            <sz val="9"/>
            <color indexed="81"/>
            <rFont val="ＭＳ Ｐゴシック"/>
            <family val="3"/>
            <charset val="128"/>
          </rPr>
          <t>売却している場合は－で入力</t>
        </r>
      </text>
    </comment>
    <comment ref="AV91" authorId="1" shapeId="0" xr:uid="{00000000-0006-0000-0A00-000014000000}">
      <text>
        <r>
          <rPr>
            <b/>
            <sz val="9"/>
            <color indexed="81"/>
            <rFont val="ＭＳ Ｐゴシック"/>
            <family val="3"/>
            <charset val="128"/>
          </rPr>
          <t>売却している場合は－で入力</t>
        </r>
      </text>
    </comment>
    <comment ref="D93" authorId="1" shapeId="0" xr:uid="{00000000-0006-0000-0A00-000015000000}">
      <text>
        <r>
          <rPr>
            <b/>
            <sz val="9"/>
            <color indexed="81"/>
            <rFont val="ＭＳ Ｐゴシック"/>
            <family val="3"/>
            <charset val="128"/>
          </rPr>
          <t>売却している場合は－で入力</t>
        </r>
      </text>
    </comment>
    <comment ref="Z93" authorId="1" shapeId="0" xr:uid="{00000000-0006-0000-0A00-000016000000}">
      <text>
        <r>
          <rPr>
            <b/>
            <sz val="9"/>
            <color indexed="81"/>
            <rFont val="ＭＳ Ｐゴシック"/>
            <family val="3"/>
            <charset val="128"/>
          </rPr>
          <t>売却している場合は－で入力</t>
        </r>
      </text>
    </comment>
    <comment ref="AV93" authorId="1" shapeId="0" xr:uid="{00000000-0006-0000-0A00-000017000000}">
      <text>
        <r>
          <rPr>
            <b/>
            <sz val="9"/>
            <color indexed="81"/>
            <rFont val="ＭＳ Ｐゴシック"/>
            <family val="3"/>
            <charset val="128"/>
          </rPr>
          <t>売却している場合は－で入力</t>
        </r>
      </text>
    </comment>
    <comment ref="D100" authorId="1" shapeId="0" xr:uid="{00000000-0006-0000-0A00-000018000000}">
      <text>
        <r>
          <rPr>
            <b/>
            <sz val="9"/>
            <color indexed="81"/>
            <rFont val="ＭＳ Ｐゴシック"/>
            <family val="3"/>
            <charset val="128"/>
          </rPr>
          <t>売却している場合は－で入力</t>
        </r>
      </text>
    </comment>
    <comment ref="Z100" authorId="1" shapeId="0" xr:uid="{00000000-0006-0000-0A00-000019000000}">
      <text>
        <r>
          <rPr>
            <b/>
            <sz val="9"/>
            <color indexed="81"/>
            <rFont val="ＭＳ Ｐゴシック"/>
            <family val="3"/>
            <charset val="128"/>
          </rPr>
          <t>売却している場合は－で入力</t>
        </r>
      </text>
    </comment>
    <comment ref="AV100" authorId="1" shapeId="0" xr:uid="{00000000-0006-0000-0A00-00001A000000}">
      <text>
        <r>
          <rPr>
            <b/>
            <sz val="9"/>
            <color indexed="81"/>
            <rFont val="ＭＳ Ｐゴシック"/>
            <family val="3"/>
            <charset val="128"/>
          </rPr>
          <t>売却している場合は－で入力</t>
        </r>
      </text>
    </comment>
    <comment ref="D102" authorId="1" shapeId="0" xr:uid="{00000000-0006-0000-0A00-00001B000000}">
      <text>
        <r>
          <rPr>
            <b/>
            <sz val="9"/>
            <color indexed="81"/>
            <rFont val="ＭＳ Ｐゴシック"/>
            <family val="3"/>
            <charset val="128"/>
          </rPr>
          <t>売却している場合は－で入力</t>
        </r>
      </text>
    </comment>
    <comment ref="Z102" authorId="1" shapeId="0" xr:uid="{00000000-0006-0000-0A00-00001C000000}">
      <text>
        <r>
          <rPr>
            <b/>
            <sz val="9"/>
            <color indexed="81"/>
            <rFont val="ＭＳ Ｐゴシック"/>
            <family val="3"/>
            <charset val="128"/>
          </rPr>
          <t>売却している場合は－で入力</t>
        </r>
      </text>
    </comment>
    <comment ref="AV102" authorId="1" shapeId="0" xr:uid="{00000000-0006-0000-0A00-00001D000000}">
      <text>
        <r>
          <rPr>
            <b/>
            <sz val="9"/>
            <color indexed="81"/>
            <rFont val="ＭＳ Ｐゴシック"/>
            <family val="3"/>
            <charset val="128"/>
          </rPr>
          <t>売却している場合は－で入力</t>
        </r>
      </text>
    </comment>
    <comment ref="D109" authorId="1" shapeId="0" xr:uid="{00000000-0006-0000-0A00-00001E000000}">
      <text>
        <r>
          <rPr>
            <b/>
            <sz val="9"/>
            <color indexed="81"/>
            <rFont val="ＭＳ Ｐゴシック"/>
            <family val="3"/>
            <charset val="128"/>
          </rPr>
          <t>売却している場合は－で入力</t>
        </r>
      </text>
    </comment>
    <comment ref="Z109" authorId="1" shapeId="0" xr:uid="{00000000-0006-0000-0A00-00001F000000}">
      <text>
        <r>
          <rPr>
            <b/>
            <sz val="9"/>
            <color indexed="81"/>
            <rFont val="ＭＳ Ｐゴシック"/>
            <family val="3"/>
            <charset val="128"/>
          </rPr>
          <t>売却している場合は－で入力</t>
        </r>
      </text>
    </comment>
    <comment ref="AV109" authorId="1" shapeId="0" xr:uid="{00000000-0006-0000-0A00-000020000000}">
      <text>
        <r>
          <rPr>
            <b/>
            <sz val="9"/>
            <color indexed="81"/>
            <rFont val="ＭＳ Ｐゴシック"/>
            <family val="3"/>
            <charset val="128"/>
          </rPr>
          <t>売却している場合は－で入力</t>
        </r>
      </text>
    </comment>
    <comment ref="D111" authorId="1" shapeId="0" xr:uid="{00000000-0006-0000-0A00-000021000000}">
      <text>
        <r>
          <rPr>
            <b/>
            <sz val="9"/>
            <color indexed="81"/>
            <rFont val="ＭＳ Ｐゴシック"/>
            <family val="3"/>
            <charset val="128"/>
          </rPr>
          <t>売却している場合は－で入力</t>
        </r>
      </text>
    </comment>
    <comment ref="Z111" authorId="1" shapeId="0" xr:uid="{00000000-0006-0000-0A00-000022000000}">
      <text>
        <r>
          <rPr>
            <b/>
            <sz val="9"/>
            <color indexed="81"/>
            <rFont val="ＭＳ Ｐゴシック"/>
            <family val="3"/>
            <charset val="128"/>
          </rPr>
          <t>売却している場合は－で入力</t>
        </r>
      </text>
    </comment>
    <comment ref="AV111" authorId="1" shapeId="0" xr:uid="{00000000-0006-0000-0A00-000023000000}">
      <text>
        <r>
          <rPr>
            <b/>
            <sz val="9"/>
            <color indexed="81"/>
            <rFont val="ＭＳ Ｐゴシック"/>
            <family val="3"/>
            <charset val="128"/>
          </rPr>
          <t>売却している場合は－で入力</t>
        </r>
      </text>
    </comment>
    <comment ref="D118" authorId="1" shapeId="0" xr:uid="{00000000-0006-0000-0A00-000024000000}">
      <text>
        <r>
          <rPr>
            <b/>
            <sz val="9"/>
            <color indexed="81"/>
            <rFont val="ＭＳ Ｐゴシック"/>
            <family val="3"/>
            <charset val="128"/>
          </rPr>
          <t>売却している場合は－で入力</t>
        </r>
      </text>
    </comment>
    <comment ref="Z118" authorId="1" shapeId="0" xr:uid="{00000000-0006-0000-0A00-000025000000}">
      <text>
        <r>
          <rPr>
            <b/>
            <sz val="9"/>
            <color indexed="81"/>
            <rFont val="ＭＳ Ｐゴシック"/>
            <family val="3"/>
            <charset val="128"/>
          </rPr>
          <t>売却している場合は－で入力</t>
        </r>
      </text>
    </comment>
    <comment ref="AV118" authorId="1" shapeId="0" xr:uid="{00000000-0006-0000-0A00-000026000000}">
      <text>
        <r>
          <rPr>
            <b/>
            <sz val="9"/>
            <color indexed="81"/>
            <rFont val="ＭＳ Ｐゴシック"/>
            <family val="3"/>
            <charset val="128"/>
          </rPr>
          <t>売却している場合は－で入力</t>
        </r>
      </text>
    </comment>
    <comment ref="D120" authorId="1" shapeId="0" xr:uid="{00000000-0006-0000-0A00-000027000000}">
      <text>
        <r>
          <rPr>
            <b/>
            <sz val="9"/>
            <color indexed="81"/>
            <rFont val="ＭＳ Ｐゴシック"/>
            <family val="3"/>
            <charset val="128"/>
          </rPr>
          <t>売却している場合は－で入力</t>
        </r>
      </text>
    </comment>
    <comment ref="Z120" authorId="1" shapeId="0" xr:uid="{00000000-0006-0000-0A00-000028000000}">
      <text>
        <r>
          <rPr>
            <b/>
            <sz val="9"/>
            <color indexed="81"/>
            <rFont val="ＭＳ Ｐゴシック"/>
            <family val="3"/>
            <charset val="128"/>
          </rPr>
          <t>売却している場合は－で入力</t>
        </r>
      </text>
    </comment>
    <comment ref="AV120" authorId="1" shapeId="0" xr:uid="{00000000-0006-0000-0A00-000029000000}">
      <text>
        <r>
          <rPr>
            <b/>
            <sz val="9"/>
            <color indexed="81"/>
            <rFont val="ＭＳ Ｐゴシック"/>
            <family val="3"/>
            <charset val="128"/>
          </rPr>
          <t>売却している場合は－で入力</t>
        </r>
      </text>
    </comment>
    <comment ref="D127" authorId="1" shapeId="0" xr:uid="{00000000-0006-0000-0A00-00002A000000}">
      <text>
        <r>
          <rPr>
            <b/>
            <sz val="9"/>
            <color indexed="81"/>
            <rFont val="ＭＳ Ｐゴシック"/>
            <family val="3"/>
            <charset val="128"/>
          </rPr>
          <t>売却している場合は－で入力</t>
        </r>
      </text>
    </comment>
    <comment ref="Z127" authorId="1" shapeId="0" xr:uid="{00000000-0006-0000-0A00-00002B000000}">
      <text>
        <r>
          <rPr>
            <b/>
            <sz val="9"/>
            <color indexed="81"/>
            <rFont val="ＭＳ Ｐゴシック"/>
            <family val="3"/>
            <charset val="128"/>
          </rPr>
          <t>売却している場合は－で入力</t>
        </r>
      </text>
    </comment>
    <comment ref="AV127" authorId="1" shapeId="0" xr:uid="{00000000-0006-0000-0A00-00002C000000}">
      <text>
        <r>
          <rPr>
            <b/>
            <sz val="9"/>
            <color indexed="81"/>
            <rFont val="ＭＳ Ｐゴシック"/>
            <family val="3"/>
            <charset val="128"/>
          </rPr>
          <t>売却している場合は－で入力</t>
        </r>
      </text>
    </comment>
    <comment ref="D129" authorId="1" shapeId="0" xr:uid="{00000000-0006-0000-0A00-00002D000000}">
      <text>
        <r>
          <rPr>
            <b/>
            <sz val="9"/>
            <color indexed="81"/>
            <rFont val="ＭＳ Ｐゴシック"/>
            <family val="3"/>
            <charset val="128"/>
          </rPr>
          <t>売却している場合は－で入力</t>
        </r>
      </text>
    </comment>
    <comment ref="Z129" authorId="1" shapeId="0" xr:uid="{00000000-0006-0000-0A00-00002E000000}">
      <text>
        <r>
          <rPr>
            <b/>
            <sz val="9"/>
            <color indexed="81"/>
            <rFont val="ＭＳ Ｐゴシック"/>
            <family val="3"/>
            <charset val="128"/>
          </rPr>
          <t>売却している場合は－で入力</t>
        </r>
      </text>
    </comment>
    <comment ref="AV129" authorId="1" shapeId="0" xr:uid="{00000000-0006-0000-0A00-00002F000000}">
      <text>
        <r>
          <rPr>
            <b/>
            <sz val="9"/>
            <color indexed="81"/>
            <rFont val="ＭＳ Ｐゴシック"/>
            <family val="3"/>
            <charset val="128"/>
          </rPr>
          <t>売却している場合は－で入力</t>
        </r>
      </text>
    </comment>
    <comment ref="R139" authorId="0" shapeId="0" xr:uid="{EF1C9168-511B-4360-97E1-A553378B2AA0}">
      <text>
        <r>
          <rPr>
            <b/>
            <sz val="9"/>
            <color indexed="81"/>
            <rFont val="MS P ゴシック"/>
            <family val="3"/>
            <charset val="128"/>
          </rPr>
          <t>月購入量の2倍として計算
（実数が分かれば手入力）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B7F4602D-43AC-4705-B3E5-2A0AE8A50F13}">
      <text>
        <r>
          <rPr>
            <sz val="9"/>
            <color indexed="81"/>
            <rFont val="ＭＳ Ｐゴシック"/>
            <family val="3"/>
            <charset val="128"/>
          </rPr>
          <t xml:space="preserve">□ガイドライン要求事項 
(１)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r>
      </text>
    </comment>
    <comment ref="K5" authorId="0" shapeId="0" xr:uid="{9D3FC334-2840-4CB6-90A2-B05F31DBF8F5}">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73BE791D-A9E3-4A8A-AA34-1954C3E664EB}">
      <text>
        <r>
          <rPr>
            <b/>
            <sz val="9"/>
            <color indexed="81"/>
            <rFont val="ＭＳ Ｐゴシック"/>
            <family val="3"/>
            <charset val="128"/>
          </rPr>
          <t>その後に更新した場合</t>
        </r>
        <r>
          <rPr>
            <sz val="9"/>
            <color indexed="81"/>
            <rFont val="ＭＳ Ｐゴシック"/>
            <family val="3"/>
            <charset val="128"/>
          </rPr>
          <t xml:space="preserve">
</t>
        </r>
      </text>
    </comment>
    <comment ref="J13" authorId="0" shapeId="0" xr:uid="{C0DB55D8-40BF-4FBE-B472-3D6E3C42E5DD}">
      <text>
        <r>
          <rPr>
            <b/>
            <sz val="9"/>
            <color indexed="81"/>
            <rFont val="ＭＳ Ｐゴシック"/>
            <family val="3"/>
            <charset val="128"/>
          </rPr>
          <t>この列は①～⑧のデータから自動計算されます</t>
        </r>
      </text>
    </comment>
    <comment ref="K13" authorId="0" shapeId="0" xr:uid="{6A29F575-B5C5-4403-96EE-A778A522CD83}">
      <text>
        <r>
          <rPr>
            <sz val="9"/>
            <color indexed="81"/>
            <rFont val="ＭＳ Ｐゴシック"/>
            <family val="3"/>
            <charset val="128"/>
          </rPr>
          <t>使用量（排出量）の多寡、使用や発生の頻度、有害性等を考慮して、取り組みの対象とする項目を特定する</t>
        </r>
      </text>
    </comment>
    <comment ref="H16" authorId="1" shapeId="0" xr:uid="{683822B4-5864-4C34-AE21-252150436818}">
      <text>
        <r>
          <rPr>
            <sz val="9"/>
            <color indexed="81"/>
            <rFont val="MS P ゴシック"/>
            <family val="3"/>
            <charset val="128"/>
          </rPr>
          <t>3年間のデータを蓄積し、記録する
1年終了後にデータをコピーして残す</t>
        </r>
      </text>
    </comment>
    <comment ref="I16" authorId="1" shapeId="0" xr:uid="{13CFF26B-1F1C-4078-A82F-E779C2D9979D}">
      <text>
        <r>
          <rPr>
            <sz val="9"/>
            <color indexed="81"/>
            <rFont val="MS P ゴシック"/>
            <family val="3"/>
            <charset val="128"/>
          </rPr>
          <t>3年間のデータを蓄積し、記録する
1年終了後にデータをコピーして残す</t>
        </r>
      </text>
    </comment>
    <comment ref="I19" authorId="1" shapeId="0" xr:uid="{104DC1BF-A668-4F74-BF9C-45F8BFCEA711}">
      <text>
        <r>
          <rPr>
            <sz val="9"/>
            <color indexed="81"/>
            <rFont val="MS P ゴシック"/>
            <family val="3"/>
            <charset val="128"/>
          </rPr>
          <t>係数は当年度の数値にしていますが、必要に応じて変更してください</t>
        </r>
      </text>
    </comment>
    <comment ref="G50" authorId="0" shapeId="0" xr:uid="{1F074AE4-83F6-4F63-B671-0B4118272AD2}">
      <text>
        <r>
          <rPr>
            <sz val="9"/>
            <color indexed="81"/>
            <rFont val="ＭＳ Ｐゴシック"/>
            <family val="3"/>
            <charset val="128"/>
          </rPr>
          <t>②の表の単位のセルとリンク</t>
        </r>
      </text>
    </comment>
    <comment ref="J81" authorId="2" shapeId="0" xr:uid="{57D7236F-640F-471C-BE8F-FFE2BE22E060}">
      <text>
        <r>
          <rPr>
            <sz val="9"/>
            <color indexed="81"/>
            <rFont val="ＭＳ Ｐゴシック"/>
            <family val="3"/>
            <charset val="128"/>
          </rPr>
          <t>使用電力の排出係数を用いる
（一定期間同じ係数を使ってもよい）</t>
        </r>
      </text>
    </comment>
    <comment ref="J184" authorId="0" shapeId="0" xr:uid="{D1EB9962-B6CD-44AF-AB6D-32818F198A86}">
      <text>
        <r>
          <rPr>
            <b/>
            <sz val="9"/>
            <color indexed="81"/>
            <rFont val="ＭＳ Ｐゴシック"/>
            <family val="3"/>
            <charset val="128"/>
          </rPr>
          <t>少ない場合はkgに変更してもよい</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C00-000001000000}">
      <text>
        <r>
          <rPr>
            <sz val="9"/>
            <color indexed="81"/>
            <rFont val="ＭＳ Ｐゴシック"/>
            <family val="3"/>
            <charset val="128"/>
          </rPr>
          <t xml:space="preserve">□ガイドライン要求事項 
(１)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r>
      </text>
    </comment>
    <comment ref="K5" authorId="0" shapeId="0" xr:uid="{00000000-0006-0000-0C00-000002000000}">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00000000-0006-0000-0C00-000003000000}">
      <text>
        <r>
          <rPr>
            <b/>
            <sz val="9"/>
            <color indexed="81"/>
            <rFont val="ＭＳ Ｐゴシック"/>
            <family val="3"/>
            <charset val="128"/>
          </rPr>
          <t>その後に更新した場合</t>
        </r>
        <r>
          <rPr>
            <sz val="9"/>
            <color indexed="81"/>
            <rFont val="ＭＳ Ｐゴシック"/>
            <family val="3"/>
            <charset val="128"/>
          </rPr>
          <t xml:space="preserve">
</t>
        </r>
      </text>
    </comment>
    <comment ref="J13" authorId="0" shapeId="0" xr:uid="{00000000-0006-0000-0C00-000004000000}">
      <text>
        <r>
          <rPr>
            <b/>
            <sz val="9"/>
            <color indexed="81"/>
            <rFont val="ＭＳ Ｐゴシック"/>
            <family val="3"/>
            <charset val="128"/>
          </rPr>
          <t>この列は①～⑧のデータから自動計算されます</t>
        </r>
      </text>
    </comment>
    <comment ref="K13" authorId="0" shapeId="0" xr:uid="{00000000-0006-0000-0C00-000005000000}">
      <text>
        <r>
          <rPr>
            <sz val="9"/>
            <color indexed="81"/>
            <rFont val="ＭＳ Ｐゴシック"/>
            <family val="3"/>
            <charset val="128"/>
          </rPr>
          <t>使用量（排出量）の多寡、使用や発生の頻度、有害性等を考慮して、取り組みの対象とする項目を特定する</t>
        </r>
      </text>
    </comment>
    <comment ref="I19" authorId="1" shapeId="0" xr:uid="{00000000-0006-0000-0C00-000008000000}">
      <text>
        <r>
          <rPr>
            <sz val="9"/>
            <color indexed="81"/>
            <rFont val="MS P ゴシック"/>
            <family val="3"/>
            <charset val="128"/>
          </rPr>
          <t>係数は当年度の数値にしていますが、必要に応じて変更してください</t>
        </r>
      </text>
    </comment>
    <comment ref="G50" authorId="0" shapeId="0" xr:uid="{00000000-0006-0000-0C00-000009000000}">
      <text>
        <r>
          <rPr>
            <sz val="9"/>
            <color indexed="81"/>
            <rFont val="ＭＳ Ｐゴシック"/>
            <family val="3"/>
            <charset val="128"/>
          </rPr>
          <t>②の表の単位のセルとリンク</t>
        </r>
      </text>
    </comment>
    <comment ref="J52" authorId="0" shapeId="0" xr:uid="{2C3A5B47-8248-4CC0-8936-A0F65623702E}">
      <text>
        <r>
          <rPr>
            <b/>
            <sz val="9"/>
            <color indexed="81"/>
            <rFont val="MS P ゴシック"/>
            <family val="3"/>
            <charset val="128"/>
          </rPr>
          <t>売却分は含まず</t>
        </r>
      </text>
    </comment>
    <comment ref="J56" authorId="0" shapeId="0" xr:uid="{550572EE-EE6F-418D-9F5A-DBD34CDA2DB2}">
      <text>
        <r>
          <rPr>
            <b/>
            <sz val="9"/>
            <color indexed="81"/>
            <rFont val="MS P ゴシック"/>
            <family val="3"/>
            <charset val="128"/>
          </rPr>
          <t>売却分は含まず</t>
        </r>
      </text>
    </comment>
    <comment ref="J81" authorId="2" shapeId="0" xr:uid="{00000000-0006-0000-0C00-00000A000000}">
      <text>
        <r>
          <rPr>
            <sz val="9"/>
            <color indexed="81"/>
            <rFont val="ＭＳ Ｐゴシック"/>
            <family val="3"/>
            <charset val="128"/>
          </rPr>
          <t>使用電力の排出係数を用いる
（一定期間同じ係数を使ってもよい）</t>
        </r>
      </text>
    </comment>
    <comment ref="J184" authorId="0" shapeId="0" xr:uid="{00000000-0006-0000-0C00-00000B000000}">
      <text>
        <r>
          <rPr>
            <b/>
            <sz val="9"/>
            <color indexed="81"/>
            <rFont val="ＭＳ Ｐゴシック"/>
            <family val="3"/>
            <charset val="128"/>
          </rPr>
          <t>少ない場合はkgに変更してもよい</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s>
  <commentList>
    <comment ref="A2" authorId="0" shapeId="0" xr:uid="{D1966C98-AD4B-4C62-87AE-6F62237F2A2B}">
      <text>
        <r>
          <rPr>
            <sz val="9"/>
            <color indexed="81"/>
            <rFont val="ＭＳ Ｐゴシック"/>
            <family val="3"/>
            <charset val="128"/>
          </rPr>
          <t xml:space="preserve">□ガイドライン要求事項 
(２) 初回登録時には，事業活動における環境への取組状況を「環境への取組の自己チェック（第５章）」を基に把握する。把握項目には，自社が提供する製品・サービスなどを含む。 </t>
        </r>
      </text>
    </comment>
    <comment ref="B2" authorId="1" shapeId="0" xr:uid="{C7961640-17CE-4711-9D2D-A00A046D8A1D}">
      <text>
        <r>
          <rPr>
            <sz val="9"/>
            <color indexed="81"/>
            <rFont val="MS P ゴシック"/>
            <family val="3"/>
            <charset val="128"/>
          </rPr>
          <t>中間審査以降は紙ベースでの提出は任意です。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宇田　吉明</author>
    <author>UDA YOSHIAKI</author>
    <author>宇田吉明</author>
    <author>UDA　YOSHIAKI</author>
    <author>UDAYOSHIAKI</author>
  </authors>
  <commentList>
    <comment ref="A2" authorId="0" shapeId="0" xr:uid="{00000000-0006-0000-0E00-000001000000}">
      <text>
        <r>
          <rPr>
            <sz val="9"/>
            <color indexed="81"/>
            <rFont val="ＭＳ Ｐゴシック"/>
            <family val="3"/>
            <charset val="128"/>
          </rPr>
          <t xml:space="preserve">□ガイドライン要求事項
(１)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D5" authorId="0" shapeId="0" xr:uid="{2F31D56A-6E06-46F5-99E8-94614E48E2C8}">
      <text>
        <r>
          <rPr>
            <b/>
            <sz val="9"/>
            <color indexed="81"/>
            <rFont val="MS P ゴシック"/>
            <family val="3"/>
            <charset val="128"/>
          </rPr>
          <t>最新版管理
遵守評価日に更新するとよい</t>
        </r>
      </text>
    </comment>
    <comment ref="E10" authorId="0" shapeId="0" xr:uid="{4BBBB244-E2BF-40E7-B709-78E7DFB0982F}">
      <text>
        <r>
          <rPr>
            <sz val="9"/>
            <color indexed="81"/>
            <rFont val="ＭＳ Ｐゴシック"/>
            <family val="3"/>
            <charset val="128"/>
          </rPr>
          <t>事業者から排出されるプラスチックごみは産廃扱いとなる</t>
        </r>
      </text>
    </comment>
    <comment ref="L10" authorId="0" shapeId="0" xr:uid="{4C2BD951-7FE8-492A-AC1C-96F2CF200FAC}">
      <text>
        <r>
          <rPr>
            <b/>
            <sz val="9"/>
            <color indexed="81"/>
            <rFont val="MS P ゴシック"/>
            <family val="3"/>
            <charset val="128"/>
          </rPr>
          <t>契約は義務ではないが、許可の確認は必須なので、許可証の写しや自治体のHP、収集運搬業者のHPで有効期限を確認する</t>
        </r>
      </text>
    </comment>
    <comment ref="B14" authorId="1" shapeId="0" xr:uid="{376C6012-DF05-46AB-83D0-6063F928DA1D}">
      <text>
        <r>
          <rPr>
            <sz val="9"/>
            <color indexed="81"/>
            <rFont val="ＭＳ Ｐゴシック"/>
            <family val="3"/>
            <charset val="128"/>
          </rPr>
          <t xml:space="preserve">産業廃棄物の運搬又は処分の受託者は、マニフェストの交付を受けずに、産業廃棄物の引渡しを受けてはならない
・  違反した者は、1月以下の懲役又は100万円以下の罰金。また、引き受けた産業廃棄物が不適正に処理された場合は、措置命令の対象。 </t>
        </r>
      </text>
    </comment>
    <comment ref="B17" authorId="1" shapeId="0" xr:uid="{AAF3A742-C160-4419-8C5E-92CBBB9E36F5}">
      <text>
        <r>
          <rPr>
            <sz val="9"/>
            <color indexed="81"/>
            <rFont val="ＭＳ Ｐゴシック"/>
            <family val="3"/>
            <charset val="128"/>
          </rPr>
          <t>資格要件
2年以上環境衛生指導員だった者
大学の理学，薬学，工学若しくは農学の課程において衛生工学若しくは化学工学に関する科目を修めて、2年以上の実務経験を有する者
大学の理学，薬学，工学，農学若しくはこれらに相当する課程において衛生工学若しくは化学工学に関する目以外の科目を修めて、3年以上の実務経験を有する者
短期大学若しくは高等専門学校の理学，薬学，工学，農学若しくはこれらに相当する課程において衛生工学若しくは化学工学に関する科目を修めて、4年以上の実務経験を有する者
短期大学若しくは高等専門学校の理学，薬学，工学，農学若しくはこれらに相当する課程において衛生工学若しくは化学工学に関する科目以外の科目を修めて、5年以上の実務経験を有する者
高等学校若しくは中等教育学校において土木科，化学科若しくはこれらに相当する学科を修めた者（6年）
高等学校若しくは中等学校の理学，工学，農学に関する科目若しくはこれらに相当する科目を修めて、7年以上の実務経験を有する者
上記以外で10年以上の実務経験を有する者
上記に掲げる者と同等以上の知識を有すると認められる者
※産業廃棄物協会の講習会受講も資格要件を満たす</t>
        </r>
      </text>
    </comment>
    <comment ref="B18" authorId="0" shapeId="0" xr:uid="{5898B276-3E01-48EA-A99A-14FB072F20B6}">
      <text>
        <r>
          <rPr>
            <sz val="9"/>
            <color indexed="81"/>
            <rFont val="ＭＳ Ｐゴシック"/>
            <family val="3"/>
            <charset val="128"/>
          </rPr>
          <t>運搬
１　当該特別管理産業廃棄物を生じた事業場の名称及び所在地
２　運搬年月日
３　運搬方法及び運搬先ごとの運搬量
４　積替え又は保管を行つた場合には、積替え又は保管の場所ごとの搬出量
処分
１　当該特別管理産業廃棄物の処分を行つた事業場の名称及び所在地
２　処分年月日
３　処分方法ごとの処分量
４　処分（埋立処分を除く。）後の廃棄物の持出先ごとの持出量</t>
        </r>
      </text>
    </comment>
    <comment ref="B23" authorId="0" shapeId="0" xr:uid="{F081BBD6-2DA6-4F19-8CC4-A92557BC6B5F}">
      <text>
        <r>
          <rPr>
            <sz val="9"/>
            <color indexed="81"/>
            <rFont val="ＭＳ Ｐゴシック"/>
            <family val="3"/>
            <charset val="128"/>
          </rPr>
          <t>廃棄物の種類
管理者の氏名または名称
連絡先
バラ積みの場合は最大高さ</t>
        </r>
      </text>
    </comment>
    <comment ref="B27" authorId="1" shapeId="0" xr:uid="{A85AC787-C241-442B-8DBC-CE843BA50E49}">
      <text>
        <r>
          <rPr>
            <sz val="9"/>
            <color indexed="81"/>
            <rFont val="ＭＳ Ｐゴシック"/>
            <family val="3"/>
            <charset val="128"/>
          </rPr>
          <t>資格要件
2年以上環境衛生指導員だった者
大学の理学，薬学，工学若しくは農学の課程において衛生工学若しくは化学工学に関する科目を修めて、2年以上の実務経験を有する者
大学の理学，薬学，工学，農学若しくはこれらに相当する課程において衛生工学若しくは化学工学に関する目以外の科目を修めて、3年以上の実務経験を有する者
短期大学若しくは高等専門学校の理学，薬学，工学，農学若しくはこれらに相当する課程において衛生工学若しくは化学工学に関する科目を修めて、4年以上の実務経験を有する者
短期大学若しくは高等専門学校の理学，薬学，工学，農学若しくはこれらに相当する課程において衛生工学若しくは化学工学に関する科目以外の科目を修めて、5年以上の実務経験を有する者
高等学校若しくは中等教育学校において土木科，化学科若しくはこれらに相当する学科を修めた者（6年）
高等学校若しくは中等学校の理学，工学，農学に関する科目若しくはこれらに相当する科目を修めて、7年以上の実務経験を有する者
上記以外で10年以上の実務経験を有する者
上記に掲げる者と同等以上の知識を有すると認められる者
※産業廃棄物協会の講習会受講も資格要件を満たす</t>
        </r>
      </text>
    </comment>
    <comment ref="B28" authorId="0" shapeId="0" xr:uid="{5ED5A585-9D92-40BD-A606-B811594C1447}">
      <text>
        <r>
          <rPr>
            <sz val="9"/>
            <color indexed="81"/>
            <rFont val="ＭＳ Ｐゴシック"/>
            <family val="3"/>
            <charset val="128"/>
          </rPr>
          <t>紙マニフェスト伝票の保管で代用可（昭和52年11月5日環産第59号「廃棄物の処理及び清掃に関する法律の疑義について」）
電子マニフェストの場合は受渡確認票又はデータのダウンロードで代用可（平成19年12月19日付け事務連絡）</t>
        </r>
      </text>
    </comment>
    <comment ref="B30" authorId="2" shapeId="0" xr:uid="{F66D4409-3F1D-4D79-B63B-A9A681CACEA9}">
      <text>
        <r>
          <rPr>
            <b/>
            <sz val="9"/>
            <color indexed="81"/>
            <rFont val="MS P ゴシック"/>
            <family val="3"/>
            <charset val="128"/>
          </rPr>
          <t>全て電子マニフェストの場合は提出不要</t>
        </r>
      </text>
    </comment>
    <comment ref="B32" authorId="1" shapeId="0" xr:uid="{C443919A-5EBC-4A51-BF19-8133A4FCF639}">
      <text>
        <r>
          <rPr>
            <sz val="9"/>
            <color indexed="81"/>
            <rFont val="ＭＳ Ｐゴシック"/>
            <family val="3"/>
            <charset val="128"/>
          </rPr>
          <t xml:space="preserve">■確認のポイント
①委託先の中間処理施設や最終処分場について、適正処理のための必要最低限の事項を実地に確認すること 
②処理業者の処理状況及び維持管理状況等の公表情報から、施設の稼働状況等、適正処理が行われていることを確認すること </t>
        </r>
      </text>
    </comment>
    <comment ref="D34" authorId="0" shapeId="0" xr:uid="{4BB1C265-DA16-4480-AD09-F74982DB2911}">
      <text>
        <r>
          <rPr>
            <b/>
            <sz val="9"/>
            <color indexed="81"/>
            <rFont val="MS P ゴシック"/>
            <family val="3"/>
            <charset val="128"/>
          </rPr>
          <t>騒音規制法に定める特定施設を設置している場合は条例の届出ではなく、法の届出となる</t>
        </r>
      </text>
    </comment>
    <comment ref="F34" authorId="0" shapeId="0" xr:uid="{DB8F5A12-DC12-4E10-B695-121571A4E13A}">
      <text>
        <r>
          <rPr>
            <sz val="9"/>
            <color indexed="81"/>
            <rFont val="ＭＳ Ｐゴシック"/>
            <family val="3"/>
            <charset val="128"/>
          </rPr>
          <t xml:space="preserve">特定施設の設置の届出をした者は、変更時、工事開始日の30日前までに、市町村長に届け出なければならない。ただし発生する騒音の大きさの増加を伴わない場合はこの限りでない。 </t>
        </r>
      </text>
    </comment>
    <comment ref="D36" authorId="0" shapeId="0" xr:uid="{F3AF98E8-275F-4928-BC91-3E62C47C3C2B}">
      <text>
        <r>
          <rPr>
            <b/>
            <sz val="9"/>
            <color indexed="81"/>
            <rFont val="MS P ゴシック"/>
            <family val="3"/>
            <charset val="128"/>
          </rPr>
          <t>騒音規制法に定める特定施設を設置している場合は条例の届出ではなく、法の届出となる</t>
        </r>
      </text>
    </comment>
    <comment ref="F36" authorId="0" shapeId="0" xr:uid="{64DDD8A9-051C-4C94-90EC-E6BD4A35FE10}">
      <text>
        <r>
          <rPr>
            <sz val="9"/>
            <color indexed="81"/>
            <rFont val="ＭＳ Ｐゴシック"/>
            <family val="3"/>
            <charset val="128"/>
          </rPr>
          <t xml:space="preserve">特定施設の設置の届出をした者は、変更時、工事開始日の三十日前までに、市町村長に届け出なければならない。ただし発生する振動の大きさの増加を伴わない場合はこの限りでない。 </t>
        </r>
      </text>
    </comment>
    <comment ref="B38" authorId="0" shapeId="0" xr:uid="{BBA0EB9E-DF21-428F-AFA5-E79E12F238A5}">
      <text>
        <r>
          <rPr>
            <sz val="9"/>
            <color indexed="81"/>
            <rFont val="ＭＳ Ｐゴシック"/>
            <family val="3"/>
            <charset val="128"/>
          </rPr>
          <t>公共下水道管理者は、著しく施設の機能を妨げたり損傷するおそれのある下水を継続使用する者に対し、障害を除去するために必要な除害施設の設置、又は措置をしなければならない旨を定めることができる</t>
        </r>
      </text>
    </comment>
    <comment ref="B40" authorId="3" shapeId="0" xr:uid="{ED8805AF-776D-4DC6-9F27-853E4FDFB679}">
      <text>
        <r>
          <rPr>
            <sz val="9"/>
            <color indexed="81"/>
            <rFont val="ＭＳ Ｐゴシック"/>
            <family val="3"/>
            <charset val="128"/>
          </rPr>
          <t>貯油施設等の破損等事故が発生し、油を含む水が公共用水域に排出又は地下に浸透し、生活環境に被害を生ずるおそれがあるときは、直ちに、引き続く油を含む水の排出又は浸透の防止のための応急の措置を講ずるとともに、速やかにその事故の状況及び講じた措置の概要を都道府県知事に届け出なければならない</t>
        </r>
      </text>
    </comment>
    <comment ref="H40" authorId="1" shapeId="0" xr:uid="{BADA8087-FFCC-49CB-BBDC-DD2060E16FF2}">
      <text>
        <r>
          <rPr>
            <b/>
            <sz val="9"/>
            <color indexed="81"/>
            <rFont val="ＭＳ Ｐゴシック"/>
            <family val="3"/>
            <charset val="128"/>
          </rPr>
          <t>事故時</t>
        </r>
      </text>
    </comment>
    <comment ref="H49" authorId="1" shapeId="0" xr:uid="{E8146784-B22A-42B5-A6E8-A7DBA88C4895}">
      <text>
        <r>
          <rPr>
            <b/>
            <sz val="9"/>
            <color indexed="81"/>
            <rFont val="ＭＳ Ｐゴシック"/>
            <family val="3"/>
            <charset val="128"/>
          </rPr>
          <t>事故時</t>
        </r>
      </text>
    </comment>
    <comment ref="B50" authorId="1" shapeId="0" xr:uid="{FEEC4F52-DE5C-448D-83C5-130353D39FE5}">
      <text>
        <r>
          <rPr>
            <sz val="9"/>
            <color indexed="81"/>
            <rFont val="ＭＳ Ｐゴシック"/>
            <family val="3"/>
            <charset val="128"/>
          </rPr>
          <t>ボイラー：燃焼能力重油換算50ℓ／時以上、伝熱面積10㎡以上
ガス発生炉、加熱炉：燃焼能力50ℓ／時以上、原料処理能力：20トン/日
乾燥炉：変圧器定格容量200kVA以上</t>
        </r>
      </text>
    </comment>
    <comment ref="B53" authorId="1" shapeId="0" xr:uid="{11349971-1539-4A4F-9E8A-2B54BF5C1E8D}">
      <text>
        <r>
          <rPr>
            <sz val="9"/>
            <color indexed="81"/>
            <rFont val="ＭＳ Ｐゴシック"/>
            <family val="3"/>
            <charset val="128"/>
          </rPr>
          <t>前年度のエネルギー使用量が原油換算で1500kℓを超えた場合</t>
        </r>
      </text>
    </comment>
    <comment ref="B54" authorId="1" shapeId="0" xr:uid="{9554BA3E-E61B-4863-961C-DA07B42EDAC3}">
      <text>
        <r>
          <rPr>
            <sz val="9"/>
            <color indexed="81"/>
            <rFont val="ＭＳ Ｐゴシック"/>
            <family val="3"/>
            <charset val="128"/>
          </rPr>
          <t>エネルギー消費量が重油換算3000kℓ以上</t>
        </r>
      </text>
    </comment>
    <comment ref="B57" authorId="1" shapeId="0" xr:uid="{1ABF2D3B-1798-45C8-9E73-09E1D6655DF4}">
      <text>
        <r>
          <rPr>
            <sz val="9"/>
            <color indexed="81"/>
            <rFont val="ＭＳ Ｐゴシック"/>
            <family val="3"/>
            <charset val="128"/>
          </rPr>
          <t>輸送事業者
・事業用及び自家用200台以上
荷主
・3000万ﾄﾝｷﾛ以上</t>
        </r>
      </text>
    </comment>
    <comment ref="B59" authorId="1" shapeId="0" xr:uid="{EDEE5DCC-E41A-40B0-80A6-308A156550B3}">
      <text>
        <r>
          <rPr>
            <sz val="9"/>
            <color indexed="81"/>
            <rFont val="ＭＳ Ｐゴシック"/>
            <family val="3"/>
            <charset val="128"/>
          </rPr>
          <t>・特定建築物以外の建築物で床面積300平方メートル以上のものの新築
・建築物の増改築で増改築の規模が床面積300平方メートル以上のもの（特定建築行為に該当するものを除く。）</t>
        </r>
      </text>
    </comment>
    <comment ref="D60" authorId="1" shapeId="0" xr:uid="{B25249FF-AB21-46E0-AD41-4FCB53CB83FB}">
      <text>
        <r>
          <rPr>
            <sz val="9"/>
            <color indexed="81"/>
            <rFont val="ＭＳ Ｐゴシック"/>
            <family val="3"/>
            <charset val="128"/>
          </rPr>
          <t>大阪府下でエネルギーの使用量が1500ｋℓ以上</t>
        </r>
      </text>
    </comment>
    <comment ref="A62" authorId="4" shapeId="0" xr:uid="{98B88D6D-3220-4FD1-A19D-5BC7A2399A94}">
      <text>
        <r>
          <rPr>
            <sz val="9"/>
            <color indexed="81"/>
            <rFont val="ＭＳ Ｐゴシック"/>
            <family val="3"/>
            <charset val="128"/>
          </rPr>
          <t>フロン類の使用の合理化及び管理の適正化に関する法律
（平成25年6月12日公布）</t>
        </r>
      </text>
    </comment>
    <comment ref="E62" authorId="1" shapeId="0" xr:uid="{0BA4ED7D-C347-4E4B-9117-D0F2A2D1703B}">
      <text>
        <r>
          <rPr>
            <sz val="9"/>
            <color indexed="81"/>
            <rFont val="ＭＳ Ｐゴシック"/>
            <family val="3"/>
            <charset val="128"/>
          </rPr>
          <t>家庭用エアコン以外のエアコン、冷水機、製氷機、ビールサーバー、寿司ネタやアイスクリームの冷凍・冷蔵ショーケース、圧縮空気のドライヤーなどがあります。また、自動車・船舶・航空機等の輸送用機械に搭載されている冷蔵・冷凍機器等冷媒にフロンを使うものが対象</t>
        </r>
      </text>
    </comment>
    <comment ref="A72" authorId="4" shapeId="0" xr:uid="{A6EBCFCB-61AD-4888-9261-E2E57FDAAB61}">
      <text>
        <r>
          <rPr>
            <sz val="9"/>
            <color indexed="81"/>
            <rFont val="ＭＳ Ｐゴシック"/>
            <family val="3"/>
            <charset val="128"/>
          </rPr>
          <t>特定化学物質の環境への排出量の把握等及び管理の改善の促進に関する法律</t>
        </r>
      </text>
    </comment>
    <comment ref="B72" authorId="3" shapeId="0" xr:uid="{CE851825-648D-4552-BF53-723D992F3AE2}">
      <text>
        <r>
          <rPr>
            <sz val="9"/>
            <color indexed="81"/>
            <rFont val="ＭＳ Ｐゴシック"/>
            <family val="3"/>
            <charset val="128"/>
          </rPr>
          <t>第一種指定化学物質の排出量及び移動量を把握し、毎年度、排出量及び移動量を主務大臣に届出</t>
        </r>
      </text>
    </comment>
    <comment ref="B73" authorId="3" shapeId="0" xr:uid="{49036A25-1BC1-4AF7-B1CA-486646EA8D4A}">
      <text>
        <r>
          <rPr>
            <sz val="9"/>
            <color indexed="81"/>
            <rFont val="ＭＳ Ｐゴシック"/>
            <family val="3"/>
            <charset val="128"/>
          </rPr>
          <t>指定化学物質等を他の事業者に対し譲渡し、又は提供するときは、性状及び取扱いに関する情報を文書又は磁気ディスクの交付等により提供</t>
        </r>
      </text>
    </comment>
    <comment ref="A76" authorId="0" shapeId="0" xr:uid="{4F04116A-A8EB-4FFE-8192-AC74A35A2D89}">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うための規制
この規制は対策地域内に使用の本拠の位置を有する新車と現在使用している車について適用される</t>
        </r>
      </text>
    </comment>
    <comment ref="B76" authorId="0" shapeId="0" xr:uid="{A20BB4B6-6F02-4E80-802F-4E657ABB7684}">
      <text>
        <r>
          <rPr>
            <sz val="9"/>
            <color indexed="81"/>
            <rFont val="ＭＳ Ｐゴシック"/>
            <family val="3"/>
            <charset val="128"/>
          </rPr>
          <t>8都府県（埼玉県、千葉県、東京都、神奈川県、愛知県、三重県、大阪府及び兵庫県）の一部の地域</t>
        </r>
      </text>
    </comment>
    <comment ref="B77" authorId="0" shapeId="0" xr:uid="{36C05DC8-7DCD-4F84-9449-3362D7E4CF95}">
      <text>
        <r>
          <rPr>
            <sz val="9"/>
            <color indexed="81"/>
            <rFont val="ＭＳ Ｐゴシック"/>
            <family val="3"/>
            <charset val="128"/>
          </rPr>
          <t>消防署長等の承認を受け、10日以内、仮貯蔵、取り扱う場合は除く</t>
        </r>
      </text>
    </comment>
    <comment ref="D78" authorId="1" shapeId="0" xr:uid="{5BDE545A-EDF7-478E-8A08-8A260973401B}">
      <text>
        <r>
          <rPr>
            <sz val="9"/>
            <color indexed="81"/>
            <rFont val="ＭＳ Ｐゴシック"/>
            <family val="3"/>
            <charset val="128"/>
          </rPr>
          <t>指定数量未満の危険物及び指定可燃物は市町村条例で定める</t>
        </r>
      </text>
    </comment>
    <comment ref="B79" authorId="1" shapeId="0" xr:uid="{AD2154D9-9850-4DA6-BA45-6982424FA97E}">
      <text>
        <r>
          <rPr>
            <sz val="9"/>
            <color indexed="81"/>
            <rFont val="ＭＳ Ｐゴシック"/>
            <family val="3"/>
            <charset val="128"/>
          </rPr>
          <t xml:space="preserve">指定可燃物とは、わら製品、木毛その他の物品で火災が発生した場合にその拡大が速やかであり、消火の活動が著しく困難となるものとして政令で定めるもの
これらについては、市町村条例に定める数量以上である場合は、その貯蔵取扱いが条例によって規制されている
</t>
        </r>
      </text>
    </comment>
    <comment ref="D79" authorId="1" shapeId="0" xr:uid="{B92883A3-87ED-4009-9985-D3C513E35D04}">
      <text>
        <r>
          <rPr>
            <sz val="9"/>
            <color indexed="81"/>
            <rFont val="ＭＳ Ｐゴシック"/>
            <family val="3"/>
            <charset val="128"/>
          </rPr>
          <t xml:space="preserve">指定数量未満の危険物及び指定可燃物は市町村条例で定める
</t>
        </r>
      </text>
    </comment>
    <comment ref="B91" authorId="1" shapeId="0" xr:uid="{00000000-0006-0000-0E00-000021000000}">
      <text>
        <r>
          <rPr>
            <sz val="9"/>
            <color indexed="81"/>
            <rFont val="ＭＳ Ｐゴシック"/>
            <family val="3"/>
            <charset val="128"/>
          </rPr>
          <t xml:space="preserve">産業廃棄物の運搬又は処分の受託者は、マニフェストの交付を受けずに、産業廃棄物の引渡しを受けてはならない。 
・  違反した者は、６月以下の懲役又は５０万円以下の罰金。また、引き受けた産業廃棄物が不適正に処理された場合は、措置命令の対象。 </t>
        </r>
      </text>
    </comment>
    <comment ref="A99" authorId="0" shapeId="0" xr:uid="{00000000-0006-0000-0E00-000022000000}">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っていただくための規制。この規制は対策地域内に使用の本拠の位置を有する新車と現在使用している車について適用される。</t>
        </r>
      </text>
    </comment>
    <comment ref="A107" authorId="4" shapeId="0" xr:uid="{00000000-0006-0000-0E00-000023000000}">
      <text>
        <r>
          <rPr>
            <sz val="9"/>
            <color indexed="81"/>
            <rFont val="ＭＳ Ｐゴシック"/>
            <family val="3"/>
            <charset val="128"/>
          </rPr>
          <t>使用済小型電子機器等の再資源化の促進に関する法律</t>
        </r>
      </text>
    </comment>
    <comment ref="A116" authorId="1" shapeId="0" xr:uid="{00000000-0006-0000-0E00-000024000000}">
      <text>
        <r>
          <rPr>
            <sz val="9"/>
            <color indexed="81"/>
            <rFont val="ＭＳ Ｐゴシック"/>
            <family val="3"/>
            <charset val="128"/>
          </rPr>
          <t>適用除外となる小規模事業者
・製造業：7000面円以下かつ5名以下
・商業、サービス業：2億4千万円以下かつ20名以下</t>
        </r>
      </text>
    </comment>
    <comment ref="B123" authorId="1" shapeId="0" xr:uid="{00000000-0006-0000-0E00-000025000000}">
      <text>
        <r>
          <rPr>
            <sz val="9"/>
            <color indexed="81"/>
            <rFont val="ＭＳ Ｐゴシック"/>
            <family val="3"/>
            <charset val="128"/>
          </rPr>
          <t xml:space="preserve">屋内貯蔵所　　　　：指定数量の倍数が１５０以上 
屋外タンク貯蔵所 ：指定数量の倍数が２００以上 
屋外貯蔵所　　　　：指定数量の倍数が１００以上 
地下タンク貯蔵所 ：すべて </t>
        </r>
      </text>
    </comment>
    <comment ref="B124" authorId="1" shapeId="0" xr:uid="{00000000-0006-0000-0E00-000026000000}">
      <text>
        <r>
          <rPr>
            <sz val="9"/>
            <color indexed="81"/>
            <rFont val="ＭＳ Ｐゴシック"/>
            <family val="3"/>
            <charset val="128"/>
          </rPr>
          <t>20年以上経過した地下タンクに対し、その設計厚み・腐食防護法・経過年数等の条件により、FRP内面ライニング・電気防食装置等の漏洩防止処置を行う義務</t>
        </r>
      </text>
    </comment>
    <comment ref="B125" authorId="1" shapeId="0" xr:uid="{00000000-0006-0000-0E00-000027000000}">
      <text>
        <r>
          <rPr>
            <sz val="9"/>
            <color indexed="81"/>
            <rFont val="ＭＳ Ｐゴシック"/>
            <family val="3"/>
            <charset val="128"/>
          </rPr>
          <t>前年度のエネルギー使用量が重油換算で1500kℓを超えた場合5月末目で（初年度のみ）</t>
        </r>
      </text>
    </comment>
    <comment ref="B126" authorId="1" shapeId="0" xr:uid="{00000000-0006-0000-0E00-000028000000}">
      <text>
        <r>
          <rPr>
            <sz val="9"/>
            <color indexed="81"/>
            <rFont val="ＭＳ Ｐゴシック"/>
            <family val="3"/>
            <charset val="128"/>
          </rPr>
          <t>エネルギー消費量が重油換算3000kℓ以上</t>
        </r>
      </text>
    </comment>
    <comment ref="B127" authorId="1" shapeId="0" xr:uid="{00000000-0006-0000-0E00-000029000000}">
      <text>
        <r>
          <rPr>
            <sz val="9"/>
            <color indexed="81"/>
            <rFont val="ＭＳ Ｐゴシック"/>
            <family val="3"/>
            <charset val="128"/>
          </rPr>
          <t>エネルギー消費量が重油換算1500kℓ以上3000kℓ未満</t>
        </r>
      </text>
    </comment>
    <comment ref="B130" authorId="1" shapeId="0" xr:uid="{00000000-0006-0000-0E00-00002A000000}">
      <text>
        <r>
          <rPr>
            <sz val="9"/>
            <color indexed="81"/>
            <rFont val="ＭＳ Ｐゴシック"/>
            <family val="3"/>
            <charset val="128"/>
          </rPr>
          <t>輸送事業者
・事業用200台以上
・自家用200台以上
荷主
・3000万ﾄﾝｷﾛ以上</t>
        </r>
      </text>
    </comment>
    <comment ref="B131" authorId="1" shapeId="0" xr:uid="{00000000-0006-0000-0E00-00002B000000}">
      <text>
        <r>
          <rPr>
            <sz val="9"/>
            <color indexed="81"/>
            <rFont val="ＭＳ Ｐゴシック"/>
            <family val="3"/>
            <charset val="128"/>
          </rPr>
          <t>・床面積２，０００㎡以上の建築物（第一種特定建築物）は新築・増築・改築、一定規模以上の修繕模様替、設備の設置及び設備の改修が対象
・床面積３００㎡以上２，０００㎡未満の建築物（第二種特定建築物）は新築・増築・改築が対象</t>
        </r>
      </text>
    </comment>
    <comment ref="D132" authorId="1" shapeId="0" xr:uid="{00000000-0006-0000-0E00-00002C000000}">
      <text>
        <r>
          <rPr>
            <sz val="9"/>
            <color indexed="81"/>
            <rFont val="ＭＳ Ｐゴシック"/>
            <family val="3"/>
            <charset val="128"/>
          </rPr>
          <t>大阪府下でエネルギーの使用量が1500ｋℓ以上</t>
        </r>
      </text>
    </comment>
  </commentList>
</comments>
</file>

<file path=xl/sharedStrings.xml><?xml version="1.0" encoding="utf-8"?>
<sst xmlns="http://schemas.openxmlformats.org/spreadsheetml/2006/main" count="7362" uniqueCount="3296">
  <si>
    <t>○○廃棄物の削減</t>
    <rPh sb="2" eb="5">
      <t>ハイキブツ</t>
    </rPh>
    <rPh sb="6" eb="8">
      <t>サクゲン</t>
    </rPh>
    <phoneticPr fontId="14"/>
  </si>
  <si>
    <t>年　ガソリン</t>
    <rPh sb="0" eb="1">
      <t>ネン</t>
    </rPh>
    <phoneticPr fontId="14"/>
  </si>
  <si>
    <t>　　軽油　</t>
    <rPh sb="2" eb="4">
      <t>ケイユ</t>
    </rPh>
    <phoneticPr fontId="14"/>
  </si>
  <si>
    <t>タンクローリーのホース口金外れにより潤滑油が洩れ、雨水溝に流入することを想定し、これの対応手順のテストと関係者の訓練を行う。
「油類流出事故対応手順書」基づき、潤滑油に見立てた水を路面に流し、雨水溝より外部への流出を食い止める手順のテスト及び従業員および灯油納入業者の訓練を実施した。</t>
    <rPh sb="18" eb="21">
      <t>ジュンカツユ</t>
    </rPh>
    <rPh sb="22" eb="23">
      <t>モ</t>
    </rPh>
    <rPh sb="80" eb="83">
      <t>ジュンカツユ</t>
    </rPh>
    <phoneticPr fontId="14"/>
  </si>
  <si>
    <t>部署責任者コメント</t>
    <rPh sb="0" eb="2">
      <t>ブショ</t>
    </rPh>
    <rPh sb="2" eb="5">
      <t>セキニンシャ</t>
    </rPh>
    <phoneticPr fontId="14"/>
  </si>
  <si>
    <t>走行クレーン　10t 　1台</t>
    <rPh sb="0" eb="2">
      <t>ソウコウ</t>
    </rPh>
    <rPh sb="13" eb="14">
      <t>ダイ</t>
    </rPh>
    <phoneticPr fontId="14"/>
  </si>
  <si>
    <t>ＰＣＢ処理法</t>
    <rPh sb="3" eb="6">
      <t>ショリホウ</t>
    </rPh>
    <phoneticPr fontId="14"/>
  </si>
  <si>
    <t>ＰＣＢ封入トランス、コンデンサ</t>
    <rPh sb="3" eb="5">
      <t>フウニュウ</t>
    </rPh>
    <phoneticPr fontId="14"/>
  </si>
  <si>
    <t>届出書</t>
    <rPh sb="0" eb="2">
      <t>トドケデ</t>
    </rPh>
    <rPh sb="2" eb="3">
      <t>ショ</t>
    </rPh>
    <phoneticPr fontId="14"/>
  </si>
  <si>
    <t>現場確認</t>
    <rPh sb="0" eb="2">
      <t>ゲンバ</t>
    </rPh>
    <rPh sb="2" eb="4">
      <t>カクニン</t>
    </rPh>
    <phoneticPr fontId="14"/>
  </si>
  <si>
    <t>食品リサイクル法</t>
    <rPh sb="0" eb="2">
      <t>ショクヒン</t>
    </rPh>
    <rPh sb="7" eb="8">
      <t>ホウ</t>
    </rPh>
    <phoneticPr fontId="14"/>
  </si>
  <si>
    <t>実施体制の構築</t>
    <rPh sb="0" eb="2">
      <t>ジッシ</t>
    </rPh>
    <rPh sb="2" eb="4">
      <t>タイセイ</t>
    </rPh>
    <rPh sb="5" eb="7">
      <t>コウチク</t>
    </rPh>
    <phoneticPr fontId="14"/>
  </si>
  <si>
    <t>環境コミュニケーションの実施</t>
    <rPh sb="0" eb="2">
      <t>カンキョウ</t>
    </rPh>
    <rPh sb="12" eb="14">
      <t>ジッシ</t>
    </rPh>
    <phoneticPr fontId="14"/>
  </si>
  <si>
    <t>○</t>
    <phoneticPr fontId="14"/>
  </si>
  <si>
    <t>上記二酸化炭素排出量合計</t>
    <rPh sb="0" eb="2">
      <t>ジョウキ</t>
    </rPh>
    <rPh sb="2" eb="5">
      <t>ニサンカ</t>
    </rPh>
    <rPh sb="5" eb="7">
      <t>タンソ</t>
    </rPh>
    <rPh sb="7" eb="9">
      <t>ハイシュツ</t>
    </rPh>
    <rPh sb="9" eb="10">
      <t>リョウ</t>
    </rPh>
    <rPh sb="10" eb="12">
      <t>ゴウケイ</t>
    </rPh>
    <phoneticPr fontId="14"/>
  </si>
  <si>
    <t>最終処分（埋立）量</t>
    <rPh sb="0" eb="2">
      <t>サイシュウ</t>
    </rPh>
    <rPh sb="2" eb="4">
      <t>ショブン</t>
    </rPh>
    <rPh sb="5" eb="7">
      <t>ウメタテ</t>
    </rPh>
    <rPh sb="8" eb="9">
      <t>リョウ</t>
    </rPh>
    <phoneticPr fontId="14"/>
  </si>
  <si>
    <t>廃棄物焼却量</t>
    <rPh sb="0" eb="3">
      <t>ハイキブツ</t>
    </rPh>
    <rPh sb="3" eb="5">
      <t>ショウキャク</t>
    </rPh>
    <rPh sb="5" eb="6">
      <t>リョウ</t>
    </rPh>
    <phoneticPr fontId="14"/>
  </si>
  <si>
    <t>下段の報告期限の１／２の日数が経過しても、返送がない場合は必ず督促する。</t>
    <rPh sb="0" eb="2">
      <t>カダン</t>
    </rPh>
    <rPh sb="3" eb="5">
      <t>ホウコク</t>
    </rPh>
    <rPh sb="5" eb="7">
      <t>キゲン</t>
    </rPh>
    <rPh sb="12" eb="14">
      <t>ニッスウ</t>
    </rPh>
    <rPh sb="15" eb="17">
      <t>ケイカ</t>
    </rPh>
    <rPh sb="21" eb="23">
      <t>ヘンソウ</t>
    </rPh>
    <rPh sb="26" eb="28">
      <t>バアイ</t>
    </rPh>
    <rPh sb="29" eb="30">
      <t>カナラ</t>
    </rPh>
    <rPh sb="31" eb="33">
      <t>トクソク</t>
    </rPh>
    <phoneticPr fontId="14"/>
  </si>
  <si>
    <t>上記期限以内に各票が返送されない場合は、上記期限から３０日以内に都道府県知事にその旨を報告する。</t>
    <rPh sb="0" eb="2">
      <t>ジョウキ</t>
    </rPh>
    <rPh sb="2" eb="4">
      <t>キゲン</t>
    </rPh>
    <rPh sb="4" eb="6">
      <t>イナイ</t>
    </rPh>
    <rPh sb="7" eb="9">
      <t>カクヒョウ</t>
    </rPh>
    <rPh sb="10" eb="12">
      <t>ヘンソウ</t>
    </rPh>
    <rPh sb="16" eb="18">
      <t>バアイ</t>
    </rPh>
    <rPh sb="20" eb="22">
      <t>ジョウキ</t>
    </rPh>
    <rPh sb="22" eb="24">
      <t>キゲン</t>
    </rPh>
    <rPh sb="28" eb="29">
      <t>ニチ</t>
    </rPh>
    <rPh sb="29" eb="31">
      <t>イナイ</t>
    </rPh>
    <rPh sb="32" eb="36">
      <t>トドウフケン</t>
    </rPh>
    <rPh sb="36" eb="38">
      <t>チジ</t>
    </rPh>
    <rPh sb="41" eb="42">
      <t>ムネ</t>
    </rPh>
    <rPh sb="43" eb="45">
      <t>ホウコク</t>
    </rPh>
    <phoneticPr fontId="14"/>
  </si>
  <si>
    <t>（改善への取り組み）</t>
    <rPh sb="1" eb="3">
      <t>カイゼン</t>
    </rPh>
    <rPh sb="5" eb="6">
      <t>ト</t>
    </rPh>
    <rPh sb="7" eb="8">
      <t>ク</t>
    </rPh>
    <phoneticPr fontId="14"/>
  </si>
  <si>
    <t>備考（改善提案などのコメント）</t>
    <rPh sb="0" eb="2">
      <t>ビコウ</t>
    </rPh>
    <rPh sb="3" eb="5">
      <t>カイゼン</t>
    </rPh>
    <rPh sb="5" eb="7">
      <t>テイアン</t>
    </rPh>
    <phoneticPr fontId="14"/>
  </si>
  <si>
    <t>保管：環境事務局</t>
    <rPh sb="0" eb="2">
      <t>ホカン</t>
    </rPh>
    <rPh sb="3" eb="5">
      <t>カンキョウ</t>
    </rPh>
    <rPh sb="5" eb="8">
      <t>ジムキョク</t>
    </rPh>
    <phoneticPr fontId="14"/>
  </si>
  <si>
    <t>更新日</t>
    <rPh sb="0" eb="2">
      <t>コウシン</t>
    </rPh>
    <rPh sb="2" eb="3">
      <t>ビ</t>
    </rPh>
    <phoneticPr fontId="14"/>
  </si>
  <si>
    <t>実施者</t>
    <rPh sb="0" eb="2">
      <t>ジッシ</t>
    </rPh>
    <rPh sb="2" eb="3">
      <t>シャ</t>
    </rPh>
    <phoneticPr fontId="14"/>
  </si>
  <si>
    <t>適用される法規制</t>
  </si>
  <si>
    <t>・</t>
    <phoneticPr fontId="14"/>
  </si>
  <si>
    <t>記録日:</t>
    <rPh sb="0" eb="2">
      <t>キロク</t>
    </rPh>
    <rPh sb="2" eb="3">
      <t>ビ</t>
    </rPh>
    <phoneticPr fontId="14"/>
  </si>
  <si>
    <t>＊問題点が他の部署やサイトで発生する、又は類似した問題点が発生する可能性のある場合</t>
    <rPh sb="1" eb="4">
      <t>モンダイテン</t>
    </rPh>
    <rPh sb="5" eb="6">
      <t>タ</t>
    </rPh>
    <rPh sb="7" eb="9">
      <t>ブショ</t>
    </rPh>
    <rPh sb="14" eb="16">
      <t>ハッセイ</t>
    </rPh>
    <rPh sb="19" eb="20">
      <t>マタ</t>
    </rPh>
    <rPh sb="21" eb="23">
      <t>ルイジ</t>
    </rPh>
    <rPh sb="25" eb="28">
      <t>モンダイテン</t>
    </rPh>
    <rPh sb="29" eb="31">
      <t>ハッセイ</t>
    </rPh>
    <rPh sb="33" eb="36">
      <t>カノウセイ</t>
    </rPh>
    <rPh sb="39" eb="41">
      <t>バアイ</t>
    </rPh>
    <phoneticPr fontId="14"/>
  </si>
  <si>
    <t>軽油L</t>
    <rPh sb="0" eb="2">
      <t>ケイユ</t>
    </rPh>
    <phoneticPr fontId="14"/>
  </si>
  <si>
    <t>目標（Kg-CO２）</t>
    <rPh sb="0" eb="1">
      <t>メ</t>
    </rPh>
    <rPh sb="1" eb="2">
      <t>ヒョウ</t>
    </rPh>
    <phoneticPr fontId="14"/>
  </si>
  <si>
    <t>今期実績ガソリン L</t>
    <rPh sb="0" eb="2">
      <t>コンキ</t>
    </rPh>
    <rPh sb="2" eb="4">
      <t>ジッセキ</t>
    </rPh>
    <phoneticPr fontId="14"/>
  </si>
  <si>
    <t>廃棄物排出量削減</t>
    <rPh sb="0" eb="3">
      <t>ハイキブツ</t>
    </rPh>
    <rPh sb="3" eb="5">
      <t>ハイシュツ</t>
    </rPh>
    <rPh sb="5" eb="6">
      <t>リョウ</t>
    </rPh>
    <rPh sb="6" eb="8">
      <t>サクゲン</t>
    </rPh>
    <phoneticPr fontId="14"/>
  </si>
  <si>
    <t>一般廃棄物の削減</t>
    <rPh sb="0" eb="2">
      <t>イッパン</t>
    </rPh>
    <rPh sb="2" eb="5">
      <t>ハイキブツ</t>
    </rPh>
    <rPh sb="6" eb="8">
      <t>サクゲン</t>
    </rPh>
    <phoneticPr fontId="14"/>
  </si>
  <si>
    <t>廃プラスチック</t>
    <rPh sb="0" eb="1">
      <t>ハイ</t>
    </rPh>
    <phoneticPr fontId="14"/>
  </si>
  <si>
    <t>＊その他、廃油や廃部品のリサイクル、リユース、業務で使用している作業手順などで環境負荷に関連する文書も登録してEA２１で管理することもできます。</t>
    <rPh sb="3" eb="4">
      <t>タ</t>
    </rPh>
    <rPh sb="5" eb="7">
      <t>ハイユ</t>
    </rPh>
    <rPh sb="8" eb="9">
      <t>ハイ</t>
    </rPh>
    <rPh sb="9" eb="11">
      <t>ブヒン</t>
    </rPh>
    <rPh sb="32" eb="34">
      <t>サギョウ</t>
    </rPh>
    <rPh sb="34" eb="36">
      <t>テジュン</t>
    </rPh>
    <rPh sb="39" eb="41">
      <t>カンキョウ</t>
    </rPh>
    <rPh sb="41" eb="43">
      <t>フカ</t>
    </rPh>
    <rPh sb="44" eb="46">
      <t>カンレン</t>
    </rPh>
    <rPh sb="48" eb="50">
      <t>ブンショ</t>
    </rPh>
    <rPh sb="51" eb="53">
      <t>トウロク</t>
    </rPh>
    <rPh sb="60" eb="62">
      <t>カンリ</t>
    </rPh>
    <phoneticPr fontId="14"/>
  </si>
  <si>
    <t>廃棄物管理手順書</t>
    <rPh sb="0" eb="3">
      <t>ハイキブツ</t>
    </rPh>
    <rPh sb="3" eb="5">
      <t>カンリ</t>
    </rPh>
    <rPh sb="5" eb="8">
      <t>テジュンショ</t>
    </rPh>
    <phoneticPr fontId="14"/>
  </si>
  <si>
    <t>中項目結果</t>
    <rPh sb="0" eb="3">
      <t>チュウコウモク</t>
    </rPh>
    <rPh sb="3" eb="5">
      <t>ケッカ</t>
    </rPh>
    <phoneticPr fontId="14"/>
  </si>
  <si>
    <t>※使用量（排出量）の多寡、使用や発生の頻度、有害性等を考慮して、取り組みの対象とする項目を特定する</t>
    <rPh sb="32" eb="33">
      <t>ト</t>
    </rPh>
    <rPh sb="34" eb="35">
      <t>ク</t>
    </rPh>
    <rPh sb="37" eb="39">
      <t>タイショウ</t>
    </rPh>
    <rPh sb="42" eb="44">
      <t>コウモク</t>
    </rPh>
    <rPh sb="45" eb="47">
      <t>トクテイ</t>
    </rPh>
    <phoneticPr fontId="14"/>
  </si>
  <si>
    <t>報告者</t>
    <rPh sb="0" eb="3">
      <t>ホウコクシャ</t>
    </rPh>
    <phoneticPr fontId="14"/>
  </si>
  <si>
    <t>件名</t>
    <rPh sb="0" eb="2">
      <t>ケンメイ</t>
    </rPh>
    <phoneticPr fontId="14"/>
  </si>
  <si>
    <t>内容</t>
    <rPh sb="0" eb="2">
      <t>ナイヨウ</t>
    </rPh>
    <phoneticPr fontId="14"/>
  </si>
  <si>
    <t>１１．環境関連文書及び記録の作成・管理
今までに作成した文書、記録帳票をまとめて様式11-01を作成します。（作成は要求はされていません）</t>
    <rPh sb="20" eb="21">
      <t>イマ</t>
    </rPh>
    <rPh sb="24" eb="26">
      <t>サクセイ</t>
    </rPh>
    <rPh sb="28" eb="30">
      <t>ブンショ</t>
    </rPh>
    <rPh sb="31" eb="33">
      <t>キロク</t>
    </rPh>
    <rPh sb="33" eb="35">
      <t>チョウヒョウ</t>
    </rPh>
    <rPh sb="40" eb="42">
      <t>ヨウシキ</t>
    </rPh>
    <rPh sb="48" eb="50">
      <t>サクセイ</t>
    </rPh>
    <rPh sb="55" eb="57">
      <t>サクセイ</t>
    </rPh>
    <rPh sb="58" eb="60">
      <t>ヨウキュウ</t>
    </rPh>
    <phoneticPr fontId="14"/>
  </si>
  <si>
    <t>特定した活動</t>
    <rPh sb="0" eb="2">
      <t>トクテイ</t>
    </rPh>
    <rPh sb="4" eb="6">
      <t>カツドウ</t>
    </rPh>
    <phoneticPr fontId="14"/>
  </si>
  <si>
    <t>一般廃棄物の排出</t>
    <rPh sb="0" eb="2">
      <t>イッパン</t>
    </rPh>
    <rPh sb="2" eb="5">
      <t>ハイキブツ</t>
    </rPh>
    <rPh sb="6" eb="8">
      <t>ハイシュツ</t>
    </rPh>
    <phoneticPr fontId="14"/>
  </si>
  <si>
    <t>ＰＲＴＲ物質の使用</t>
    <rPh sb="4" eb="6">
      <t>ブッシツ</t>
    </rPh>
    <rPh sb="7" eb="9">
      <t>シヨウ</t>
    </rPh>
    <phoneticPr fontId="14"/>
  </si>
  <si>
    <t>定期的に実施</t>
    <rPh sb="0" eb="3">
      <t>テイキテキ</t>
    </rPh>
    <rPh sb="4" eb="6">
      <t>ジッシ</t>
    </rPh>
    <phoneticPr fontId="14"/>
  </si>
  <si>
    <t>※火災発生時・緊急事態対応訓練実施後に見直し、必要に応じて改訂する。</t>
    <rPh sb="1" eb="3">
      <t>カサイ</t>
    </rPh>
    <rPh sb="3" eb="5">
      <t>ハッセイ</t>
    </rPh>
    <rPh sb="5" eb="6">
      <t>ジ</t>
    </rPh>
    <rPh sb="7" eb="9">
      <t>キンキュウ</t>
    </rPh>
    <rPh sb="9" eb="11">
      <t>ジタイ</t>
    </rPh>
    <rPh sb="11" eb="13">
      <t>タイオウ</t>
    </rPh>
    <rPh sb="13" eb="15">
      <t>クンレン</t>
    </rPh>
    <rPh sb="15" eb="18">
      <t>ジッシゴ</t>
    </rPh>
    <rPh sb="19" eb="21">
      <t>ミナオ</t>
    </rPh>
    <rPh sb="23" eb="25">
      <t>ヒツヨウ</t>
    </rPh>
    <rPh sb="26" eb="27">
      <t>オウ</t>
    </rPh>
    <rPh sb="29" eb="31">
      <t>カイテイ</t>
    </rPh>
    <phoneticPr fontId="14"/>
  </si>
  <si>
    <t>上水</t>
    <rPh sb="0" eb="2">
      <t>ジョウスイ</t>
    </rPh>
    <phoneticPr fontId="14"/>
  </si>
  <si>
    <t>工業用水</t>
    <rPh sb="0" eb="2">
      <t>コウギョウ</t>
    </rPh>
    <rPh sb="2" eb="4">
      <t>ヨウスイ</t>
    </rPh>
    <phoneticPr fontId="14"/>
  </si>
  <si>
    <t>地下水</t>
    <rPh sb="0" eb="3">
      <t>チカスイ</t>
    </rPh>
    <phoneticPr fontId="14"/>
  </si>
  <si>
    <t>　結果確認（有効性）</t>
    <rPh sb="6" eb="9">
      <t>ユウコウセイ</t>
    </rPh>
    <phoneticPr fontId="14"/>
  </si>
  <si>
    <t>（いつまでに　誰が　何を）</t>
    <rPh sb="7" eb="8">
      <t>ダレ</t>
    </rPh>
    <rPh sb="10" eb="11">
      <t>ナニ</t>
    </rPh>
    <phoneticPr fontId="14"/>
  </si>
  <si>
    <t>予防処置の決定（内容）</t>
    <rPh sb="0" eb="2">
      <t>ヨボウ</t>
    </rPh>
    <phoneticPr fontId="14"/>
  </si>
  <si>
    <t>環境事務局</t>
    <rPh sb="0" eb="2">
      <t>カンキョウ</t>
    </rPh>
    <rPh sb="2" eb="5">
      <t>ジムキョク</t>
    </rPh>
    <phoneticPr fontId="14"/>
  </si>
  <si>
    <t>資格</t>
    <rPh sb="0" eb="2">
      <t>シカク</t>
    </rPh>
    <phoneticPr fontId="14"/>
  </si>
  <si>
    <t>届出・報告・資格</t>
    <rPh sb="6" eb="8">
      <t>シカク</t>
    </rPh>
    <phoneticPr fontId="14"/>
  </si>
  <si>
    <t>資格の有無
現場観察</t>
    <rPh sb="0" eb="2">
      <t>シカク</t>
    </rPh>
    <rPh sb="3" eb="5">
      <t>ウム</t>
    </rPh>
    <rPh sb="6" eb="8">
      <t>ゲンバ</t>
    </rPh>
    <rPh sb="8" eb="10">
      <t>カンサツ</t>
    </rPh>
    <phoneticPr fontId="14"/>
  </si>
  <si>
    <t>契約書・許可証</t>
    <rPh sb="4" eb="7">
      <t>キョカショウ</t>
    </rPh>
    <phoneticPr fontId="14"/>
  </si>
  <si>
    <t>担当部署</t>
    <rPh sb="0" eb="2">
      <t>タントウ</t>
    </rPh>
    <rPh sb="2" eb="4">
      <t>ブショ</t>
    </rPh>
    <phoneticPr fontId="14"/>
  </si>
  <si>
    <t>　　　知事への報告期限</t>
    <rPh sb="3" eb="5">
      <t>チジ</t>
    </rPh>
    <rPh sb="7" eb="9">
      <t>ホウコク</t>
    </rPh>
    <rPh sb="9" eb="11">
      <t>キゲン</t>
    </rPh>
    <phoneticPr fontId="14"/>
  </si>
  <si>
    <t>A 票　控え</t>
    <rPh sb="2" eb="3">
      <t>ヒョウ</t>
    </rPh>
    <rPh sb="4" eb="5">
      <t>ヒカ</t>
    </rPh>
    <phoneticPr fontId="14"/>
  </si>
  <si>
    <t>B2票　運搬完了　　　運搬終了から10日</t>
    <rPh sb="2" eb="3">
      <t>ヒョウ</t>
    </rPh>
    <rPh sb="4" eb="6">
      <t>ウンパン</t>
    </rPh>
    <rPh sb="6" eb="8">
      <t>カンリョウ</t>
    </rPh>
    <rPh sb="11" eb="13">
      <t>ウンパン</t>
    </rPh>
    <rPh sb="13" eb="15">
      <t>シュウリョウ</t>
    </rPh>
    <rPh sb="19" eb="20">
      <t>ニチ</t>
    </rPh>
    <phoneticPr fontId="14"/>
  </si>
  <si>
    <t>交付から90日（特管は60日）</t>
    <rPh sb="0" eb="2">
      <t>コウフ</t>
    </rPh>
    <rPh sb="6" eb="7">
      <t>ニチ</t>
    </rPh>
    <rPh sb="8" eb="9">
      <t>トク</t>
    </rPh>
    <rPh sb="9" eb="10">
      <t>カン</t>
    </rPh>
    <rPh sb="13" eb="14">
      <t>ニチ</t>
    </rPh>
    <phoneticPr fontId="14"/>
  </si>
  <si>
    <t>D 票　処分完了　　　処分完了から10日</t>
    <rPh sb="2" eb="3">
      <t>ヒョウ</t>
    </rPh>
    <rPh sb="4" eb="6">
      <t>ショブン</t>
    </rPh>
    <rPh sb="6" eb="8">
      <t>カンリョウ</t>
    </rPh>
    <rPh sb="11" eb="13">
      <t>ショブン</t>
    </rPh>
    <rPh sb="13" eb="15">
      <t>カンリョウ</t>
    </rPh>
    <rPh sb="19" eb="20">
      <t>ニチ</t>
    </rPh>
    <phoneticPr fontId="14"/>
  </si>
  <si>
    <t>E 票　最終処分完了 ２次マニフェスト受領から10日</t>
    <rPh sb="2" eb="3">
      <t>ヒョウ</t>
    </rPh>
    <rPh sb="4" eb="6">
      <t>サイシュウ</t>
    </rPh>
    <rPh sb="6" eb="8">
      <t>ショブン</t>
    </rPh>
    <rPh sb="8" eb="10">
      <t>カンリョウ</t>
    </rPh>
    <rPh sb="12" eb="13">
      <t>ジ</t>
    </rPh>
    <rPh sb="19" eb="21">
      <t>ジュリョウ</t>
    </rPh>
    <rPh sb="25" eb="26">
      <t>ニチ</t>
    </rPh>
    <phoneticPr fontId="14"/>
  </si>
  <si>
    <t>交付の日から180日</t>
    <rPh sb="0" eb="2">
      <t>コウフ</t>
    </rPh>
    <rPh sb="3" eb="4">
      <t>ヒ</t>
    </rPh>
    <rPh sb="9" eb="10">
      <t>ニチ</t>
    </rPh>
    <phoneticPr fontId="14"/>
  </si>
  <si>
    <t>(社内連絡）</t>
    <rPh sb="1" eb="3">
      <t>シャナイ</t>
    </rPh>
    <rPh sb="3" eb="5">
      <t>レンラク</t>
    </rPh>
    <phoneticPr fontId="14"/>
  </si>
  <si>
    <t>①　発見者は大声で火災発生の連絡をする。</t>
    <rPh sb="2" eb="5">
      <t>ハッケンシャ</t>
    </rPh>
    <rPh sb="6" eb="8">
      <t>オオゴエ</t>
    </rPh>
    <rPh sb="9" eb="11">
      <t>カサイ</t>
    </rPh>
    <rPh sb="11" eb="13">
      <t>ハッセイ</t>
    </rPh>
    <rPh sb="14" eb="16">
      <t>レンラク</t>
    </rPh>
    <phoneticPr fontId="14"/>
  </si>
  <si>
    <t>総務課　　　　　　　　　　　消防署</t>
    <rPh sb="0" eb="3">
      <t>ソウムカ</t>
    </rPh>
    <rPh sb="14" eb="17">
      <t>ショウボウショ</t>
    </rPh>
    <phoneticPr fontId="14"/>
  </si>
  <si>
    <t>②　電話で内線○○番（総務課）へ掛け火災発生を
　　告げる。</t>
    <rPh sb="2" eb="4">
      <t>デンワ</t>
    </rPh>
    <rPh sb="5" eb="7">
      <t>ナイセン</t>
    </rPh>
    <rPh sb="9" eb="10">
      <t>バン</t>
    </rPh>
    <rPh sb="11" eb="14">
      <t>ソウムカ</t>
    </rPh>
    <rPh sb="16" eb="17">
      <t>カ</t>
    </rPh>
    <rPh sb="18" eb="20">
      <t>カサイ</t>
    </rPh>
    <rPh sb="20" eb="22">
      <t>ハッセイ</t>
    </rPh>
    <rPh sb="26" eb="27">
      <t>ツ</t>
    </rPh>
    <phoneticPr fontId="14"/>
  </si>
  <si>
    <r>
      <t>内線　</t>
    </r>
    <r>
      <rPr>
        <sz val="20"/>
        <rFont val="ＭＳ 明朝"/>
        <family val="1"/>
        <charset val="128"/>
      </rPr>
      <t>２００</t>
    </r>
    <r>
      <rPr>
        <sz val="11"/>
        <rFont val="ＭＳ 明朝"/>
        <family val="1"/>
        <charset val="128"/>
      </rPr>
      <t>番　　</t>
    </r>
    <r>
      <rPr>
        <sz val="20"/>
        <rFont val="ＭＳ 明朝"/>
        <family val="1"/>
        <charset val="128"/>
      </rPr>
      <t>　１１９</t>
    </r>
    <r>
      <rPr>
        <sz val="11"/>
        <rFont val="ＭＳ 明朝"/>
        <family val="1"/>
        <charset val="128"/>
      </rPr>
      <t>番</t>
    </r>
    <rPh sb="0" eb="2">
      <t>ナイセン</t>
    </rPh>
    <rPh sb="6" eb="7">
      <t>バン</t>
    </rPh>
    <rPh sb="13" eb="14">
      <t>バン</t>
    </rPh>
    <phoneticPr fontId="14"/>
  </si>
  <si>
    <t>③　火災発生の連絡を受けた人は</t>
    <rPh sb="2" eb="4">
      <t>カサイ</t>
    </rPh>
    <rPh sb="4" eb="6">
      <t>ハッセイ</t>
    </rPh>
    <rPh sb="7" eb="9">
      <t>レンラク</t>
    </rPh>
    <rPh sb="10" eb="11">
      <t>ウ</t>
    </rPh>
    <rPh sb="13" eb="14">
      <t>ヒト</t>
    </rPh>
    <phoneticPr fontId="14"/>
  </si>
  <si>
    <t>削減率</t>
    <rPh sb="0" eb="2">
      <t>サクゲン</t>
    </rPh>
    <rPh sb="2" eb="3">
      <t>リツ</t>
    </rPh>
    <phoneticPr fontId="14"/>
  </si>
  <si>
    <t>　　　（累計）</t>
    <rPh sb="4" eb="6">
      <t>ルイケイ</t>
    </rPh>
    <phoneticPr fontId="14"/>
  </si>
  <si>
    <t>・洗浄工程の改善</t>
    <rPh sb="1" eb="3">
      <t>センジョウ</t>
    </rPh>
    <rPh sb="3" eb="5">
      <t>コウテイ</t>
    </rPh>
    <rPh sb="6" eb="8">
      <t>カイゼン</t>
    </rPh>
    <phoneticPr fontId="14"/>
  </si>
  <si>
    <t>実施体制図　役割・責任・権限表</t>
    <rPh sb="0" eb="2">
      <t>ジッシ</t>
    </rPh>
    <rPh sb="2" eb="4">
      <t>タイセイ</t>
    </rPh>
    <rPh sb="4" eb="5">
      <t>ズ</t>
    </rPh>
    <rPh sb="6" eb="8">
      <t>ヤクワリ</t>
    </rPh>
    <rPh sb="9" eb="11">
      <t>セキニン</t>
    </rPh>
    <rPh sb="12" eb="14">
      <t>ケンゲン</t>
    </rPh>
    <rPh sb="14" eb="15">
      <t>ヒョウ</t>
    </rPh>
    <phoneticPr fontId="14"/>
  </si>
  <si>
    <t>総務担当者及び関係者は、日頃より３Ｒに努め、省資源、資源の有効利用となるように改善に取り組む。</t>
    <rPh sb="0" eb="2">
      <t>ソウム</t>
    </rPh>
    <rPh sb="2" eb="5">
      <t>タントウシャ</t>
    </rPh>
    <rPh sb="5" eb="6">
      <t>オヨ</t>
    </rPh>
    <rPh sb="7" eb="10">
      <t>カンケイシャ</t>
    </rPh>
    <rPh sb="12" eb="14">
      <t>ヒゴロ</t>
    </rPh>
    <rPh sb="19" eb="20">
      <t>ツト</t>
    </rPh>
    <rPh sb="22" eb="25">
      <t>ショウシゲン</t>
    </rPh>
    <rPh sb="26" eb="28">
      <t>シゲン</t>
    </rPh>
    <rPh sb="29" eb="31">
      <t>ユウコウ</t>
    </rPh>
    <rPh sb="31" eb="33">
      <t>リヨウ</t>
    </rPh>
    <rPh sb="39" eb="41">
      <t>カイゼン</t>
    </rPh>
    <rPh sb="42" eb="43">
      <t>ト</t>
    </rPh>
    <rPh sb="44" eb="45">
      <t>ク</t>
    </rPh>
    <phoneticPr fontId="14"/>
  </si>
  <si>
    <t>３Ｒ：優先順位は　①②③の順
①Ｒｅｄｕｃｅ（減量）
②Ｒｅｕｓｅ（再使用）
③Ｒｅｃｙｃｌｅ（リサイクル＝再生利用）</t>
    <rPh sb="3" eb="5">
      <t>ユウセン</t>
    </rPh>
    <rPh sb="5" eb="7">
      <t>ジュンイ</t>
    </rPh>
    <rPh sb="13" eb="14">
      <t>ジュン</t>
    </rPh>
    <rPh sb="23" eb="25">
      <t>ゲンリョウ</t>
    </rPh>
    <rPh sb="34" eb="37">
      <t>サイシヨウ</t>
    </rPh>
    <rPh sb="54" eb="56">
      <t>サイセイ</t>
    </rPh>
    <rPh sb="56" eb="58">
      <t>リヨウ</t>
    </rPh>
    <phoneticPr fontId="14"/>
  </si>
  <si>
    <t xml:space="preserve"> 票　　主旨          業者による送付期限</t>
    <rPh sb="1" eb="2">
      <t>ヒョウ</t>
    </rPh>
    <rPh sb="4" eb="6">
      <t>シュシ</t>
    </rPh>
    <rPh sb="16" eb="18">
      <t>ギョウシャ</t>
    </rPh>
    <rPh sb="21" eb="23">
      <t>ソウフ</t>
    </rPh>
    <rPh sb="23" eb="25">
      <t>キゲン</t>
    </rPh>
    <phoneticPr fontId="14"/>
  </si>
  <si>
    <t>（マニフェスト交付状況の報告）</t>
    <rPh sb="7" eb="9">
      <t>コウフ</t>
    </rPh>
    <rPh sb="9" eb="11">
      <t>ジョウキョウ</t>
    </rPh>
    <rPh sb="12" eb="14">
      <t>ホウコク</t>
    </rPh>
    <phoneticPr fontId="14"/>
  </si>
  <si>
    <t>年度</t>
    <rPh sb="0" eb="2">
      <t>ネンド</t>
    </rPh>
    <phoneticPr fontId="14"/>
  </si>
  <si>
    <t>（報告）</t>
  </si>
  <si>
    <t>社長</t>
  </si>
  <si>
    <t>日　　時</t>
  </si>
  <si>
    <t>環境関連法規等のとりまとめ</t>
    <phoneticPr fontId="14"/>
  </si>
  <si>
    <r>
      <t>ｍ</t>
    </r>
    <r>
      <rPr>
        <vertAlign val="superscript"/>
        <sz val="10"/>
        <rFont val="ＭＳ Ｐゴシック"/>
        <family val="3"/>
        <charset val="128"/>
      </rPr>
      <t>3</t>
    </r>
  </si>
  <si>
    <t>適用される事項（施設・物質・事業活動等）</t>
    <rPh sb="5" eb="7">
      <t>ジコウ</t>
    </rPh>
    <rPh sb="11" eb="13">
      <t>ブッシツ</t>
    </rPh>
    <rPh sb="14" eb="16">
      <t>ジギョウ</t>
    </rPh>
    <rPh sb="16" eb="18">
      <t>カツドウ</t>
    </rPh>
    <phoneticPr fontId="14"/>
  </si>
  <si>
    <t>(1)社内放送で出火場所と非難要請を伝達する。</t>
    <rPh sb="3" eb="5">
      <t>シャナイ</t>
    </rPh>
    <rPh sb="5" eb="7">
      <t>ホウソウ</t>
    </rPh>
    <rPh sb="8" eb="10">
      <t>シュッカ</t>
    </rPh>
    <rPh sb="10" eb="12">
      <t>バショ</t>
    </rPh>
    <rPh sb="13" eb="15">
      <t>ヒナン</t>
    </rPh>
    <rPh sb="15" eb="17">
      <t>ヨウセイ</t>
    </rPh>
    <rPh sb="18" eb="20">
      <t>デンタツ</t>
    </rPh>
    <phoneticPr fontId="14"/>
  </si>
  <si>
    <t>目標値</t>
    <rPh sb="0" eb="3">
      <t>モクヒョウチ</t>
    </rPh>
    <phoneticPr fontId="14"/>
  </si>
  <si>
    <t>実施日</t>
  </si>
  <si>
    <t>教育訓練名</t>
  </si>
  <si>
    <t>区分</t>
  </si>
  <si>
    <t>場所</t>
  </si>
  <si>
    <t>講師名</t>
  </si>
  <si>
    <t>環境管理責任者</t>
    <rPh sb="0" eb="2">
      <t>カンキョウ</t>
    </rPh>
    <rPh sb="2" eb="4">
      <t>カンリ</t>
    </rPh>
    <rPh sb="4" eb="6">
      <t>セキニン</t>
    </rPh>
    <rPh sb="6" eb="7">
      <t>シャ</t>
    </rPh>
    <phoneticPr fontId="14"/>
  </si>
  <si>
    <t>受付日</t>
    <rPh sb="0" eb="2">
      <t>ウケツケ</t>
    </rPh>
    <rPh sb="2" eb="3">
      <t>ヒ</t>
    </rPh>
    <phoneticPr fontId="14"/>
  </si>
  <si>
    <t>●</t>
  </si>
  <si>
    <t>→古紙回収業者に引き取り</t>
  </si>
  <si>
    <t>見直し作業</t>
  </si>
  <si>
    <t>●臨時</t>
  </si>
  <si>
    <t>緊急時対応訓練</t>
    <rPh sb="0" eb="2">
      <t>キンキュウ</t>
    </rPh>
    <rPh sb="2" eb="3">
      <t>ジ</t>
    </rPh>
    <rPh sb="3" eb="5">
      <t>タイオウ</t>
    </rPh>
    <rPh sb="5" eb="7">
      <t>クンレン</t>
    </rPh>
    <phoneticPr fontId="14"/>
  </si>
  <si>
    <t>様式：10-02</t>
    <rPh sb="0" eb="2">
      <t>ヨウシキ</t>
    </rPh>
    <phoneticPr fontId="14"/>
  </si>
  <si>
    <t>　（１０．環境上の緊急事態への準備及び対応）</t>
    <rPh sb="5" eb="7">
      <t>カンキョウ</t>
    </rPh>
    <rPh sb="7" eb="8">
      <t>ジョウ</t>
    </rPh>
    <phoneticPr fontId="14"/>
  </si>
  <si>
    <t>問題点是正／予防処置票</t>
    <rPh sb="0" eb="3">
      <t>モンダイテン</t>
    </rPh>
    <rPh sb="3" eb="4">
      <t>ゼ</t>
    </rPh>
    <rPh sb="10" eb="11">
      <t>ヒョウ</t>
    </rPh>
    <phoneticPr fontId="14"/>
  </si>
  <si>
    <t>１1．</t>
    <phoneticPr fontId="14"/>
  </si>
  <si>
    <t>②廃棄物</t>
    <rPh sb="1" eb="4">
      <t>ハイキブツ</t>
    </rPh>
    <phoneticPr fontId="14"/>
  </si>
  <si>
    <t>④化学物質</t>
    <rPh sb="1" eb="3">
      <t>カガク</t>
    </rPh>
    <rPh sb="3" eb="5">
      <t>ブッシツ</t>
    </rPh>
    <phoneticPr fontId="14"/>
  </si>
  <si>
    <t>①二酸化炭素</t>
    <rPh sb="1" eb="4">
      <t>ニサンカ</t>
    </rPh>
    <rPh sb="4" eb="6">
      <t>タンソ</t>
    </rPh>
    <phoneticPr fontId="14"/>
  </si>
  <si>
    <t>⑥原材料、商品、副資材</t>
    <rPh sb="1" eb="4">
      <t>ゲンザイリョウ</t>
    </rPh>
    <rPh sb="5" eb="7">
      <t>ショウヒン</t>
    </rPh>
    <rPh sb="8" eb="9">
      <t>フク</t>
    </rPh>
    <rPh sb="9" eb="11">
      <t>シザイ</t>
    </rPh>
    <phoneticPr fontId="14"/>
  </si>
  <si>
    <t>⑦循環資源</t>
    <rPh sb="1" eb="3">
      <t>ジュンカン</t>
    </rPh>
    <rPh sb="3" eb="5">
      <t>シゲン</t>
    </rPh>
    <phoneticPr fontId="14"/>
  </si>
  <si>
    <t>⑧製品（サービス）</t>
    <rPh sb="1" eb="3">
      <t>セイヒン</t>
    </rPh>
    <phoneticPr fontId="14"/>
  </si>
  <si>
    <t>太字が把握の必須項目</t>
    <rPh sb="0" eb="2">
      <t>フトジ</t>
    </rPh>
    <rPh sb="3" eb="5">
      <t>ハアク</t>
    </rPh>
    <rPh sb="6" eb="8">
      <t>ヒッス</t>
    </rPh>
    <rPh sb="8" eb="10">
      <t>コウモク</t>
    </rPh>
    <phoneticPr fontId="14"/>
  </si>
  <si>
    <t>①　温室効果ガス排出量（二酸化炭素排出量のみ掲載）</t>
    <rPh sb="2" eb="4">
      <t>オンシツ</t>
    </rPh>
    <rPh sb="4" eb="6">
      <t>コウカ</t>
    </rPh>
    <rPh sb="8" eb="10">
      <t>ハイシュツ</t>
    </rPh>
    <rPh sb="10" eb="11">
      <t>リョウ</t>
    </rPh>
    <rPh sb="12" eb="15">
      <t>ニサンカ</t>
    </rPh>
    <rPh sb="15" eb="17">
      <t>タンソ</t>
    </rPh>
    <rPh sb="17" eb="20">
      <t>ハイシュツリョウ</t>
    </rPh>
    <rPh sb="22" eb="24">
      <t>ケイサイ</t>
    </rPh>
    <phoneticPr fontId="14"/>
  </si>
  <si>
    <t>一般廃棄物合計</t>
    <rPh sb="0" eb="2">
      <t>イッパン</t>
    </rPh>
    <rPh sb="2" eb="5">
      <t>ハイキブツ</t>
    </rPh>
    <rPh sb="5" eb="7">
      <t>ゴウケイ</t>
    </rPh>
    <phoneticPr fontId="14"/>
  </si>
  <si>
    <t>産業廃棄物合計</t>
    <rPh sb="0" eb="2">
      <t>サンギョウ</t>
    </rPh>
    <rPh sb="2" eb="5">
      <t>ハイキブツ</t>
    </rPh>
    <rPh sb="5" eb="7">
      <t>ゴウケイ</t>
    </rPh>
    <phoneticPr fontId="14"/>
  </si>
  <si>
    <t>総排水量合計</t>
    <rPh sb="0" eb="1">
      <t>ソウ</t>
    </rPh>
    <rPh sb="1" eb="3">
      <t>ハイスイ</t>
    </rPh>
    <rPh sb="3" eb="4">
      <t>リョウ</t>
    </rPh>
    <phoneticPr fontId="14"/>
  </si>
  <si>
    <r>
      <t>水使用量</t>
    </r>
    <r>
      <rPr>
        <b/>
        <sz val="9"/>
        <rFont val="ＭＳ Ｐゴシック"/>
        <family val="3"/>
        <charset val="128"/>
      </rPr>
      <t/>
    </r>
    <rPh sb="1" eb="3">
      <t>シヨウ</t>
    </rPh>
    <phoneticPr fontId="14"/>
  </si>
  <si>
    <t>海水、河川水</t>
    <rPh sb="0" eb="2">
      <t>カイスイ</t>
    </rPh>
    <rPh sb="3" eb="6">
      <t>カセンスイ</t>
    </rPh>
    <phoneticPr fontId="14"/>
  </si>
  <si>
    <t>雨水</t>
    <rPh sb="0" eb="2">
      <t>ウスイ</t>
    </rPh>
    <phoneticPr fontId="14"/>
  </si>
  <si>
    <t>水使用量合計</t>
    <rPh sb="0" eb="1">
      <t>ミズ</t>
    </rPh>
    <rPh sb="1" eb="4">
      <t>シヨウリョウ</t>
    </rPh>
    <phoneticPr fontId="14"/>
  </si>
  <si>
    <t>④　化学物質使用量</t>
    <rPh sb="2" eb="4">
      <t>カガク</t>
    </rPh>
    <rPh sb="4" eb="6">
      <t>ブッシツ</t>
    </rPh>
    <rPh sb="6" eb="8">
      <t>シヨウ</t>
    </rPh>
    <rPh sb="8" eb="9">
      <t>リョウ</t>
    </rPh>
    <phoneticPr fontId="14"/>
  </si>
  <si>
    <t>化学物質の種類</t>
    <rPh sb="0" eb="2">
      <t>カガク</t>
    </rPh>
    <rPh sb="2" eb="4">
      <t>ブッシツ</t>
    </rPh>
    <rPh sb="5" eb="7">
      <t>シュルイ</t>
    </rPh>
    <phoneticPr fontId="14"/>
  </si>
  <si>
    <t>公共用水域</t>
  </si>
  <si>
    <t>河川</t>
  </si>
  <si>
    <t>湖沼</t>
  </si>
  <si>
    <t>海域</t>
  </si>
  <si>
    <t>各種水路</t>
  </si>
  <si>
    <t>公共用水域合計</t>
  </si>
  <si>
    <r>
      <t>実績(ｍ</t>
    </r>
    <r>
      <rPr>
        <vertAlign val="superscript"/>
        <sz val="10"/>
        <rFont val="ＭＳ Ｐゴシック"/>
        <family val="3"/>
        <charset val="128"/>
      </rPr>
      <t>3</t>
    </r>
    <r>
      <rPr>
        <sz val="10"/>
        <rFont val="ＭＳ Ｐゴシック"/>
        <family val="3"/>
        <charset val="128"/>
      </rPr>
      <t>)</t>
    </r>
  </si>
  <si>
    <t>単位</t>
    <rPh sb="0" eb="2">
      <t>タンイ</t>
    </rPh>
    <phoneticPr fontId="14"/>
  </si>
  <si>
    <t>合計（年）</t>
    <rPh sb="0" eb="2">
      <t>ゴウケイ</t>
    </rPh>
    <rPh sb="3" eb="4">
      <t>ネン</t>
    </rPh>
    <phoneticPr fontId="14"/>
  </si>
  <si>
    <t>消費量
（A)</t>
    <rPh sb="0" eb="3">
      <t>ショウヒリョウ</t>
    </rPh>
    <phoneticPr fontId="14"/>
  </si>
  <si>
    <t>割合</t>
    <rPh sb="0" eb="2">
      <t>ワリアイ</t>
    </rPh>
    <phoneticPr fontId="14"/>
  </si>
  <si>
    <t>エネルギー消費</t>
    <rPh sb="5" eb="7">
      <t>ショウヒ</t>
    </rPh>
    <phoneticPr fontId="14"/>
  </si>
  <si>
    <t>保管：</t>
  </si>
  <si>
    <t>⇒</t>
    <phoneticPr fontId="14"/>
  </si>
  <si>
    <t>⇒</t>
    <phoneticPr fontId="14"/>
  </si>
  <si>
    <t>その他</t>
  </si>
  <si>
    <t>上水</t>
  </si>
  <si>
    <t>浄化槽法</t>
    <rPh sb="0" eb="3">
      <t>ジョウカソウ</t>
    </rPh>
    <rPh sb="3" eb="4">
      <t>ホウ</t>
    </rPh>
    <phoneticPr fontId="14"/>
  </si>
  <si>
    <t>浄化槽</t>
    <rPh sb="0" eb="3">
      <t>ジョウカソウ</t>
    </rPh>
    <phoneticPr fontId="14"/>
  </si>
  <si>
    <t>届出書</t>
    <rPh sb="0" eb="3">
      <t>トドケデショ</t>
    </rPh>
    <phoneticPr fontId="14"/>
  </si>
  <si>
    <t>下水道法</t>
    <rPh sb="0" eb="4">
      <t>ゲスイドウホウ</t>
    </rPh>
    <phoneticPr fontId="14"/>
  </si>
  <si>
    <t>・地域別騒音基準の順守</t>
    <rPh sb="1" eb="3">
      <t>チイキ</t>
    </rPh>
    <rPh sb="3" eb="4">
      <t>ベツ</t>
    </rPh>
    <rPh sb="4" eb="6">
      <t>ソウオン</t>
    </rPh>
    <phoneticPr fontId="14"/>
  </si>
  <si>
    <t>・新設/変更時
・異常音の日常管理</t>
    <rPh sb="9" eb="12">
      <t>イジョウオン</t>
    </rPh>
    <rPh sb="13" eb="15">
      <t>ニチジョウ</t>
    </rPh>
    <rPh sb="15" eb="17">
      <t>カンリ</t>
    </rPh>
    <phoneticPr fontId="14"/>
  </si>
  <si>
    <t>(単位）</t>
    <rPh sb="1" eb="3">
      <t>タンイ</t>
    </rPh>
    <phoneticPr fontId="14"/>
  </si>
  <si>
    <t>(環境パフォーマンス指標のコア指標)</t>
    <rPh sb="1" eb="3">
      <t>カンキョウ</t>
    </rPh>
    <rPh sb="10" eb="12">
      <t>シヒョウ</t>
    </rPh>
    <rPh sb="15" eb="17">
      <t>シヒョウ</t>
    </rPh>
    <phoneticPr fontId="14"/>
  </si>
  <si>
    <t>事故（有　無）</t>
    <rPh sb="0" eb="2">
      <t>ジコ</t>
    </rPh>
    <rPh sb="3" eb="4">
      <t>ユウ</t>
    </rPh>
    <rPh sb="5" eb="6">
      <t>ム</t>
    </rPh>
    <phoneticPr fontId="14"/>
  </si>
  <si>
    <t>関連条例等による規制</t>
    <rPh sb="4" eb="5">
      <t>トウ</t>
    </rPh>
    <phoneticPr fontId="14"/>
  </si>
  <si>
    <t>ﾏﾆﾌｪｽﾄ</t>
  </si>
  <si>
    <t>項番</t>
    <rPh sb="0" eb="1">
      <t>コウ</t>
    </rPh>
    <rPh sb="1" eb="2">
      <t>バン</t>
    </rPh>
    <phoneticPr fontId="14"/>
  </si>
  <si>
    <t>現場観察</t>
    <rPh sb="0" eb="2">
      <t>ゲンバ</t>
    </rPh>
    <rPh sb="2" eb="4">
      <t>カンサツ</t>
    </rPh>
    <phoneticPr fontId="14"/>
  </si>
  <si>
    <t>廃棄時
修理時</t>
    <rPh sb="0" eb="2">
      <t>ハイキ</t>
    </rPh>
    <rPh sb="2" eb="3">
      <t>ジ</t>
    </rPh>
    <rPh sb="4" eb="6">
      <t>シュウリ</t>
    </rPh>
    <rPh sb="6" eb="7">
      <t>ジ</t>
    </rPh>
    <phoneticPr fontId="14"/>
  </si>
  <si>
    <t>製造</t>
    <rPh sb="0" eb="2">
      <t>セイゾウ</t>
    </rPh>
    <phoneticPr fontId="14"/>
  </si>
  <si>
    <t>消防署</t>
    <rPh sb="0" eb="3">
      <t>ショウボウショ</t>
    </rPh>
    <phoneticPr fontId="14"/>
  </si>
  <si>
    <t>使用量</t>
    <rPh sb="0" eb="3">
      <t>シヨウリョウ</t>
    </rPh>
    <phoneticPr fontId="14"/>
  </si>
  <si>
    <t>（単位）</t>
    <rPh sb="1" eb="3">
      <t>タンイ</t>
    </rPh>
    <phoneticPr fontId="14"/>
  </si>
  <si>
    <t>資源使用量　計</t>
    <rPh sb="2" eb="4">
      <t>シヨウ</t>
    </rPh>
    <phoneticPr fontId="14"/>
  </si>
  <si>
    <t>重量</t>
    <rPh sb="0" eb="2">
      <t>ジュウリョウ</t>
    </rPh>
    <phoneticPr fontId="14"/>
  </si>
  <si>
    <t>重量以外</t>
    <rPh sb="0" eb="2">
      <t>ジュウリョウ</t>
    </rPh>
    <rPh sb="2" eb="4">
      <t>イガイ</t>
    </rPh>
    <phoneticPr fontId="14"/>
  </si>
  <si>
    <t>A重油</t>
    <rPh sb="1" eb="3">
      <t>ジュウユ</t>
    </rPh>
    <phoneticPr fontId="14"/>
  </si>
  <si>
    <t>備考</t>
    <rPh sb="0" eb="2">
      <t>ビコウ</t>
    </rPh>
    <phoneticPr fontId="14"/>
  </si>
  <si>
    <t>項　目</t>
  </si>
  <si>
    <t>単位</t>
  </si>
  <si>
    <t>　産業廃棄物排出量</t>
    <rPh sb="1" eb="3">
      <t>サンギョウ</t>
    </rPh>
    <rPh sb="3" eb="6">
      <t>ハイキブツ</t>
    </rPh>
    <rPh sb="6" eb="8">
      <t>ハイシュツ</t>
    </rPh>
    <rPh sb="8" eb="9">
      <t>リョウ</t>
    </rPh>
    <phoneticPr fontId="14"/>
  </si>
  <si>
    <t>（目標）</t>
  </si>
  <si>
    <t>（実績）</t>
  </si>
  <si>
    <t>大項目結果</t>
    <rPh sb="0" eb="3">
      <t>ダイコウモク</t>
    </rPh>
    <rPh sb="3" eb="5">
      <t>ケッカ</t>
    </rPh>
    <phoneticPr fontId="14"/>
  </si>
  <si>
    <t>③記録の保管期間：３年　（法等で定めがある場合はそれに従う）</t>
    <rPh sb="1" eb="3">
      <t>キロク</t>
    </rPh>
    <rPh sb="4" eb="6">
      <t>ホカン</t>
    </rPh>
    <rPh sb="6" eb="8">
      <t>キカン</t>
    </rPh>
    <rPh sb="10" eb="11">
      <t>ネン</t>
    </rPh>
    <rPh sb="13" eb="14">
      <t>ホウ</t>
    </rPh>
    <rPh sb="14" eb="15">
      <t>トウ</t>
    </rPh>
    <rPh sb="16" eb="17">
      <t>サダ</t>
    </rPh>
    <rPh sb="21" eb="23">
      <t>バアイ</t>
    </rPh>
    <rPh sb="27" eb="28">
      <t>シタガ</t>
    </rPh>
    <phoneticPr fontId="14"/>
  </si>
  <si>
    <t>報告書は自治体のホームページからダウンロードして入手する。</t>
    <rPh sb="0" eb="3">
      <t>ホウコクショ</t>
    </rPh>
    <rPh sb="4" eb="7">
      <t>ジチタイ</t>
    </rPh>
    <rPh sb="24" eb="26">
      <t>ニュウシュ</t>
    </rPh>
    <phoneticPr fontId="14"/>
  </si>
  <si>
    <t>契約の際、許可証を必ず確認し、更新された場合は、最新の許可証を入手し、契約書綴りに綴じ込む。</t>
    <rPh sb="0" eb="2">
      <t>ケイヤク</t>
    </rPh>
    <rPh sb="3" eb="4">
      <t>サイ</t>
    </rPh>
    <rPh sb="5" eb="8">
      <t>キョカショウ</t>
    </rPh>
    <rPh sb="9" eb="10">
      <t>カナラ</t>
    </rPh>
    <rPh sb="11" eb="13">
      <t>カクニン</t>
    </rPh>
    <rPh sb="15" eb="17">
      <t>コウシン</t>
    </rPh>
    <rPh sb="20" eb="22">
      <t>バアイ</t>
    </rPh>
    <rPh sb="24" eb="26">
      <t>サイシン</t>
    </rPh>
    <rPh sb="27" eb="30">
      <t>キョカショウ</t>
    </rPh>
    <rPh sb="31" eb="33">
      <t>ニュウシュ</t>
    </rPh>
    <rPh sb="35" eb="38">
      <t>ケイヤクショ</t>
    </rPh>
    <rPh sb="38" eb="39">
      <t>ツヅ</t>
    </rPh>
    <rPh sb="41" eb="42">
      <t>ト</t>
    </rPh>
    <rPh sb="43" eb="44">
      <t>コ</t>
    </rPh>
    <phoneticPr fontId="14"/>
  </si>
  <si>
    <t>（マニフェスト伝票による管理）</t>
    <rPh sb="7" eb="9">
      <t>デンピョウ</t>
    </rPh>
    <rPh sb="12" eb="14">
      <t>カンリ</t>
    </rPh>
    <phoneticPr fontId="14"/>
  </si>
  <si>
    <t xml:space="preserve">
環境事務局</t>
    <rPh sb="1" eb="3">
      <t>カンキョウ</t>
    </rPh>
    <rPh sb="3" eb="6">
      <t>ジムキョク</t>
    </rPh>
    <phoneticPr fontId="14"/>
  </si>
  <si>
    <t>（避難・誘導）</t>
    <rPh sb="1" eb="3">
      <t>ヒナン</t>
    </rPh>
    <rPh sb="4" eb="6">
      <t>ユウドウ</t>
    </rPh>
    <phoneticPr fontId="14"/>
  </si>
  <si>
    <t>（警備）</t>
    <rPh sb="1" eb="3">
      <t>ケイビ</t>
    </rPh>
    <phoneticPr fontId="14"/>
  </si>
  <si>
    <t>（予防）</t>
    <rPh sb="1" eb="3">
      <t>ヨボウ</t>
    </rPh>
    <phoneticPr fontId="14"/>
  </si>
  <si>
    <t>①　総務課員は消防署の到着時現場に案内する。</t>
    <rPh sb="2" eb="4">
      <t>ソウム</t>
    </rPh>
    <rPh sb="4" eb="6">
      <t>カイン</t>
    </rPh>
    <rPh sb="7" eb="10">
      <t>ショウボウショ</t>
    </rPh>
    <rPh sb="11" eb="13">
      <t>トウチャク</t>
    </rPh>
    <rPh sb="13" eb="14">
      <t>ジ</t>
    </rPh>
    <rPh sb="14" eb="16">
      <t>ゲンバ</t>
    </rPh>
    <rPh sb="17" eb="19">
      <t>アンナイ</t>
    </rPh>
    <phoneticPr fontId="14"/>
  </si>
  <si>
    <t>是正処置の有効性確認のチェック欄</t>
    <rPh sb="0" eb="2">
      <t>ゼセイ</t>
    </rPh>
    <rPh sb="2" eb="4">
      <t>ショチ</t>
    </rPh>
    <rPh sb="5" eb="8">
      <t>ユウコウセイ</t>
    </rPh>
    <rPh sb="8" eb="10">
      <t>カクニン</t>
    </rPh>
    <rPh sb="15" eb="16">
      <t>ラン</t>
    </rPh>
    <phoneticPr fontId="14"/>
  </si>
  <si>
    <t>・問題点はなくなったか（□YES　　□NO）</t>
    <rPh sb="1" eb="4">
      <t>モンダイテン</t>
    </rPh>
    <phoneticPr fontId="14"/>
  </si>
  <si>
    <r>
      <t>　　→NOの場合は新しい問題点是正</t>
    </r>
    <r>
      <rPr>
        <sz val="11"/>
        <rFont val="ＭＳ Ｐゴシック"/>
        <family val="3"/>
        <charset val="128"/>
      </rPr>
      <t>/予防処置票を作成して対応する。</t>
    </r>
    <rPh sb="6" eb="8">
      <t>バアイ</t>
    </rPh>
    <rPh sb="9" eb="10">
      <t>アタラ</t>
    </rPh>
    <rPh sb="12" eb="15">
      <t>モンダイテン</t>
    </rPh>
    <rPh sb="15" eb="17">
      <t>ゼセイ</t>
    </rPh>
    <rPh sb="18" eb="20">
      <t>ヨボウ</t>
    </rPh>
    <rPh sb="20" eb="22">
      <t>ショチ</t>
    </rPh>
    <rPh sb="22" eb="23">
      <t>ヒョウ</t>
    </rPh>
    <rPh sb="24" eb="26">
      <t>サクセイ</t>
    </rPh>
    <rPh sb="28" eb="30">
      <t>タイオウ</t>
    </rPh>
    <phoneticPr fontId="14"/>
  </si>
  <si>
    <t>・是正処置の過程や結果で新たな問題や原因が発覚したか（□YES　　□NO）</t>
    <rPh sb="1" eb="3">
      <t>ゼセイ</t>
    </rPh>
    <rPh sb="3" eb="5">
      <t>ショチ</t>
    </rPh>
    <rPh sb="6" eb="8">
      <t>カテイ</t>
    </rPh>
    <rPh sb="9" eb="11">
      <t>ケッカ</t>
    </rPh>
    <rPh sb="12" eb="13">
      <t>アラ</t>
    </rPh>
    <rPh sb="15" eb="17">
      <t>モンダイ</t>
    </rPh>
    <rPh sb="18" eb="20">
      <t>ゲンイン</t>
    </rPh>
    <rPh sb="21" eb="23">
      <t>ハッカク</t>
    </rPh>
    <phoneticPr fontId="14"/>
  </si>
  <si>
    <t>　　　（□原因の把握が間違っていた　　□処置の方法が間違っていた）</t>
    <rPh sb="5" eb="7">
      <t>ゲンイン</t>
    </rPh>
    <rPh sb="8" eb="10">
      <t>ハアク</t>
    </rPh>
    <rPh sb="11" eb="13">
      <t>マチガ</t>
    </rPh>
    <rPh sb="20" eb="22">
      <t>ショチ</t>
    </rPh>
    <rPh sb="23" eb="25">
      <t>ホウホウ</t>
    </rPh>
    <rPh sb="26" eb="28">
      <t>マチガ</t>
    </rPh>
    <phoneticPr fontId="14"/>
  </si>
  <si>
    <t>　　　（□新たな問題の発覚　　□新たな原因の発覚）</t>
    <rPh sb="11" eb="13">
      <t>ハッカク</t>
    </rPh>
    <rPh sb="16" eb="17">
      <t>アラ</t>
    </rPh>
    <phoneticPr fontId="14"/>
  </si>
  <si>
    <t>環境管理責任者</t>
    <rPh sb="4" eb="6">
      <t>セキニン</t>
    </rPh>
    <rPh sb="6" eb="7">
      <t>シャ</t>
    </rPh>
    <phoneticPr fontId="14"/>
  </si>
  <si>
    <t>NOｘ・PM法</t>
    <rPh sb="6" eb="7">
      <t>ホウ</t>
    </rPh>
    <phoneticPr fontId="14"/>
  </si>
  <si>
    <t>空圧機　3.7kW 2台
空調機　15kW 2台</t>
    <rPh sb="0" eb="1">
      <t>クウ</t>
    </rPh>
    <rPh sb="1" eb="2">
      <t>アツ</t>
    </rPh>
    <rPh sb="2" eb="3">
      <t>キ</t>
    </rPh>
    <rPh sb="11" eb="12">
      <t>ダイ</t>
    </rPh>
    <rPh sb="13" eb="16">
      <t>クウチョウキ</t>
    </rPh>
    <rPh sb="23" eb="24">
      <t>ダイ</t>
    </rPh>
    <phoneticPr fontId="14"/>
  </si>
  <si>
    <t>代表者は環境管理責任者の報告を受け必要に応じて指示をする</t>
    <rPh sb="0" eb="3">
      <t>ダイヒョウシャ</t>
    </rPh>
    <rPh sb="4" eb="6">
      <t>カンキョウ</t>
    </rPh>
    <rPh sb="6" eb="8">
      <t>カンリ</t>
    </rPh>
    <rPh sb="8" eb="10">
      <t>セキニン</t>
    </rPh>
    <rPh sb="10" eb="11">
      <t>シャ</t>
    </rPh>
    <rPh sb="12" eb="14">
      <t>ホウコク</t>
    </rPh>
    <rPh sb="15" eb="16">
      <t>ウ</t>
    </rPh>
    <rPh sb="17" eb="19">
      <t>ヒツヨウ</t>
    </rPh>
    <rPh sb="20" eb="21">
      <t>オウ</t>
    </rPh>
    <rPh sb="23" eb="25">
      <t>シジ</t>
    </rPh>
    <phoneticPr fontId="14"/>
  </si>
  <si>
    <t>特定した環境負荷</t>
    <rPh sb="0" eb="2">
      <t>トクテイ</t>
    </rPh>
    <rPh sb="4" eb="6">
      <t>カンキョウ</t>
    </rPh>
    <rPh sb="6" eb="8">
      <t>フカ</t>
    </rPh>
    <phoneticPr fontId="14"/>
  </si>
  <si>
    <t>合計</t>
    <rPh sb="0" eb="2">
      <t>ゴウケイ</t>
    </rPh>
    <phoneticPr fontId="14"/>
  </si>
  <si>
    <t>代表者</t>
    <rPh sb="0" eb="3">
      <t>ダイヒョウシャ</t>
    </rPh>
    <phoneticPr fontId="14"/>
  </si>
  <si>
    <t>文書名</t>
    <rPh sb="0" eb="2">
      <t>ブンショ</t>
    </rPh>
    <rPh sb="2" eb="3">
      <t>メイ</t>
    </rPh>
    <phoneticPr fontId="14"/>
  </si>
  <si>
    <t>様式
番号</t>
    <rPh sb="0" eb="2">
      <t>ヨウシキ</t>
    </rPh>
    <rPh sb="3" eb="5">
      <t>バンゴウ</t>
    </rPh>
    <phoneticPr fontId="14"/>
  </si>
  <si>
    <t>作成事由</t>
    <rPh sb="0" eb="2">
      <t>サクセイ</t>
    </rPh>
    <rPh sb="2" eb="4">
      <t>ジユウ</t>
    </rPh>
    <phoneticPr fontId="14"/>
  </si>
  <si>
    <t>関連記録など</t>
    <rPh sb="0" eb="2">
      <t>カンレン</t>
    </rPh>
    <rPh sb="2" eb="4">
      <t>キロク</t>
    </rPh>
    <phoneticPr fontId="14"/>
  </si>
  <si>
    <t>目　標　（月別）</t>
    <rPh sb="0" eb="1">
      <t>メ</t>
    </rPh>
    <rPh sb="2" eb="3">
      <t>ヒョウ</t>
    </rPh>
    <rPh sb="5" eb="7">
      <t>ツキベツ</t>
    </rPh>
    <phoneticPr fontId="14"/>
  </si>
  <si>
    <t>今期       kWh</t>
    <rPh sb="0" eb="2">
      <t>コンキ</t>
    </rPh>
    <phoneticPr fontId="14"/>
  </si>
  <si>
    <t>総括</t>
    <rPh sb="0" eb="2">
      <t>ソウカツ</t>
    </rPh>
    <phoneticPr fontId="14"/>
  </si>
  <si>
    <t>評　　価</t>
    <rPh sb="0" eb="1">
      <t>ヒョウ</t>
    </rPh>
    <rPh sb="3" eb="4">
      <t>アタイ</t>
    </rPh>
    <phoneticPr fontId="14"/>
  </si>
  <si>
    <t>計画：○（点線）　実績：●（実践）</t>
    <rPh sb="0" eb="2">
      <t>ケイカク</t>
    </rPh>
    <rPh sb="5" eb="7">
      <t>テンセン</t>
    </rPh>
    <rPh sb="9" eb="11">
      <t>ジッセキ</t>
    </rPh>
    <rPh sb="14" eb="16">
      <t>ジッセン</t>
    </rPh>
    <phoneticPr fontId="14"/>
  </si>
  <si>
    <t>コピー用紙</t>
    <rPh sb="3" eb="5">
      <t>ヨウシ</t>
    </rPh>
    <phoneticPr fontId="14"/>
  </si>
  <si>
    <t>（自動計算）</t>
    <rPh sb="1" eb="3">
      <t>ジドウ</t>
    </rPh>
    <rPh sb="3" eb="5">
      <t>ケイサン</t>
    </rPh>
    <phoneticPr fontId="14"/>
  </si>
  <si>
    <t>単位：</t>
    <rPh sb="0" eb="2">
      <t>タンイ</t>
    </rPh>
    <phoneticPr fontId="14"/>
  </si>
  <si>
    <t>・緊急事態に繋がるハット・ヒヤットした事項等もこの様式を用いて予防策を行う</t>
    <rPh sb="1" eb="3">
      <t>キンキュウ</t>
    </rPh>
    <rPh sb="3" eb="5">
      <t>ジタイ</t>
    </rPh>
    <rPh sb="6" eb="7">
      <t>ツナ</t>
    </rPh>
    <rPh sb="19" eb="21">
      <t>ジコウ</t>
    </rPh>
    <rPh sb="21" eb="22">
      <t>ナド</t>
    </rPh>
    <rPh sb="25" eb="27">
      <t>ヨウシキ</t>
    </rPh>
    <rPh sb="28" eb="29">
      <t>モチ</t>
    </rPh>
    <rPh sb="31" eb="33">
      <t>ヨボウ</t>
    </rPh>
    <rPh sb="33" eb="34">
      <t>サク</t>
    </rPh>
    <rPh sb="35" eb="36">
      <t>オコナ</t>
    </rPh>
    <phoneticPr fontId="14"/>
  </si>
  <si>
    <t>担当部署</t>
  </si>
  <si>
    <t>総務課</t>
  </si>
  <si>
    <t>総務課長</t>
  </si>
  <si>
    <t>手順書変更</t>
  </si>
  <si>
    <r>
      <t>手順書名：</t>
    </r>
    <r>
      <rPr>
        <sz val="11"/>
        <color indexed="12"/>
        <rFont val="Century"/>
        <family val="1"/>
      </rPr>
      <t>EMP-9-01</t>
    </r>
    <r>
      <rPr>
        <sz val="11"/>
        <color indexed="12"/>
        <rFont val="ＭＳ ゴシック"/>
        <family val="3"/>
        <charset val="128"/>
      </rPr>
      <t>「タンクローリーからの灯油洩れ対応手順」</t>
    </r>
  </si>
  <si>
    <t>②回収した灯油の処理方法を追記</t>
  </si>
  <si>
    <t>備　　考</t>
  </si>
  <si>
    <t>保管：環境事務局</t>
  </si>
  <si>
    <t>無人</t>
    <rPh sb="0" eb="2">
      <t>ムジン</t>
    </rPh>
    <phoneticPr fontId="14"/>
  </si>
  <si>
    <t>承　認</t>
  </si>
  <si>
    <t>作　成</t>
  </si>
  <si>
    <t>環境管理責任者</t>
  </si>
  <si>
    <t>環境事務局</t>
  </si>
  <si>
    <t>法規制等の名称</t>
  </si>
  <si>
    <t>点検・測定頻度、実施時期</t>
  </si>
  <si>
    <t>届出先</t>
  </si>
  <si>
    <t>総務</t>
  </si>
  <si>
    <t>廃棄物処理法</t>
  </si>
  <si>
    <t>○</t>
  </si>
  <si>
    <t>消防法</t>
  </si>
  <si>
    <t>許可</t>
    <rPh sb="0" eb="2">
      <t>キョカ</t>
    </rPh>
    <phoneticPr fontId="14"/>
  </si>
  <si>
    <t>・1回/年</t>
    <rPh sb="2" eb="3">
      <t>カイ</t>
    </rPh>
    <rPh sb="4" eb="5">
      <t>ネン</t>
    </rPh>
    <phoneticPr fontId="14"/>
  </si>
  <si>
    <t>環境関連文書・記録一覧表</t>
    <rPh sb="0" eb="2">
      <t>カンキョウ</t>
    </rPh>
    <rPh sb="2" eb="4">
      <t>カンレン</t>
    </rPh>
    <rPh sb="4" eb="6">
      <t>ブンショ</t>
    </rPh>
    <rPh sb="7" eb="9">
      <t>キロク</t>
    </rPh>
    <rPh sb="9" eb="11">
      <t>イチラン</t>
    </rPh>
    <rPh sb="11" eb="12">
      <t>ヒョウ</t>
    </rPh>
    <phoneticPr fontId="14"/>
  </si>
  <si>
    <t>基準年度比</t>
    <rPh sb="0" eb="2">
      <t>キジュン</t>
    </rPh>
    <rPh sb="2" eb="3">
      <t>ネン</t>
    </rPh>
    <rPh sb="3" eb="4">
      <t>ド</t>
    </rPh>
    <rPh sb="4" eb="5">
      <t>ヒ</t>
    </rPh>
    <phoneticPr fontId="14"/>
  </si>
  <si>
    <r>
      <t>Kg-CO</t>
    </r>
    <r>
      <rPr>
        <vertAlign val="subscript"/>
        <sz val="10"/>
        <rFont val="ＭＳ Ｐゴシック"/>
        <family val="3"/>
        <charset val="128"/>
      </rPr>
      <t>2</t>
    </r>
  </si>
  <si>
    <t>電力</t>
    <rPh sb="0" eb="2">
      <t>デンリョク</t>
    </rPh>
    <phoneticPr fontId="14"/>
  </si>
  <si>
    <t>緊急事態対応訓練</t>
    <rPh sb="0" eb="2">
      <t>キンキュウ</t>
    </rPh>
    <rPh sb="2" eb="4">
      <t>ジタイ</t>
    </rPh>
    <rPh sb="4" eb="6">
      <t>タイオウ</t>
    </rPh>
    <rPh sb="6" eb="8">
      <t>クンレン</t>
    </rPh>
    <phoneticPr fontId="14"/>
  </si>
  <si>
    <t>代表者による全体の評価と見直し</t>
    <rPh sb="0" eb="3">
      <t>ダイヒョウシャ</t>
    </rPh>
    <rPh sb="6" eb="8">
      <t>ゼンタイ</t>
    </rPh>
    <rPh sb="9" eb="11">
      <t>ヒョウカ</t>
    </rPh>
    <rPh sb="12" eb="14">
      <t>ミナオ</t>
    </rPh>
    <phoneticPr fontId="14"/>
  </si>
  <si>
    <t>・重大な緊急事態が発生した場合は、問題点処置票を用いて再発防止と類似事態の発生の予防策を行う</t>
    <rPh sb="1" eb="3">
      <t>ジュウダイ</t>
    </rPh>
    <rPh sb="4" eb="6">
      <t>キンキュウ</t>
    </rPh>
    <rPh sb="6" eb="8">
      <t>ジタイ</t>
    </rPh>
    <rPh sb="9" eb="11">
      <t>ハッセイ</t>
    </rPh>
    <rPh sb="13" eb="15">
      <t>バアイ</t>
    </rPh>
    <rPh sb="17" eb="20">
      <t>モンダイテン</t>
    </rPh>
    <rPh sb="20" eb="22">
      <t>ショチ</t>
    </rPh>
    <rPh sb="22" eb="23">
      <t>ヒョウ</t>
    </rPh>
    <rPh sb="24" eb="25">
      <t>モチ</t>
    </rPh>
    <rPh sb="27" eb="29">
      <t>サイハツ</t>
    </rPh>
    <rPh sb="29" eb="31">
      <t>ボウシ</t>
    </rPh>
    <rPh sb="32" eb="34">
      <t>ルイジ</t>
    </rPh>
    <rPh sb="34" eb="36">
      <t>ジタイ</t>
    </rPh>
    <rPh sb="37" eb="39">
      <t>ハッセイ</t>
    </rPh>
    <rPh sb="40" eb="42">
      <t>ヨボウ</t>
    </rPh>
    <rPh sb="42" eb="43">
      <t>サク</t>
    </rPh>
    <rPh sb="44" eb="45">
      <t>オコナ</t>
    </rPh>
    <phoneticPr fontId="14"/>
  </si>
  <si>
    <t>4月</t>
    <rPh sb="1" eb="2">
      <t>ガツ</t>
    </rPh>
    <phoneticPr fontId="14"/>
  </si>
  <si>
    <t>5月</t>
  </si>
  <si>
    <t>6月</t>
  </si>
  <si>
    <t>7月</t>
  </si>
  <si>
    <t>8月</t>
  </si>
  <si>
    <t>9月</t>
  </si>
  <si>
    <t>保管：</t>
    <rPh sb="0" eb="2">
      <t>ホカン</t>
    </rPh>
    <phoneticPr fontId="14"/>
  </si>
  <si>
    <t>環境関連法規制等の取りまとめ表</t>
    <rPh sb="0" eb="2">
      <t>カンキョウ</t>
    </rPh>
    <rPh sb="2" eb="4">
      <t>カンレン</t>
    </rPh>
    <rPh sb="4" eb="5">
      <t>ホウ</t>
    </rPh>
    <rPh sb="5" eb="7">
      <t>キセイ</t>
    </rPh>
    <rPh sb="7" eb="8">
      <t>トウ</t>
    </rPh>
    <rPh sb="9" eb="10">
      <t>ト</t>
    </rPh>
    <rPh sb="14" eb="15">
      <t>ヒョウ</t>
    </rPh>
    <phoneticPr fontId="14"/>
  </si>
  <si>
    <t>環境活動計画書</t>
    <rPh sb="0" eb="2">
      <t>カンキョウ</t>
    </rPh>
    <rPh sb="2" eb="4">
      <t>カツドウ</t>
    </rPh>
    <rPh sb="4" eb="6">
      <t>ケイカク</t>
    </rPh>
    <rPh sb="6" eb="7">
      <t>ショ</t>
    </rPh>
    <phoneticPr fontId="14"/>
  </si>
  <si>
    <t>①　近くにガス器具がある場合は元栓を止める。</t>
    <rPh sb="2" eb="3">
      <t>チカ</t>
    </rPh>
    <rPh sb="7" eb="9">
      <t>キグ</t>
    </rPh>
    <rPh sb="12" eb="14">
      <t>バアイ</t>
    </rPh>
    <rPh sb="15" eb="17">
      <t>モトセン</t>
    </rPh>
    <rPh sb="18" eb="19">
      <t>ト</t>
    </rPh>
    <phoneticPr fontId="14"/>
  </si>
  <si>
    <t>②　消火隊は近くの消火器を持って現場に駆けつけ</t>
    <rPh sb="2" eb="4">
      <t>ショウカ</t>
    </rPh>
    <rPh sb="4" eb="5">
      <t>タイ</t>
    </rPh>
    <rPh sb="6" eb="7">
      <t>チカ</t>
    </rPh>
    <rPh sb="9" eb="12">
      <t>ショウカキ</t>
    </rPh>
    <rPh sb="13" eb="14">
      <t>モ</t>
    </rPh>
    <rPh sb="16" eb="18">
      <t>ゲンバ</t>
    </rPh>
    <rPh sb="19" eb="20">
      <t>カ</t>
    </rPh>
    <phoneticPr fontId="14"/>
  </si>
  <si>
    <t>　　消火作業を行う。</t>
    <rPh sb="2" eb="4">
      <t>ショウカ</t>
    </rPh>
    <rPh sb="4" eb="6">
      <t>サギョウ</t>
    </rPh>
    <rPh sb="7" eb="8">
      <t>オコナ</t>
    </rPh>
    <phoneticPr fontId="14"/>
  </si>
  <si>
    <t>①　部門長は各部署の出入り口又は非常口に誘導す
　　る。</t>
    <rPh sb="2" eb="5">
      <t>ブモンチョウ</t>
    </rPh>
    <rPh sb="6" eb="9">
      <t>カクブショ</t>
    </rPh>
    <rPh sb="10" eb="12">
      <t>デイ</t>
    </rPh>
    <rPh sb="13" eb="14">
      <t>グチ</t>
    </rPh>
    <rPh sb="14" eb="15">
      <t>マタ</t>
    </rPh>
    <rPh sb="16" eb="18">
      <t>ヒジョウ</t>
    </rPh>
    <rPh sb="18" eb="19">
      <t>グチ</t>
    </rPh>
    <rPh sb="20" eb="22">
      <t>ユウドウ</t>
    </rPh>
    <phoneticPr fontId="14"/>
  </si>
  <si>
    <t>①　毎年1回訓練を兼ねた消火テストを実施し、
　　手順の有効性や訓練の妥当性を確認する。</t>
    <rPh sb="2" eb="4">
      <t>マイネン</t>
    </rPh>
    <rPh sb="5" eb="6">
      <t>カイ</t>
    </rPh>
    <rPh sb="6" eb="8">
      <t>クンレン</t>
    </rPh>
    <rPh sb="9" eb="10">
      <t>カ</t>
    </rPh>
    <rPh sb="12" eb="14">
      <t>ショウカ</t>
    </rPh>
    <rPh sb="18" eb="20">
      <t>ジッシ</t>
    </rPh>
    <rPh sb="25" eb="27">
      <t>テジュン</t>
    </rPh>
    <rPh sb="28" eb="31">
      <t>ユウコウセイ</t>
    </rPh>
    <rPh sb="32" eb="34">
      <t>クンレン</t>
    </rPh>
    <rPh sb="35" eb="38">
      <t>ダトウセイ</t>
    </rPh>
    <rPh sb="39" eb="41">
      <t>カクニン</t>
    </rPh>
    <phoneticPr fontId="14"/>
  </si>
  <si>
    <t>＊実施するための記録帳票の準備
上記のフローで作成した文書にも記録帳票を併用しているものもありますが、これ以外に下記の帳票をサンプルを利用して組織に適用できるように修正して準備します。
・環境教育訓練記録（様式7-02：作成は要求はされていません）
・コミュニケーション記録（様式8-01：８．環境コミュニケーションの実施）
・緊急事態記録（様式10-02：１０．環境上の緊急事態への準備及び対応）
・問題点是正／予防処置票(様式12-01：１２．取組状況の確認並びに問題の是正及び予防）
・代表者による全体の評価と見直し記録（様式13-01：１３．代表者による全体の評価と見直し）</t>
    <rPh sb="1" eb="3">
      <t>ジッシ</t>
    </rPh>
    <rPh sb="8" eb="10">
      <t>キロク</t>
    </rPh>
    <rPh sb="10" eb="12">
      <t>チョウヒョウ</t>
    </rPh>
    <rPh sb="13" eb="15">
      <t>ジュンビ</t>
    </rPh>
    <rPh sb="16" eb="18">
      <t>ジョウキ</t>
    </rPh>
    <rPh sb="23" eb="25">
      <t>サクセイ</t>
    </rPh>
    <rPh sb="27" eb="29">
      <t>ブンショ</t>
    </rPh>
    <rPh sb="31" eb="33">
      <t>キロク</t>
    </rPh>
    <rPh sb="33" eb="35">
      <t>チョウヒョウ</t>
    </rPh>
    <rPh sb="36" eb="38">
      <t>ヘイヨウ</t>
    </rPh>
    <rPh sb="53" eb="55">
      <t>イガイ</t>
    </rPh>
    <rPh sb="56" eb="58">
      <t>カキ</t>
    </rPh>
    <rPh sb="59" eb="61">
      <t>チョウヒョウ</t>
    </rPh>
    <rPh sb="67" eb="69">
      <t>リヨウ</t>
    </rPh>
    <rPh sb="71" eb="73">
      <t>ソシキ</t>
    </rPh>
    <rPh sb="74" eb="76">
      <t>テキヨウ</t>
    </rPh>
    <rPh sb="82" eb="84">
      <t>シュウセイ</t>
    </rPh>
    <rPh sb="86" eb="88">
      <t>ジュンビ</t>
    </rPh>
    <rPh sb="103" eb="105">
      <t>ヨウシキ</t>
    </rPh>
    <rPh sb="110" eb="112">
      <t>サクセイ</t>
    </rPh>
    <rPh sb="113" eb="115">
      <t>ヨウキュウ</t>
    </rPh>
    <rPh sb="138" eb="140">
      <t>ヨウシキ</t>
    </rPh>
    <rPh sb="171" eb="173">
      <t>ヨウシキ</t>
    </rPh>
    <rPh sb="213" eb="215">
      <t>ヨウシキ</t>
    </rPh>
    <rPh sb="264" eb="266">
      <t>ヨウシキ</t>
    </rPh>
    <phoneticPr fontId="14"/>
  </si>
  <si>
    <t>９．実施及び運用
上記のフローで作成したのがEA21文書です。これは全て計画書です。
この計画に従って、活動を実施します。これを運用と言います。
運用中に、次の記録を作成してください。（準備した帳票に実行したことを記入する。）
・環境活動計画書（様式5-01）：毎月のエネルギー使用量などの数値、3ヶ月ごとの状況、是正、指示事項）
・環境教育訓練記録（様式7-02）：実施した教育訓練の記録（作成は要求はされていません）
・コミュニケーション記録（様式8-01）：外部からの苦情、要請、その他組織で記録すると決めたこと。
・緊急事態記録（様式10-02）：緊急事態訓練の記録
・問題点是正／予防処置票（様式12-01）：問題点があれば記入してください。
実施中に手順書が必要と判断された場合はサンプル様式9-01のような手順書を作成してください。</t>
    <rPh sb="9" eb="11">
      <t>ジョウキ</t>
    </rPh>
    <rPh sb="16" eb="18">
      <t>サクセイ</t>
    </rPh>
    <rPh sb="26" eb="28">
      <t>ブンショ</t>
    </rPh>
    <rPh sb="34" eb="35">
      <t>スベ</t>
    </rPh>
    <rPh sb="36" eb="38">
      <t>ケイカク</t>
    </rPh>
    <rPh sb="38" eb="39">
      <t>ショ</t>
    </rPh>
    <rPh sb="45" eb="47">
      <t>ケイカク</t>
    </rPh>
    <rPh sb="48" eb="49">
      <t>シタガ</t>
    </rPh>
    <rPh sb="52" eb="54">
      <t>カツドウ</t>
    </rPh>
    <rPh sb="55" eb="57">
      <t>ジッシ</t>
    </rPh>
    <rPh sb="64" eb="66">
      <t>ウンヨウ</t>
    </rPh>
    <rPh sb="67" eb="68">
      <t>イ</t>
    </rPh>
    <rPh sb="73" eb="76">
      <t>ウンヨウチュウ</t>
    </rPh>
    <rPh sb="78" eb="79">
      <t>ツギ</t>
    </rPh>
    <rPh sb="80" eb="82">
      <t>キロク</t>
    </rPh>
    <rPh sb="83" eb="85">
      <t>サクセイ</t>
    </rPh>
    <rPh sb="93" eb="95">
      <t>ジュンビ</t>
    </rPh>
    <rPh sb="97" eb="99">
      <t>チョウヒョウ</t>
    </rPh>
    <rPh sb="100" eb="102">
      <t>ジッコウ</t>
    </rPh>
    <rPh sb="107" eb="109">
      <t>キニュウ</t>
    </rPh>
    <rPh sb="115" eb="117">
      <t>カンキョウ</t>
    </rPh>
    <rPh sb="117" eb="119">
      <t>カツドウ</t>
    </rPh>
    <rPh sb="119" eb="121">
      <t>ケイカク</t>
    </rPh>
    <rPh sb="121" eb="122">
      <t>ショ</t>
    </rPh>
    <rPh sb="123" eb="125">
      <t>ヨウシキ</t>
    </rPh>
    <rPh sb="131" eb="133">
      <t>マイツキ</t>
    </rPh>
    <rPh sb="139" eb="141">
      <t>シヨウ</t>
    </rPh>
    <rPh sb="141" eb="142">
      <t>リョウ</t>
    </rPh>
    <rPh sb="145" eb="147">
      <t>スウチ</t>
    </rPh>
    <rPh sb="150" eb="151">
      <t>ゲツ</t>
    </rPh>
    <rPh sb="154" eb="156">
      <t>ジョウキョウ</t>
    </rPh>
    <rPh sb="157" eb="159">
      <t>ゼセイ</t>
    </rPh>
    <rPh sb="160" eb="162">
      <t>シジ</t>
    </rPh>
    <rPh sb="162" eb="164">
      <t>ジコウ</t>
    </rPh>
    <rPh sb="184" eb="186">
      <t>ジッシ</t>
    </rPh>
    <rPh sb="188" eb="190">
      <t>キョウイク</t>
    </rPh>
    <rPh sb="190" eb="192">
      <t>クンレン</t>
    </rPh>
    <rPh sb="193" eb="195">
      <t>キロク</t>
    </rPh>
    <rPh sb="232" eb="234">
      <t>ガイブ</t>
    </rPh>
    <rPh sb="237" eb="239">
      <t>クジョウ</t>
    </rPh>
    <rPh sb="240" eb="242">
      <t>ヨウセイ</t>
    </rPh>
    <rPh sb="245" eb="246">
      <t>タ</t>
    </rPh>
    <rPh sb="246" eb="248">
      <t>ソシキ</t>
    </rPh>
    <rPh sb="249" eb="251">
      <t>キロク</t>
    </rPh>
    <rPh sb="254" eb="255">
      <t>キ</t>
    </rPh>
    <rPh sb="278" eb="280">
      <t>キンキュウ</t>
    </rPh>
    <rPh sb="280" eb="282">
      <t>ジタイ</t>
    </rPh>
    <rPh sb="282" eb="284">
      <t>クンレン</t>
    </rPh>
    <rPh sb="285" eb="287">
      <t>キロク</t>
    </rPh>
    <rPh sb="310" eb="313">
      <t>モンダイテン</t>
    </rPh>
    <rPh sb="317" eb="319">
      <t>キニュウ</t>
    </rPh>
    <rPh sb="327" eb="330">
      <t>ジッシチュウ</t>
    </rPh>
    <rPh sb="331" eb="333">
      <t>テジュン</t>
    </rPh>
    <rPh sb="333" eb="334">
      <t>ショ</t>
    </rPh>
    <rPh sb="335" eb="337">
      <t>ヒツヨウ</t>
    </rPh>
    <rPh sb="338" eb="340">
      <t>ハンダン</t>
    </rPh>
    <rPh sb="343" eb="345">
      <t>バアイ</t>
    </rPh>
    <rPh sb="350" eb="352">
      <t>ヨウシキ</t>
    </rPh>
    <rPh sb="360" eb="362">
      <t>テジュン</t>
    </rPh>
    <rPh sb="362" eb="363">
      <t>ショ</t>
    </rPh>
    <rPh sb="364" eb="366">
      <t>サクセイ</t>
    </rPh>
    <phoneticPr fontId="14"/>
  </si>
  <si>
    <t>毎月初めに、マニフェストB2,D,E票の返却状況を確認する。</t>
    <rPh sb="0" eb="2">
      <t>マイツキ</t>
    </rPh>
    <rPh sb="2" eb="3">
      <t>ハジ</t>
    </rPh>
    <rPh sb="18" eb="19">
      <t>ヒョウ</t>
    </rPh>
    <rPh sb="20" eb="22">
      <t>ヘンキャク</t>
    </rPh>
    <rPh sb="22" eb="24">
      <t>ジョウキョウ</t>
    </rPh>
    <rPh sb="25" eb="27">
      <t>カクニン</t>
    </rPh>
    <phoneticPr fontId="14"/>
  </si>
  <si>
    <t>様式番号</t>
    <rPh sb="0" eb="2">
      <t>ヨウシキ</t>
    </rPh>
    <rPh sb="2" eb="4">
      <t>バンゴウ</t>
    </rPh>
    <phoneticPr fontId="14"/>
  </si>
  <si>
    <t>＊調査表
決められた体制で役割分担をして、現在の組織の状態を調査します。
状態とは主に、エネルギー、資源の使用状態（前年度の使用量）、機械、設備などが環境に与えている状態（危険物、化学物質使用量・保管量、振動騒音、排水、排気など）、廃棄物の種類、排出量の状態です。</t>
    <rPh sb="1" eb="4">
      <t>チョウサヒョウ</t>
    </rPh>
    <rPh sb="5" eb="6">
      <t>キ</t>
    </rPh>
    <rPh sb="10" eb="12">
      <t>タイセイ</t>
    </rPh>
    <rPh sb="13" eb="15">
      <t>ヤクワリ</t>
    </rPh>
    <rPh sb="15" eb="17">
      <t>ブンタン</t>
    </rPh>
    <rPh sb="21" eb="23">
      <t>ゲンザイ</t>
    </rPh>
    <rPh sb="24" eb="26">
      <t>ソシキ</t>
    </rPh>
    <rPh sb="27" eb="29">
      <t>ジョウタイ</t>
    </rPh>
    <rPh sb="30" eb="32">
      <t>チョウサ</t>
    </rPh>
    <rPh sb="37" eb="39">
      <t>ジョウタイ</t>
    </rPh>
    <rPh sb="41" eb="42">
      <t>オモ</t>
    </rPh>
    <rPh sb="50" eb="52">
      <t>シゲン</t>
    </rPh>
    <rPh sb="53" eb="55">
      <t>シヨウ</t>
    </rPh>
    <rPh sb="55" eb="57">
      <t>ジョウタイ</t>
    </rPh>
    <rPh sb="58" eb="61">
      <t>ゼンネンド</t>
    </rPh>
    <rPh sb="62" eb="65">
      <t>シヨウリョウ</t>
    </rPh>
    <rPh sb="67" eb="69">
      <t>キカイ</t>
    </rPh>
    <rPh sb="70" eb="72">
      <t>セツビ</t>
    </rPh>
    <rPh sb="75" eb="77">
      <t>カンキョウ</t>
    </rPh>
    <rPh sb="78" eb="79">
      <t>アタ</t>
    </rPh>
    <rPh sb="83" eb="85">
      <t>ジョウタイ</t>
    </rPh>
    <rPh sb="86" eb="89">
      <t>キケンブツ</t>
    </rPh>
    <rPh sb="90" eb="92">
      <t>カガク</t>
    </rPh>
    <rPh sb="92" eb="94">
      <t>ブッシツ</t>
    </rPh>
    <rPh sb="94" eb="97">
      <t>シヨウリョウ</t>
    </rPh>
    <rPh sb="98" eb="101">
      <t>ホカンリョウ</t>
    </rPh>
    <rPh sb="102" eb="104">
      <t>シンドウ</t>
    </rPh>
    <rPh sb="104" eb="106">
      <t>ソウオン</t>
    </rPh>
    <rPh sb="107" eb="109">
      <t>ハイスイ</t>
    </rPh>
    <rPh sb="110" eb="112">
      <t>ハイキ</t>
    </rPh>
    <rPh sb="116" eb="119">
      <t>ハイキブツ</t>
    </rPh>
    <rPh sb="120" eb="122">
      <t>シュルイ</t>
    </rPh>
    <rPh sb="123" eb="125">
      <t>ハイシュツ</t>
    </rPh>
    <rPh sb="125" eb="126">
      <t>リョウ</t>
    </rPh>
    <rPh sb="127" eb="129">
      <t>ジョウタイ</t>
    </rPh>
    <phoneticPr fontId="14"/>
  </si>
  <si>
    <t>３．環境への負荷と環境への取組状況の把握及び評価
調査した数値を「環境への負荷の自己チェックシート」に入力して様式3-01を作成します。
「環境への取組の自己チェックリスト」で現在の取り組みをチェックして様式3-02を作成します。</t>
    <rPh sb="25" eb="27">
      <t>チョウサ</t>
    </rPh>
    <rPh sb="29" eb="31">
      <t>スウチ</t>
    </rPh>
    <rPh sb="51" eb="53">
      <t>ニュウリョク</t>
    </rPh>
    <rPh sb="55" eb="57">
      <t>ヨウシキ</t>
    </rPh>
    <rPh sb="62" eb="64">
      <t>サクセイ</t>
    </rPh>
    <rPh sb="88" eb="90">
      <t>ゲンザイ</t>
    </rPh>
    <rPh sb="91" eb="92">
      <t>ト</t>
    </rPh>
    <rPh sb="93" eb="94">
      <t>ク</t>
    </rPh>
    <rPh sb="102" eb="104">
      <t>ヨウシキ</t>
    </rPh>
    <rPh sb="109" eb="111">
      <t>サクセイ</t>
    </rPh>
    <phoneticPr fontId="14"/>
  </si>
  <si>
    <t>５．環境目標及び環境活動計画の策定
環境方針に従い、目標を決めて、実際の活動を計画し、様式5-01を作成します。</t>
    <rPh sb="18" eb="20">
      <t>カンキョウ</t>
    </rPh>
    <rPh sb="20" eb="22">
      <t>ホウシン</t>
    </rPh>
    <rPh sb="23" eb="24">
      <t>シタガ</t>
    </rPh>
    <rPh sb="26" eb="28">
      <t>モクヒョウ</t>
    </rPh>
    <rPh sb="29" eb="30">
      <t>キ</t>
    </rPh>
    <rPh sb="33" eb="35">
      <t>ジッサイ</t>
    </rPh>
    <rPh sb="36" eb="38">
      <t>カツドウ</t>
    </rPh>
    <rPh sb="39" eb="41">
      <t>ケイカク</t>
    </rPh>
    <rPh sb="43" eb="45">
      <t>ヨウシキ</t>
    </rPh>
    <rPh sb="50" eb="52">
      <t>サクセイ</t>
    </rPh>
    <phoneticPr fontId="14"/>
  </si>
  <si>
    <t>４．環境関連法規等の取りまとめ
組織の設備、廃棄物、事業活動などを勘案して関連する環境法規制を取りまとめて様式4-01を作成します。</t>
    <rPh sb="16" eb="18">
      <t>ソシキ</t>
    </rPh>
    <rPh sb="19" eb="21">
      <t>セツビ</t>
    </rPh>
    <rPh sb="22" eb="25">
      <t>ハイキブツ</t>
    </rPh>
    <rPh sb="26" eb="28">
      <t>ジギョウ</t>
    </rPh>
    <rPh sb="28" eb="30">
      <t>カツドウ</t>
    </rPh>
    <rPh sb="33" eb="35">
      <t>カンアン</t>
    </rPh>
    <rPh sb="37" eb="39">
      <t>カンレン</t>
    </rPh>
    <rPh sb="41" eb="43">
      <t>カンキョウ</t>
    </rPh>
    <rPh sb="43" eb="44">
      <t>ホウ</t>
    </rPh>
    <rPh sb="44" eb="46">
      <t>キセイ</t>
    </rPh>
    <rPh sb="47" eb="48">
      <t>ト</t>
    </rPh>
    <rPh sb="53" eb="55">
      <t>ヨウシキ</t>
    </rPh>
    <rPh sb="60" eb="62">
      <t>サクセイ</t>
    </rPh>
    <phoneticPr fontId="14"/>
  </si>
  <si>
    <t>１０．環境上の緊急事態への準備及び対応
組織の設備、危険物、事業活動などを勘案して緊急事態を特定して様式10-01を作成します。</t>
    <rPh sb="26" eb="29">
      <t>キケンブツ</t>
    </rPh>
    <rPh sb="41" eb="43">
      <t>キンキュウ</t>
    </rPh>
    <rPh sb="43" eb="45">
      <t>ジタイ</t>
    </rPh>
    <rPh sb="46" eb="48">
      <t>トクテイ</t>
    </rPh>
    <phoneticPr fontId="14"/>
  </si>
  <si>
    <t>７．教育・訓練の実施
上記のフローからEA21に関すること、組織に必要な技能・技術などに関すること、緊急事態に関することなど従業員が理解して活動できるように教育訓練メニューを決めて様式7-01を作成します。（作成は要求されていません）</t>
    <rPh sb="11" eb="13">
      <t>ジョウキ</t>
    </rPh>
    <rPh sb="24" eb="25">
      <t>カン</t>
    </rPh>
    <rPh sb="30" eb="32">
      <t>ソシキ</t>
    </rPh>
    <rPh sb="33" eb="35">
      <t>ヒツヨウ</t>
    </rPh>
    <rPh sb="36" eb="38">
      <t>ギノウ</t>
    </rPh>
    <rPh sb="39" eb="41">
      <t>ギジュツ</t>
    </rPh>
    <rPh sb="44" eb="45">
      <t>カン</t>
    </rPh>
    <rPh sb="50" eb="52">
      <t>キンキュウ</t>
    </rPh>
    <rPh sb="52" eb="54">
      <t>ジタイ</t>
    </rPh>
    <rPh sb="55" eb="56">
      <t>カン</t>
    </rPh>
    <rPh sb="62" eb="65">
      <t>ジュウギョウイン</t>
    </rPh>
    <rPh sb="66" eb="68">
      <t>リカイ</t>
    </rPh>
    <rPh sb="70" eb="72">
      <t>カツドウ</t>
    </rPh>
    <rPh sb="78" eb="80">
      <t>キョウイク</t>
    </rPh>
    <rPh sb="80" eb="82">
      <t>クンレン</t>
    </rPh>
    <rPh sb="87" eb="88">
      <t>キ</t>
    </rPh>
    <rPh sb="90" eb="92">
      <t>ヨウシキ</t>
    </rPh>
    <rPh sb="97" eb="99">
      <t>サクセイ</t>
    </rPh>
    <rPh sb="104" eb="106">
      <t>サクセイ</t>
    </rPh>
    <rPh sb="107" eb="109">
      <t>ヨウキュウ</t>
    </rPh>
    <phoneticPr fontId="14"/>
  </si>
  <si>
    <t>10月</t>
  </si>
  <si>
    <t>11月</t>
  </si>
  <si>
    <t>12月</t>
  </si>
  <si>
    <t>1月</t>
  </si>
  <si>
    <t>2月</t>
  </si>
  <si>
    <t>3月</t>
  </si>
  <si>
    <t>様式：4-01</t>
    <rPh sb="0" eb="2">
      <t>ヨウシキ</t>
    </rPh>
    <phoneticPr fontId="14"/>
  </si>
  <si>
    <t>様式：8-01　（８．環境コミュニケーションの実施）</t>
    <rPh sb="0" eb="2">
      <t>ヨウシキ</t>
    </rPh>
    <rPh sb="11" eb="13">
      <t>カンキョウ</t>
    </rPh>
    <rPh sb="23" eb="25">
      <t>ジッシ</t>
    </rPh>
    <phoneticPr fontId="14"/>
  </si>
  <si>
    <t>環境コミュニケーションの実施</t>
    <rPh sb="12" eb="14">
      <t>ジッシ</t>
    </rPh>
    <phoneticPr fontId="14"/>
  </si>
  <si>
    <t>１０．</t>
    <phoneticPr fontId="14"/>
  </si>
  <si>
    <t>１２．</t>
    <phoneticPr fontId="14"/>
  </si>
  <si>
    <t>環境への負荷と環境への取組状況の把握及び評価</t>
    <phoneticPr fontId="14"/>
  </si>
  <si>
    <t>○チェックリスト作成</t>
    <rPh sb="8" eb="10">
      <t>サクセイ</t>
    </rPh>
    <phoneticPr fontId="14"/>
  </si>
  <si>
    <t>欠席者
理解不足者
フォロー日</t>
    <rPh sb="0" eb="3">
      <t>ケッセキシャ</t>
    </rPh>
    <rPh sb="4" eb="6">
      <t>リカイ</t>
    </rPh>
    <rPh sb="6" eb="8">
      <t>フソク</t>
    </rPh>
    <rPh sb="8" eb="9">
      <t>シャ</t>
    </rPh>
    <rPh sb="14" eb="15">
      <t>ビ</t>
    </rPh>
    <phoneticPr fontId="14"/>
  </si>
  <si>
    <t>応急対応（応急処置）</t>
    <rPh sb="0" eb="2">
      <t>オウキュウ</t>
    </rPh>
    <rPh sb="2" eb="4">
      <t>タイオウ</t>
    </rPh>
    <rPh sb="5" eb="7">
      <t>オウキュウ</t>
    </rPh>
    <rPh sb="7" eb="9">
      <t>ショチ</t>
    </rPh>
    <phoneticPr fontId="14"/>
  </si>
  <si>
    <t>根本対応（是正処置（再発防止）</t>
    <rPh sb="0" eb="2">
      <t>コンポン</t>
    </rPh>
    <rPh sb="2" eb="4">
      <t>タイオウ</t>
    </rPh>
    <rPh sb="5" eb="7">
      <t>ゼセイ</t>
    </rPh>
    <rPh sb="7" eb="9">
      <t>ショチ</t>
    </rPh>
    <rPh sb="10" eb="12">
      <t>サイハツ</t>
    </rPh>
    <rPh sb="12" eb="14">
      <t>ボウシ</t>
    </rPh>
    <phoneticPr fontId="14"/>
  </si>
  <si>
    <t>法規制順守</t>
    <rPh sb="0" eb="1">
      <t>ホウ</t>
    </rPh>
    <rPh sb="1" eb="3">
      <t>キセイ</t>
    </rPh>
    <rPh sb="3" eb="5">
      <t>ジュンシュ</t>
    </rPh>
    <phoneticPr fontId="14"/>
  </si>
  <si>
    <t>委託契約書・マニュフェスト・マニュフェスト確認書・報告書</t>
    <rPh sb="0" eb="2">
      <t>イタク</t>
    </rPh>
    <rPh sb="2" eb="5">
      <t>ケイヤクショ</t>
    </rPh>
    <rPh sb="21" eb="24">
      <t>カクニンショ</t>
    </rPh>
    <rPh sb="25" eb="28">
      <t>ホウコクショ</t>
    </rPh>
    <phoneticPr fontId="14"/>
  </si>
  <si>
    <t>法規制順守・火災予防</t>
    <rPh sb="0" eb="1">
      <t>ホウ</t>
    </rPh>
    <rPh sb="1" eb="3">
      <t>キセイ</t>
    </rPh>
    <rPh sb="3" eb="5">
      <t>ジュンシュ</t>
    </rPh>
    <rPh sb="6" eb="8">
      <t>カサイ</t>
    </rPh>
    <rPh sb="8" eb="10">
      <t>ヨボウ</t>
    </rPh>
    <phoneticPr fontId="14"/>
  </si>
  <si>
    <t>保管量、置き場の確認</t>
    <rPh sb="0" eb="3">
      <t>ホカンリョウ</t>
    </rPh>
    <rPh sb="4" eb="5">
      <t>オ</t>
    </rPh>
    <rPh sb="6" eb="7">
      <t>バ</t>
    </rPh>
    <rPh sb="8" eb="10">
      <t>カクニン</t>
    </rPh>
    <phoneticPr fontId="14"/>
  </si>
  <si>
    <t>◆問題点、再発防止策、水平展開、確認事項等
・問題点：訓練に参加した方全員に不都合な点、問題点をヒアリングしてより多くの問題点を抽出することをお勧めします。
・再発防止策：これも訓練に参加した方全員で話し合って、効果的な防止策を抽出することをお勧めします。
・水平展開：訓練が一つの部署、一つの工場などで実施された場合、他の部署や工場で同じ問題点が生じないかを検証してください。
・確認事項：話し合った内容で確認することがあれば記録しておいてください。</t>
    <rPh sb="23" eb="26">
      <t>モンダイテン</t>
    </rPh>
    <rPh sb="27" eb="29">
      <t>クンレン</t>
    </rPh>
    <rPh sb="30" eb="32">
      <t>サンカ</t>
    </rPh>
    <rPh sb="34" eb="35">
      <t>カタ</t>
    </rPh>
    <rPh sb="35" eb="37">
      <t>ゼンイン</t>
    </rPh>
    <rPh sb="38" eb="41">
      <t>フツゴウ</t>
    </rPh>
    <rPh sb="42" eb="43">
      <t>テン</t>
    </rPh>
    <rPh sb="44" eb="47">
      <t>モンダイテン</t>
    </rPh>
    <rPh sb="57" eb="58">
      <t>オオ</t>
    </rPh>
    <rPh sb="60" eb="63">
      <t>モンダイテン</t>
    </rPh>
    <rPh sb="64" eb="66">
      <t>チュウシュツ</t>
    </rPh>
    <rPh sb="72" eb="73">
      <t>スス</t>
    </rPh>
    <rPh sb="80" eb="82">
      <t>サイハツ</t>
    </rPh>
    <rPh sb="82" eb="84">
      <t>ボウシ</t>
    </rPh>
    <rPh sb="84" eb="85">
      <t>サク</t>
    </rPh>
    <rPh sb="89" eb="91">
      <t>クンレン</t>
    </rPh>
    <rPh sb="92" eb="94">
      <t>サンカ</t>
    </rPh>
    <rPh sb="96" eb="97">
      <t>カタ</t>
    </rPh>
    <rPh sb="97" eb="99">
      <t>ゼンイン</t>
    </rPh>
    <rPh sb="100" eb="101">
      <t>ハナ</t>
    </rPh>
    <rPh sb="102" eb="103">
      <t>ア</t>
    </rPh>
    <rPh sb="106" eb="109">
      <t>コウカテキ</t>
    </rPh>
    <rPh sb="110" eb="112">
      <t>ボウシ</t>
    </rPh>
    <rPh sb="112" eb="113">
      <t>サク</t>
    </rPh>
    <rPh sb="114" eb="116">
      <t>チュウシュツ</t>
    </rPh>
    <rPh sb="122" eb="123">
      <t>スス</t>
    </rPh>
    <rPh sb="130" eb="132">
      <t>スイヘイ</t>
    </rPh>
    <rPh sb="132" eb="134">
      <t>テンカイ</t>
    </rPh>
    <rPh sb="135" eb="137">
      <t>クンレン</t>
    </rPh>
    <rPh sb="138" eb="139">
      <t>ヒト</t>
    </rPh>
    <rPh sb="141" eb="143">
      <t>ブショ</t>
    </rPh>
    <rPh sb="144" eb="145">
      <t>ヒト</t>
    </rPh>
    <rPh sb="147" eb="149">
      <t>コウジョウ</t>
    </rPh>
    <rPh sb="152" eb="154">
      <t>ジッシ</t>
    </rPh>
    <rPh sb="157" eb="159">
      <t>バアイ</t>
    </rPh>
    <rPh sb="160" eb="161">
      <t>ホカ</t>
    </rPh>
    <rPh sb="162" eb="164">
      <t>ブショ</t>
    </rPh>
    <rPh sb="165" eb="167">
      <t>コウジョウ</t>
    </rPh>
    <rPh sb="168" eb="169">
      <t>オナ</t>
    </rPh>
    <rPh sb="170" eb="173">
      <t>モンダイテン</t>
    </rPh>
    <rPh sb="174" eb="175">
      <t>ショウ</t>
    </rPh>
    <rPh sb="180" eb="182">
      <t>ケンショウ</t>
    </rPh>
    <rPh sb="191" eb="193">
      <t>カクニン</t>
    </rPh>
    <rPh sb="193" eb="195">
      <t>ジコウ</t>
    </rPh>
    <rPh sb="196" eb="197">
      <t>ハナ</t>
    </rPh>
    <rPh sb="198" eb="199">
      <t>ア</t>
    </rPh>
    <rPh sb="201" eb="203">
      <t>ナイヨウ</t>
    </rPh>
    <rPh sb="204" eb="206">
      <t>カクニン</t>
    </rPh>
    <rPh sb="214" eb="216">
      <t>キロク</t>
    </rPh>
    <phoneticPr fontId="14"/>
  </si>
  <si>
    <t>◆手順書変更
・上欄の結果から手順の変更が必要かどうかを判断して記入してください。
・変更がある場合は、どのように手順を変更するのかを簡単に記入してください。
初めて訓練を実施した場合は必ずと言っていいほど、手順の変更が必要となります。しっかりとした訓練をお願いします。</t>
    <rPh sb="1" eb="3">
      <t>テジュン</t>
    </rPh>
    <rPh sb="3" eb="4">
      <t>ショ</t>
    </rPh>
    <rPh sb="4" eb="6">
      <t>ヘンコウ</t>
    </rPh>
    <rPh sb="8" eb="9">
      <t>ウエ</t>
    </rPh>
    <rPh sb="9" eb="10">
      <t>ラン</t>
    </rPh>
    <rPh sb="11" eb="13">
      <t>ケッカ</t>
    </rPh>
    <rPh sb="15" eb="17">
      <t>テジュン</t>
    </rPh>
    <rPh sb="18" eb="20">
      <t>ヘンコウ</t>
    </rPh>
    <rPh sb="21" eb="23">
      <t>ヒツヨウ</t>
    </rPh>
    <rPh sb="28" eb="30">
      <t>ハンダン</t>
    </rPh>
    <rPh sb="32" eb="34">
      <t>キニュウ</t>
    </rPh>
    <rPh sb="43" eb="45">
      <t>ヘンコウ</t>
    </rPh>
    <rPh sb="48" eb="50">
      <t>バアイ</t>
    </rPh>
    <rPh sb="57" eb="59">
      <t>テジュン</t>
    </rPh>
    <rPh sb="60" eb="62">
      <t>ヘンコウ</t>
    </rPh>
    <rPh sb="67" eb="69">
      <t>カンタン</t>
    </rPh>
    <rPh sb="70" eb="72">
      <t>キニュウ</t>
    </rPh>
    <rPh sb="81" eb="82">
      <t>ハジ</t>
    </rPh>
    <rPh sb="84" eb="86">
      <t>クンレン</t>
    </rPh>
    <rPh sb="87" eb="89">
      <t>ジッシ</t>
    </rPh>
    <rPh sb="91" eb="93">
      <t>バアイ</t>
    </rPh>
    <rPh sb="94" eb="95">
      <t>カナラ</t>
    </rPh>
    <rPh sb="97" eb="98">
      <t>イ</t>
    </rPh>
    <rPh sb="105" eb="107">
      <t>テジュン</t>
    </rPh>
    <rPh sb="108" eb="110">
      <t>ヘンコウ</t>
    </rPh>
    <rPh sb="111" eb="113">
      <t>ヒツヨウ</t>
    </rPh>
    <rPh sb="126" eb="128">
      <t>クンレン</t>
    </rPh>
    <rPh sb="130" eb="131">
      <t>ネガ</t>
    </rPh>
    <phoneticPr fontId="14"/>
  </si>
  <si>
    <t>◆訓練の効果
・緊急事態の訓練を全員で実施することは、従業員の意識向上につながります。
・実際に手順どおりに実行すれば、文書が組織の状況に合っていないことが分かります。
　緊急事態にかかわらず、他の計画も実行して改善する感覚が分かります。
・危機管理訓練として緊急事態発生の予防にもつながります。
・実際に緊急事態が発生しても影響を最小限でとどめることが可能となります。</t>
    <rPh sb="1" eb="3">
      <t>クンレン</t>
    </rPh>
    <rPh sb="4" eb="6">
      <t>コウカ</t>
    </rPh>
    <rPh sb="8" eb="10">
      <t>キンキュウ</t>
    </rPh>
    <rPh sb="10" eb="12">
      <t>ジタイ</t>
    </rPh>
    <rPh sb="13" eb="15">
      <t>クンレン</t>
    </rPh>
    <rPh sb="16" eb="18">
      <t>ゼンイン</t>
    </rPh>
    <rPh sb="19" eb="21">
      <t>ジッシ</t>
    </rPh>
    <rPh sb="27" eb="30">
      <t>ジュウギョウイン</t>
    </rPh>
    <rPh sb="31" eb="33">
      <t>イシキ</t>
    </rPh>
    <rPh sb="33" eb="35">
      <t>コウジョウ</t>
    </rPh>
    <rPh sb="45" eb="47">
      <t>ジッサイ</t>
    </rPh>
    <rPh sb="48" eb="50">
      <t>テジュン</t>
    </rPh>
    <rPh sb="54" eb="56">
      <t>ジッコウ</t>
    </rPh>
    <rPh sb="60" eb="62">
      <t>ブンショ</t>
    </rPh>
    <rPh sb="63" eb="65">
      <t>ソシキ</t>
    </rPh>
    <rPh sb="66" eb="68">
      <t>ジョウキョウ</t>
    </rPh>
    <rPh sb="69" eb="70">
      <t>ア</t>
    </rPh>
    <rPh sb="78" eb="79">
      <t>ワ</t>
    </rPh>
    <rPh sb="86" eb="88">
      <t>キンキュウ</t>
    </rPh>
    <rPh sb="88" eb="90">
      <t>ジタイ</t>
    </rPh>
    <rPh sb="97" eb="98">
      <t>タ</t>
    </rPh>
    <rPh sb="99" eb="101">
      <t>ケイカク</t>
    </rPh>
    <rPh sb="102" eb="104">
      <t>ジッコウ</t>
    </rPh>
    <rPh sb="106" eb="108">
      <t>カイゼン</t>
    </rPh>
    <rPh sb="110" eb="112">
      <t>カンカク</t>
    </rPh>
    <rPh sb="113" eb="114">
      <t>ワ</t>
    </rPh>
    <rPh sb="121" eb="123">
      <t>キキ</t>
    </rPh>
    <rPh sb="123" eb="125">
      <t>カンリ</t>
    </rPh>
    <rPh sb="125" eb="127">
      <t>クンレン</t>
    </rPh>
    <rPh sb="130" eb="132">
      <t>キンキュウ</t>
    </rPh>
    <rPh sb="132" eb="134">
      <t>ジタイ</t>
    </rPh>
    <rPh sb="134" eb="136">
      <t>ハッセイ</t>
    </rPh>
    <rPh sb="137" eb="139">
      <t>ヨボウ</t>
    </rPh>
    <rPh sb="150" eb="152">
      <t>ジッサイ</t>
    </rPh>
    <rPh sb="153" eb="155">
      <t>キンキュウ</t>
    </rPh>
    <rPh sb="155" eb="157">
      <t>ジタイ</t>
    </rPh>
    <rPh sb="158" eb="160">
      <t>ハッセイ</t>
    </rPh>
    <rPh sb="163" eb="165">
      <t>エイキョウ</t>
    </rPh>
    <rPh sb="166" eb="169">
      <t>サイショウゲン</t>
    </rPh>
    <rPh sb="177" eb="179">
      <t>カノウ</t>
    </rPh>
    <phoneticPr fontId="14"/>
  </si>
  <si>
    <t>確認</t>
    <rPh sb="0" eb="2">
      <t>カクニン</t>
    </rPh>
    <phoneticPr fontId="14"/>
  </si>
  <si>
    <t>・ 「廃棄物の減量推進及び適正処理に関する計画書」の提出（4月30日まで）
・「廃棄物管理責任者」の選任・届出
　（特定建築物（3,000平方メートル以上）、事務所面積1,000平方メートル以上、製造工場・倉庫面積3,000平方メートル以上、大規模小売店舗(店舗面積1,000平方メートル以上)　）</t>
    <rPh sb="53" eb="55">
      <t>トドケデ</t>
    </rPh>
    <phoneticPr fontId="14"/>
  </si>
  <si>
    <t>小計</t>
    <rPh sb="0" eb="2">
      <t>ショウケイ</t>
    </rPh>
    <phoneticPr fontId="14"/>
  </si>
  <si>
    <t>③-2　水</t>
    <rPh sb="4" eb="5">
      <t>ミズ</t>
    </rPh>
    <phoneticPr fontId="14"/>
  </si>
  <si>
    <t>環境への負荷</t>
    <rPh sb="0" eb="2">
      <t>カンキョウ</t>
    </rPh>
    <rPh sb="4" eb="6">
      <t>フカ</t>
    </rPh>
    <phoneticPr fontId="14"/>
  </si>
  <si>
    <t>教育・訓練の実施</t>
    <rPh sb="0" eb="2">
      <t>キョウイク</t>
    </rPh>
    <rPh sb="3" eb="5">
      <t>クンレン</t>
    </rPh>
    <rPh sb="6" eb="8">
      <t>ジッシ</t>
    </rPh>
    <phoneticPr fontId="14"/>
  </si>
  <si>
    <t>実施及び運用</t>
    <rPh sb="0" eb="2">
      <t>ジッシ</t>
    </rPh>
    <rPh sb="2" eb="3">
      <t>オヨ</t>
    </rPh>
    <rPh sb="4" eb="6">
      <t>ウンヨウ</t>
    </rPh>
    <phoneticPr fontId="14"/>
  </si>
  <si>
    <t>○○手順書</t>
    <rPh sb="2" eb="4">
      <t>テジュン</t>
    </rPh>
    <rPh sb="4" eb="5">
      <t>ショ</t>
    </rPh>
    <phoneticPr fontId="14"/>
  </si>
  <si>
    <t>会社周辺の清掃活動</t>
    <rPh sb="0" eb="2">
      <t>カイシャ</t>
    </rPh>
    <rPh sb="2" eb="4">
      <t>シュウヘン</t>
    </rPh>
    <rPh sb="5" eb="7">
      <t>セイソウ</t>
    </rPh>
    <rPh sb="7" eb="9">
      <t>カツドウ</t>
    </rPh>
    <phoneticPr fontId="14"/>
  </si>
  <si>
    <t>コミュニケーション先　　　　　　　　　　　　　　　　　　　　　　　　　電話：</t>
    <rPh sb="9" eb="10">
      <t>サキ</t>
    </rPh>
    <rPh sb="35" eb="37">
      <t>デンワ</t>
    </rPh>
    <phoneticPr fontId="14"/>
  </si>
  <si>
    <t>作　　成</t>
    <rPh sb="0" eb="1">
      <t>サク</t>
    </rPh>
    <rPh sb="3" eb="4">
      <t>シゲル</t>
    </rPh>
    <phoneticPr fontId="14"/>
  </si>
  <si>
    <t>化石燃料</t>
    <rPh sb="0" eb="2">
      <t>カセキ</t>
    </rPh>
    <rPh sb="2" eb="4">
      <t>ネンリョウ</t>
    </rPh>
    <phoneticPr fontId="14"/>
  </si>
  <si>
    <t>1/4半期</t>
    <rPh sb="3" eb="5">
      <t>ハンキ</t>
    </rPh>
    <phoneticPr fontId="14"/>
  </si>
  <si>
    <t>上半期</t>
    <rPh sb="0" eb="3">
      <t>カミハンキ</t>
    </rPh>
    <phoneticPr fontId="14"/>
  </si>
  <si>
    <t>②　火災発生時は原因を突き止め、再発防止のため
　　の手順を見直し、改定する。</t>
    <rPh sb="2" eb="4">
      <t>カサイ</t>
    </rPh>
    <rPh sb="4" eb="6">
      <t>ハッセイ</t>
    </rPh>
    <rPh sb="6" eb="7">
      <t>トキ</t>
    </rPh>
    <rPh sb="8" eb="10">
      <t>ゲンイン</t>
    </rPh>
    <rPh sb="11" eb="12">
      <t>ツ</t>
    </rPh>
    <rPh sb="13" eb="14">
      <t>ト</t>
    </rPh>
    <rPh sb="16" eb="18">
      <t>サイハツ</t>
    </rPh>
    <rPh sb="18" eb="20">
      <t>ボウシ</t>
    </rPh>
    <rPh sb="27" eb="29">
      <t>テジュン</t>
    </rPh>
    <rPh sb="30" eb="32">
      <t>ミナオ</t>
    </rPh>
    <rPh sb="34" eb="36">
      <t>カイテイ</t>
    </rPh>
    <phoneticPr fontId="14"/>
  </si>
  <si>
    <t>(自動計算）</t>
    <rPh sb="1" eb="3">
      <t>ジドウ</t>
    </rPh>
    <rPh sb="3" eb="5">
      <t>ケイサン</t>
    </rPh>
    <phoneticPr fontId="14"/>
  </si>
  <si>
    <t>その他の紙</t>
    <rPh sb="2" eb="3">
      <t>タ</t>
    </rPh>
    <rPh sb="4" eb="5">
      <t>カミ</t>
    </rPh>
    <phoneticPr fontId="14"/>
  </si>
  <si>
    <t>測定記録</t>
    <rPh sb="0" eb="2">
      <t>ソクテイ</t>
    </rPh>
    <rPh sb="2" eb="4">
      <t>キロク</t>
    </rPh>
    <phoneticPr fontId="14"/>
  </si>
  <si>
    <t>騒音規制法</t>
    <rPh sb="2" eb="5">
      <t>キセイホウ</t>
    </rPh>
    <phoneticPr fontId="14"/>
  </si>
  <si>
    <t>振動規制法</t>
    <rPh sb="0" eb="2">
      <t>シンドウ</t>
    </rPh>
    <phoneticPr fontId="14"/>
  </si>
  <si>
    <t>・地域別振動基準の順守</t>
    <rPh sb="1" eb="3">
      <t>チイキ</t>
    </rPh>
    <rPh sb="3" eb="4">
      <t>ベツ</t>
    </rPh>
    <rPh sb="4" eb="6">
      <t>シンドウ</t>
    </rPh>
    <rPh sb="6" eb="8">
      <t>キジュン</t>
    </rPh>
    <phoneticPr fontId="14"/>
  </si>
  <si>
    <t>◆場所：訓練を実施した場所を記入してください。
◆内容
・想定、訓練の方法などを記入してください。
・写真を貼り付けると文章も少なく、分かりやすくなります。</t>
    <rPh sb="1" eb="3">
      <t>バショ</t>
    </rPh>
    <rPh sb="4" eb="6">
      <t>クンレン</t>
    </rPh>
    <rPh sb="7" eb="9">
      <t>ジッシ</t>
    </rPh>
    <rPh sb="11" eb="13">
      <t>バショ</t>
    </rPh>
    <rPh sb="14" eb="16">
      <t>キニュウ</t>
    </rPh>
    <rPh sb="25" eb="27">
      <t>ナイヨウ</t>
    </rPh>
    <rPh sb="29" eb="31">
      <t>ソウテイ</t>
    </rPh>
    <rPh sb="32" eb="34">
      <t>クンレン</t>
    </rPh>
    <rPh sb="35" eb="37">
      <t>ホウホウ</t>
    </rPh>
    <rPh sb="40" eb="42">
      <t>キニュウ</t>
    </rPh>
    <rPh sb="51" eb="53">
      <t>シャシン</t>
    </rPh>
    <rPh sb="54" eb="55">
      <t>ハ</t>
    </rPh>
    <rPh sb="56" eb="57">
      <t>ツ</t>
    </rPh>
    <rPh sb="60" eb="62">
      <t>ブンショウ</t>
    </rPh>
    <rPh sb="63" eb="64">
      <t>スク</t>
    </rPh>
    <rPh sb="67" eb="68">
      <t>ワ</t>
    </rPh>
    <phoneticPr fontId="14"/>
  </si>
  <si>
    <t>◆参加者：参加した全員の氏名を記入してください。（別リストでも結構です）</t>
    <rPh sb="1" eb="3">
      <t>サンカ</t>
    </rPh>
    <rPh sb="3" eb="4">
      <t>シャ</t>
    </rPh>
    <rPh sb="5" eb="7">
      <t>サンカ</t>
    </rPh>
    <rPh sb="9" eb="11">
      <t>ゼンイン</t>
    </rPh>
    <rPh sb="12" eb="14">
      <t>シメイ</t>
    </rPh>
    <rPh sb="15" eb="17">
      <t>キニュウ</t>
    </rPh>
    <rPh sb="25" eb="26">
      <t>ベツ</t>
    </rPh>
    <rPh sb="31" eb="33">
      <t>ケッコウ</t>
    </rPh>
    <phoneticPr fontId="14"/>
  </si>
  <si>
    <t>　総務担当者</t>
    <rPh sb="1" eb="3">
      <t>ソウム</t>
    </rPh>
    <rPh sb="3" eb="6">
      <t>タントウシャ</t>
    </rPh>
    <phoneticPr fontId="14"/>
  </si>
  <si>
    <t>地域性を考慮し、認可を得ている業者から過去の業績等を参考に選定する。</t>
    <rPh sb="0" eb="2">
      <t>チイキ</t>
    </rPh>
    <rPh sb="2" eb="3">
      <t>セイ</t>
    </rPh>
    <rPh sb="4" eb="6">
      <t>コウリョ</t>
    </rPh>
    <rPh sb="8" eb="10">
      <t>ニンカ</t>
    </rPh>
    <rPh sb="11" eb="12">
      <t>エ</t>
    </rPh>
    <rPh sb="15" eb="17">
      <t>ギョウシャ</t>
    </rPh>
    <rPh sb="19" eb="21">
      <t>カコ</t>
    </rPh>
    <rPh sb="22" eb="25">
      <t>ギョウセキトウ</t>
    </rPh>
    <rPh sb="26" eb="28">
      <t>サンコウ</t>
    </rPh>
    <rPh sb="29" eb="31">
      <t>センテイ</t>
    </rPh>
    <phoneticPr fontId="14"/>
  </si>
  <si>
    <t>処理業者とは、収集運搬、中間処理、それぞれ契約する。</t>
    <rPh sb="0" eb="2">
      <t>ショリ</t>
    </rPh>
    <rPh sb="2" eb="4">
      <t>ギョウシャ</t>
    </rPh>
    <rPh sb="7" eb="9">
      <t>シュウシュウ</t>
    </rPh>
    <rPh sb="9" eb="11">
      <t>ウンパン</t>
    </rPh>
    <rPh sb="12" eb="14">
      <t>チュウカン</t>
    </rPh>
    <rPh sb="14" eb="16">
      <t>ショリ</t>
    </rPh>
    <rPh sb="21" eb="23">
      <t>ケイヤク</t>
    </rPh>
    <phoneticPr fontId="14"/>
  </si>
  <si>
    <t>報告書</t>
    <rPh sb="0" eb="3">
      <t>ホウコクショ</t>
    </rPh>
    <phoneticPr fontId="14"/>
  </si>
  <si>
    <t>廃油</t>
    <rPh sb="0" eb="2">
      <t>ハイユ</t>
    </rPh>
    <phoneticPr fontId="14"/>
  </si>
  <si>
    <t>その他</t>
    <rPh sb="2" eb="3">
      <t>タ</t>
    </rPh>
    <phoneticPr fontId="14"/>
  </si>
  <si>
    <t>専門教育</t>
  </si>
  <si>
    <t>合計（年）</t>
  </si>
  <si>
    <t>　　　（累計）</t>
  </si>
  <si>
    <t>→スタート</t>
  </si>
  <si>
    <t>軽油L</t>
  </si>
  <si>
    <t>承認</t>
    <rPh sb="0" eb="2">
      <t>ショウニン</t>
    </rPh>
    <phoneticPr fontId="14"/>
  </si>
  <si>
    <t>作成</t>
    <rPh sb="0" eb="2">
      <t>サクセイ</t>
    </rPh>
    <phoneticPr fontId="14"/>
  </si>
  <si>
    <t>作成日：</t>
    <rPh sb="0" eb="3">
      <t>サクセイビ</t>
    </rPh>
    <phoneticPr fontId="14"/>
  </si>
  <si>
    <t>方針</t>
    <rPh sb="0" eb="2">
      <t>ホウシン</t>
    </rPh>
    <phoneticPr fontId="14"/>
  </si>
  <si>
    <t>目標達成手段</t>
    <rPh sb="0" eb="2">
      <t>モクヒョウ</t>
    </rPh>
    <rPh sb="2" eb="4">
      <t>タッセイ</t>
    </rPh>
    <rPh sb="4" eb="6">
      <t>シュダン</t>
    </rPh>
    <phoneticPr fontId="14"/>
  </si>
  <si>
    <t>責任部門</t>
    <rPh sb="0" eb="2">
      <t>セキニン</t>
    </rPh>
    <rPh sb="2" eb="4">
      <t>ブモン</t>
    </rPh>
    <phoneticPr fontId="14"/>
  </si>
  <si>
    <t>総務課長</t>
    <rPh sb="0" eb="2">
      <t>ソウム</t>
    </rPh>
    <rPh sb="2" eb="4">
      <t>カチョウ</t>
    </rPh>
    <phoneticPr fontId="14"/>
  </si>
  <si>
    <t>遵守評価の時期：代表者による見直しの前</t>
    <rPh sb="0" eb="2">
      <t>ジュンシュ</t>
    </rPh>
    <rPh sb="2" eb="4">
      <t>ヒョウカ</t>
    </rPh>
    <rPh sb="5" eb="7">
      <t>ジキ</t>
    </rPh>
    <rPh sb="8" eb="11">
      <t>ダイヒョウシャ</t>
    </rPh>
    <rPh sb="14" eb="16">
      <t>ミナオ</t>
    </rPh>
    <rPh sb="18" eb="19">
      <t>マエ</t>
    </rPh>
    <phoneticPr fontId="14"/>
  </si>
  <si>
    <t>承認</t>
  </si>
  <si>
    <t>種類</t>
  </si>
  <si>
    <t>対 象 者</t>
  </si>
  <si>
    <t>目  的</t>
  </si>
  <si>
    <t>内  容</t>
  </si>
  <si>
    <t>頻度</t>
  </si>
  <si>
    <t>責任者</t>
  </si>
  <si>
    <t>スケジュール</t>
  </si>
  <si>
    <t>備　考(参考資料等)</t>
  </si>
  <si>
    <t>一般教育</t>
  </si>
  <si>
    <t>環境経営の戦略的重要性の自覚を高める</t>
  </si>
  <si>
    <t>EA21の内容、環境問題の現状、環境経営の必要性</t>
  </si>
  <si>
    <t>１回／年以上</t>
  </si>
  <si>
    <t>一般的な環境に対 する自覚を高める</t>
  </si>
  <si>
    <t>同上</t>
  </si>
  <si>
    <t>各自の役割分担と責任・権限</t>
  </si>
  <si>
    <t>部門長</t>
  </si>
  <si>
    <t>全体研修を受けなかった者への研修</t>
  </si>
  <si>
    <t>作業終了時</t>
    <rPh sb="0" eb="2">
      <t>サギョウ</t>
    </rPh>
    <rPh sb="2" eb="5">
      <t>シュウリョウジ</t>
    </rPh>
    <phoneticPr fontId="14"/>
  </si>
  <si>
    <t>検査</t>
    <rPh sb="0" eb="2">
      <t>ケンサ</t>
    </rPh>
    <phoneticPr fontId="14"/>
  </si>
  <si>
    <t>毒物及び劇物取締法</t>
    <rPh sb="0" eb="2">
      <t>ドクブツ</t>
    </rPh>
    <rPh sb="2" eb="3">
      <t>オヨ</t>
    </rPh>
    <rPh sb="4" eb="6">
      <t>ゲキブツ</t>
    </rPh>
    <rPh sb="6" eb="9">
      <t>トリシマリホウ</t>
    </rPh>
    <phoneticPr fontId="14"/>
  </si>
  <si>
    <t>緊急時の対応手順書に基づく訓練で手順の適切性・有効性を確認する</t>
  </si>
  <si>
    <t>緊急時の対応手順書</t>
  </si>
  <si>
    <t>保管：環境事務局　　　計画：○　　実績：●</t>
  </si>
  <si>
    <t>消防法（危険物）</t>
    <rPh sb="0" eb="3">
      <t>ショウボウホウ</t>
    </rPh>
    <rPh sb="4" eb="7">
      <t>キケンブツ</t>
    </rPh>
    <phoneticPr fontId="14"/>
  </si>
  <si>
    <t>更新日：</t>
    <rPh sb="0" eb="3">
      <t>コウシンビ</t>
    </rPh>
    <phoneticPr fontId="14"/>
  </si>
  <si>
    <t>　　　　　　　　　　　　　　　　　　　　　　　　　　</t>
  </si>
  <si>
    <t>是正処置の決定（内容）</t>
  </si>
  <si>
    <t>月／日</t>
  </si>
  <si>
    <t>発生日時：</t>
    <rPh sb="0" eb="2">
      <t>ハッセイ</t>
    </rPh>
    <rPh sb="2" eb="4">
      <t>ニチジ</t>
    </rPh>
    <phoneticPr fontId="14"/>
  </si>
  <si>
    <t>発生部門：</t>
    <rPh sb="2" eb="4">
      <t>ブモン</t>
    </rPh>
    <phoneticPr fontId="14"/>
  </si>
  <si>
    <t>（内容）</t>
    <rPh sb="1" eb="3">
      <t>ナイヨウ</t>
    </rPh>
    <phoneticPr fontId="14"/>
  </si>
  <si>
    <t>（原因）</t>
    <rPh sb="1" eb="3">
      <t>ゲンイン</t>
    </rPh>
    <phoneticPr fontId="14"/>
  </si>
  <si>
    <t>（確認した文書や記録）</t>
    <rPh sb="1" eb="3">
      <t>カクニン</t>
    </rPh>
    <rPh sb="5" eb="7">
      <t>ブンショ</t>
    </rPh>
    <rPh sb="8" eb="10">
      <t>キロク</t>
    </rPh>
    <phoneticPr fontId="14"/>
  </si>
  <si>
    <t>（確認した活動）</t>
    <rPh sb="1" eb="3">
      <t>カクニン</t>
    </rPh>
    <rPh sb="5" eb="7">
      <t>カツドウ</t>
    </rPh>
    <phoneticPr fontId="14"/>
  </si>
  <si>
    <t>保管量</t>
    <rPh sb="0" eb="3">
      <t>ホカンリョウ</t>
    </rPh>
    <phoneticPr fontId="14"/>
  </si>
  <si>
    <t>１２．取組状況の確認並びに問題の是正及び予防
運用中に作成した記録を基にチェックします。
・環境活動計画書（様式5-01）：3ヶ月ごとの状況、是正、指示事項（運用中に記入されています）
・環境関連法規制等取りまとめ表（遵守評価記録）（様式4-01→様式12-02として使用）：一番右の欄”遵守評価”に評価を記入してください。
・問題点是正／予防処置票（様式12-01）：運用中に記録された是正処置の経緯などをチェックしてください。記録する問題点がなかった場合は「問題点なし」という記録を作成してください。</t>
    <rPh sb="23" eb="26">
      <t>ウンヨウチュウ</t>
    </rPh>
    <rPh sb="27" eb="29">
      <t>サクセイ</t>
    </rPh>
    <rPh sb="31" eb="33">
      <t>キロク</t>
    </rPh>
    <rPh sb="34" eb="35">
      <t>モト</t>
    </rPh>
    <rPh sb="79" eb="82">
      <t>ウンヨウチュウ</t>
    </rPh>
    <rPh sb="83" eb="85">
      <t>キニュウ</t>
    </rPh>
    <rPh sb="117" eb="119">
      <t>ヨウシキ</t>
    </rPh>
    <rPh sb="124" eb="126">
      <t>ヨウシキ</t>
    </rPh>
    <rPh sb="134" eb="136">
      <t>シヨウ</t>
    </rPh>
    <rPh sb="150" eb="152">
      <t>ヒョウカ</t>
    </rPh>
    <rPh sb="176" eb="178">
      <t>ヨウシキ</t>
    </rPh>
    <rPh sb="185" eb="188">
      <t>ウンヨウチュウ</t>
    </rPh>
    <rPh sb="189" eb="191">
      <t>キロク</t>
    </rPh>
    <rPh sb="194" eb="196">
      <t>ゼセイ</t>
    </rPh>
    <rPh sb="196" eb="198">
      <t>ショチ</t>
    </rPh>
    <rPh sb="199" eb="201">
      <t>ケイイ</t>
    </rPh>
    <rPh sb="215" eb="217">
      <t>キロク</t>
    </rPh>
    <rPh sb="219" eb="222">
      <t>モンダイテン</t>
    </rPh>
    <rPh sb="227" eb="229">
      <t>バアイ</t>
    </rPh>
    <rPh sb="231" eb="234">
      <t>モンダイテン</t>
    </rPh>
    <rPh sb="240" eb="242">
      <t>キロク</t>
    </rPh>
    <rPh sb="243" eb="245">
      <t>サクセイ</t>
    </rPh>
    <phoneticPr fontId="14"/>
  </si>
  <si>
    <t>１３．代表者による全体の評価と見直し
代表者による全体の評価と見直し記録（様式13-01）：決められたある期間（事業年度、半年毎など）の運用が終了したら代表者による全体の評価と見直しを実施して記入してください。</t>
    <rPh sb="37" eb="39">
      <t>ヨウシキ</t>
    </rPh>
    <rPh sb="46" eb="47">
      <t>キ</t>
    </rPh>
    <rPh sb="53" eb="55">
      <t>キカン</t>
    </rPh>
    <rPh sb="56" eb="58">
      <t>ジギョウ</t>
    </rPh>
    <rPh sb="58" eb="60">
      <t>ネンド</t>
    </rPh>
    <rPh sb="61" eb="63">
      <t>ハントシ</t>
    </rPh>
    <rPh sb="63" eb="64">
      <t>マイ</t>
    </rPh>
    <rPh sb="68" eb="70">
      <t>ウンヨウ</t>
    </rPh>
    <rPh sb="71" eb="73">
      <t>シュウリョウ</t>
    </rPh>
    <rPh sb="92" eb="94">
      <t>ジッシ</t>
    </rPh>
    <rPh sb="96" eb="98">
      <t>キニュウ</t>
    </rPh>
    <phoneticPr fontId="14"/>
  </si>
  <si>
    <t>＊環境活動レポート
以上のフローが一巡したら環境活動レポートを作成してください。
登録審査のためにある期間の活動をまとめる場合もあります。
環境活動レポートは事業年度単位で毎年作成します。</t>
    <rPh sb="1" eb="3">
      <t>カンキョウ</t>
    </rPh>
    <rPh sb="3" eb="5">
      <t>カツドウ</t>
    </rPh>
    <rPh sb="10" eb="12">
      <t>イジョウ</t>
    </rPh>
    <rPh sb="17" eb="19">
      <t>イチジュン</t>
    </rPh>
    <rPh sb="22" eb="24">
      <t>カンキョウ</t>
    </rPh>
    <rPh sb="24" eb="26">
      <t>カツドウ</t>
    </rPh>
    <rPh sb="31" eb="33">
      <t>サクセイ</t>
    </rPh>
    <rPh sb="41" eb="43">
      <t>トウロク</t>
    </rPh>
    <rPh sb="43" eb="45">
      <t>シンサ</t>
    </rPh>
    <rPh sb="51" eb="53">
      <t>キカン</t>
    </rPh>
    <rPh sb="54" eb="56">
      <t>カツドウ</t>
    </rPh>
    <rPh sb="61" eb="63">
      <t>バアイ</t>
    </rPh>
    <rPh sb="70" eb="72">
      <t>カンキョウ</t>
    </rPh>
    <rPh sb="72" eb="74">
      <t>カツドウ</t>
    </rPh>
    <rPh sb="79" eb="81">
      <t>ジギョウ</t>
    </rPh>
    <rPh sb="81" eb="83">
      <t>ネンド</t>
    </rPh>
    <rPh sb="83" eb="85">
      <t>タンイ</t>
    </rPh>
    <rPh sb="86" eb="88">
      <t>マイトシ</t>
    </rPh>
    <rPh sb="88" eb="90">
      <t>サクセイ</t>
    </rPh>
    <phoneticPr fontId="14"/>
  </si>
  <si>
    <t>法規制等業務担当者</t>
  </si>
  <si>
    <t>法規制等に関する責任感を高める</t>
  </si>
  <si>
    <t>法規制等順守の手順の徹底を図る</t>
  </si>
  <si>
    <t>当社に関連する法律，条令規制集</t>
  </si>
  <si>
    <t>緊急事態への対応者</t>
  </si>
  <si>
    <t>緊急事態発生時に適切に対応する</t>
  </si>
  <si>
    <t>□認証・登録の対象組織・活動</t>
    <rPh sb="1" eb="3">
      <t>ニンショウ</t>
    </rPh>
    <rPh sb="4" eb="6">
      <t>トウロク</t>
    </rPh>
    <rPh sb="7" eb="9">
      <t>タイショウ</t>
    </rPh>
    <rPh sb="9" eb="11">
      <t>ソシキ</t>
    </rPh>
    <rPh sb="12" eb="14">
      <t>カツドウ</t>
    </rPh>
    <phoneticPr fontId="14"/>
  </si>
  <si>
    <t>名称及び代表者名</t>
    <rPh sb="0" eb="2">
      <t>メイショウ</t>
    </rPh>
    <phoneticPr fontId="14"/>
  </si>
  <si>
    <t>基準年ガソリン L</t>
    <rPh sb="0" eb="2">
      <t>キジュン</t>
    </rPh>
    <rPh sb="2" eb="3">
      <t>ネン</t>
    </rPh>
    <phoneticPr fontId="14"/>
  </si>
  <si>
    <t>基準年 kg-CO2</t>
    <rPh sb="0" eb="2">
      <t>キジュン</t>
    </rPh>
    <rPh sb="2" eb="3">
      <t>ネン</t>
    </rPh>
    <phoneticPr fontId="14"/>
  </si>
  <si>
    <t>（月別）Kg-CO2</t>
    <rPh sb="1" eb="3">
      <t>ツキベツ</t>
    </rPh>
    <phoneticPr fontId="14"/>
  </si>
  <si>
    <t>（累計）Kg-CO2</t>
    <rPh sb="1" eb="3">
      <t>ルイケイ</t>
    </rPh>
    <phoneticPr fontId="14"/>
  </si>
  <si>
    <t>届出
報告</t>
    <rPh sb="0" eb="1">
      <t>トドケ</t>
    </rPh>
    <rPh sb="1" eb="2">
      <t>デ</t>
    </rPh>
    <rPh sb="3" eb="5">
      <t>ホウコク</t>
    </rPh>
    <phoneticPr fontId="14"/>
  </si>
  <si>
    <t>判定</t>
    <rPh sb="0" eb="2">
      <t>ハンテイ</t>
    </rPh>
    <phoneticPr fontId="14"/>
  </si>
  <si>
    <t>証拠</t>
    <rPh sb="0" eb="2">
      <t>ショウコ</t>
    </rPh>
    <phoneticPr fontId="14"/>
  </si>
  <si>
    <t>活動規模</t>
  </si>
  <si>
    <t>百万円</t>
  </si>
  <si>
    <t>人</t>
  </si>
  <si>
    <t>下水道</t>
  </si>
  <si>
    <t>□上記のとおり是正処置は有効であり、再発防止が確認された。</t>
    <rPh sb="1" eb="3">
      <t>ジョウキ</t>
    </rPh>
    <rPh sb="7" eb="9">
      <t>ゼセイ</t>
    </rPh>
    <rPh sb="9" eb="11">
      <t>ショチ</t>
    </rPh>
    <rPh sb="12" eb="14">
      <t>ユウコウ</t>
    </rPh>
    <rPh sb="18" eb="20">
      <t>サイハツ</t>
    </rPh>
    <rPh sb="20" eb="22">
      <t>ボウシ</t>
    </rPh>
    <rPh sb="23" eb="25">
      <t>カクニン</t>
    </rPh>
    <phoneticPr fontId="14"/>
  </si>
  <si>
    <t>総合結果</t>
    <rPh sb="0" eb="2">
      <t>ソウゴウ</t>
    </rPh>
    <rPh sb="2" eb="4">
      <t>ケッカ</t>
    </rPh>
    <phoneticPr fontId="14"/>
  </si>
  <si>
    <t>排水処理施設</t>
    <rPh sb="0" eb="2">
      <t>ハイスイ</t>
    </rPh>
    <rPh sb="2" eb="4">
      <t>ショリ</t>
    </rPh>
    <rPh sb="4" eb="6">
      <t>シセツ</t>
    </rPh>
    <phoneticPr fontId="14"/>
  </si>
  <si>
    <t>・除害施設の設置</t>
    <rPh sb="1" eb="2">
      <t>ジョ</t>
    </rPh>
    <rPh sb="2" eb="3">
      <t>ガイ</t>
    </rPh>
    <rPh sb="3" eb="5">
      <t>シセツ</t>
    </rPh>
    <rPh sb="6" eb="8">
      <t>セッチ</t>
    </rPh>
    <phoneticPr fontId="14"/>
  </si>
  <si>
    <t>・特定施設がある場合の水質測定</t>
    <rPh sb="1" eb="3">
      <t>トクテイ</t>
    </rPh>
    <rPh sb="3" eb="5">
      <t>シセツ</t>
    </rPh>
    <rPh sb="8" eb="10">
      <t>バアイ</t>
    </rPh>
    <rPh sb="11" eb="13">
      <t>スイシツ</t>
    </rPh>
    <rPh sb="13" eb="15">
      <t>ソクテイ</t>
    </rPh>
    <phoneticPr fontId="14"/>
  </si>
  <si>
    <t>届出書
測定記録</t>
    <rPh sb="0" eb="3">
      <t>トドケデショ</t>
    </rPh>
    <rPh sb="4" eb="6">
      <t>ソクテイ</t>
    </rPh>
    <rPh sb="6" eb="8">
      <t>キロク</t>
    </rPh>
    <phoneticPr fontId="14"/>
  </si>
  <si>
    <t>・6月末まで</t>
    <rPh sb="2" eb="3">
      <t>ツキ</t>
    </rPh>
    <rPh sb="3" eb="4">
      <t>スエ</t>
    </rPh>
    <phoneticPr fontId="14"/>
  </si>
  <si>
    <t>化学物質排出把握管理促進法（PRTR法）</t>
    <rPh sb="18" eb="19">
      <t>ホウ</t>
    </rPh>
    <phoneticPr fontId="14"/>
  </si>
  <si>
    <t>車検証
適合車マーク</t>
    <rPh sb="0" eb="3">
      <t>シャケンショウ</t>
    </rPh>
    <phoneticPr fontId="14"/>
  </si>
  <si>
    <t>該当する要求事項
（対応すべき事項）</t>
    <rPh sb="10" eb="12">
      <t>タイオウ</t>
    </rPh>
    <rPh sb="15" eb="17">
      <t>ジコウ</t>
    </rPh>
    <phoneticPr fontId="14"/>
  </si>
  <si>
    <t>伝達：</t>
    <rPh sb="0" eb="2">
      <t>デンタツ</t>
    </rPh>
    <phoneticPr fontId="14"/>
  </si>
  <si>
    <t>関連部署</t>
    <rPh sb="0" eb="2">
      <t>カンレン</t>
    </rPh>
    <rPh sb="2" eb="4">
      <t>ブショ</t>
    </rPh>
    <phoneticPr fontId="14"/>
  </si>
  <si>
    <t>Ａ社グリーン調達基準</t>
    <rPh sb="1" eb="2">
      <t>シャ</t>
    </rPh>
    <rPh sb="6" eb="8">
      <t>チョウタツ</t>
    </rPh>
    <rPh sb="8" eb="10">
      <t>キジュン</t>
    </rPh>
    <phoneticPr fontId="14"/>
  </si>
  <si>
    <t>(2)消防署に社名、住所、火災の状況を連絡する。</t>
    <rPh sb="3" eb="6">
      <t>ショウボウショ</t>
    </rPh>
    <rPh sb="7" eb="9">
      <t>シャメイ</t>
    </rPh>
    <rPh sb="10" eb="12">
      <t>ジュウショ</t>
    </rPh>
    <rPh sb="13" eb="15">
      <t>カサイ</t>
    </rPh>
    <rPh sb="16" eb="18">
      <t>ジョウキョウ</t>
    </rPh>
    <rPh sb="19" eb="21">
      <t>レンラク</t>
    </rPh>
    <phoneticPr fontId="14"/>
  </si>
  <si>
    <t>（消火活動）</t>
    <rPh sb="1" eb="3">
      <t>ショウカ</t>
    </rPh>
    <rPh sb="3" eb="5">
      <t>カツドウ</t>
    </rPh>
    <phoneticPr fontId="14"/>
  </si>
  <si>
    <t>非常口を妨害するものが置いていないかも確認する</t>
    <rPh sb="0" eb="2">
      <t>ヒジョウ</t>
    </rPh>
    <rPh sb="2" eb="3">
      <t>グチ</t>
    </rPh>
    <rPh sb="4" eb="6">
      <t>ボウガイ</t>
    </rPh>
    <rPh sb="11" eb="12">
      <t>オ</t>
    </rPh>
    <rPh sb="19" eb="21">
      <t>カクニン</t>
    </rPh>
    <phoneticPr fontId="14"/>
  </si>
  <si>
    <t>（どのように）</t>
  </si>
  <si>
    <t>産業廃棄物管理手順書</t>
    <rPh sb="0" eb="2">
      <t>サンギョウ</t>
    </rPh>
    <rPh sb="2" eb="5">
      <t>ハイキブツ</t>
    </rPh>
    <rPh sb="5" eb="7">
      <t>カンリ</t>
    </rPh>
    <rPh sb="7" eb="10">
      <t>テジュンショ</t>
    </rPh>
    <phoneticPr fontId="14"/>
  </si>
  <si>
    <t>産業廃棄物について適切に保管・管理し、適切に処理することにより公害を防止し、生活環境の保全と、公衆衛生の向上を目指す。</t>
    <rPh sb="0" eb="2">
      <t>サンギョウ</t>
    </rPh>
    <rPh sb="2" eb="5">
      <t>ハイキブツ</t>
    </rPh>
    <rPh sb="9" eb="11">
      <t>テキセツ</t>
    </rPh>
    <rPh sb="12" eb="14">
      <t>ホカン</t>
    </rPh>
    <rPh sb="15" eb="17">
      <t>カンリ</t>
    </rPh>
    <rPh sb="19" eb="21">
      <t>テキセツ</t>
    </rPh>
    <rPh sb="22" eb="24">
      <t>ショリ</t>
    </rPh>
    <rPh sb="31" eb="33">
      <t>コウガイ</t>
    </rPh>
    <rPh sb="34" eb="36">
      <t>ボウシ</t>
    </rPh>
    <rPh sb="38" eb="40">
      <t>セイカツ</t>
    </rPh>
    <rPh sb="40" eb="42">
      <t>カンキョウ</t>
    </rPh>
    <rPh sb="43" eb="45">
      <t>ホゼン</t>
    </rPh>
    <rPh sb="47" eb="49">
      <t>コウシュウ</t>
    </rPh>
    <rPh sb="49" eb="51">
      <t>エイセイ</t>
    </rPh>
    <rPh sb="52" eb="54">
      <t>コウジョウ</t>
    </rPh>
    <rPh sb="55" eb="57">
      <t>メザ</t>
    </rPh>
    <phoneticPr fontId="14"/>
  </si>
  <si>
    <t>(誰が）</t>
    <rPh sb="1" eb="2">
      <t>ダレ</t>
    </rPh>
    <phoneticPr fontId="14"/>
  </si>
  <si>
    <t>(どこで） （何を）</t>
    <rPh sb="7" eb="8">
      <t>ナニ</t>
    </rPh>
    <phoneticPr fontId="14"/>
  </si>
  <si>
    <t>　工場　　　産業廃棄物</t>
    <rPh sb="1" eb="3">
      <t>コウジョウ</t>
    </rPh>
    <rPh sb="6" eb="8">
      <t>サンギョウ</t>
    </rPh>
    <rPh sb="8" eb="11">
      <t>ハイキブツ</t>
    </rPh>
    <phoneticPr fontId="14"/>
  </si>
  <si>
    <t>産業廃棄物を管理し、処理業者に委託する。</t>
    <rPh sb="0" eb="2">
      <t>サンギョウ</t>
    </rPh>
    <rPh sb="2" eb="5">
      <t>ハイキブツ</t>
    </rPh>
    <rPh sb="6" eb="8">
      <t>カンリ</t>
    </rPh>
    <rPh sb="10" eb="12">
      <t>ショリ</t>
    </rPh>
    <rPh sb="12" eb="14">
      <t>ギョウシャ</t>
    </rPh>
    <rPh sb="15" eb="17">
      <t>イタク</t>
    </rPh>
    <phoneticPr fontId="14"/>
  </si>
  <si>
    <t>（処理業者の選定）</t>
    <rPh sb="1" eb="3">
      <t>ショリ</t>
    </rPh>
    <rPh sb="3" eb="5">
      <t>ギョウシャ</t>
    </rPh>
    <rPh sb="6" eb="8">
      <t>センテイ</t>
    </rPh>
    <phoneticPr fontId="14"/>
  </si>
  <si>
    <t>マニフェストE票で最終処分を確認する</t>
    <rPh sb="7" eb="8">
      <t>ヒョウ</t>
    </rPh>
    <rPh sb="9" eb="11">
      <t>サイシュウ</t>
    </rPh>
    <rPh sb="11" eb="13">
      <t>ショブン</t>
    </rPh>
    <rPh sb="14" eb="16">
      <t>カクニン</t>
    </rPh>
    <phoneticPr fontId="14"/>
  </si>
  <si>
    <r>
      <t>ｍ</t>
    </r>
    <r>
      <rPr>
        <vertAlign val="superscript"/>
        <sz val="10"/>
        <rFont val="ＭＳ Ｐ明朝"/>
        <family val="1"/>
        <charset val="128"/>
      </rPr>
      <t>3</t>
    </r>
  </si>
  <si>
    <t>工業用水</t>
  </si>
  <si>
    <t>地下水</t>
  </si>
  <si>
    <t>(確認・評価と問題点の是正)</t>
    <rPh sb="1" eb="3">
      <t>カクニン</t>
    </rPh>
    <rPh sb="4" eb="6">
      <t>ヒョウカ</t>
    </rPh>
    <rPh sb="7" eb="10">
      <t>モンダイテン</t>
    </rPh>
    <rPh sb="11" eb="13">
      <t>ゼセイ</t>
    </rPh>
    <phoneticPr fontId="14"/>
  </si>
  <si>
    <t>コミュニケーション記録</t>
    <rPh sb="9" eb="11">
      <t>キロク</t>
    </rPh>
    <phoneticPr fontId="14"/>
  </si>
  <si>
    <t>知事</t>
    <rPh sb="0" eb="2">
      <t>チジ</t>
    </rPh>
    <phoneticPr fontId="14"/>
  </si>
  <si>
    <t>段ボール</t>
    <rPh sb="0" eb="1">
      <t>ダン</t>
    </rPh>
    <phoneticPr fontId="14"/>
  </si>
  <si>
    <t>目的</t>
  </si>
  <si>
    <t>NO</t>
  </si>
  <si>
    <t>作業手順</t>
  </si>
  <si>
    <t>ポイント</t>
  </si>
  <si>
    <t>＜改訂記録＞</t>
  </si>
  <si>
    <t>版</t>
  </si>
  <si>
    <t>改訂日</t>
  </si>
  <si>
    <t>改訂内容・改訂理由</t>
  </si>
  <si>
    <t>手順書</t>
  </si>
  <si>
    <t>環境関連法規制等の遵守状況の評価の結果、環境関連法規制等は遵守されていました。</t>
    <rPh sb="9" eb="11">
      <t>ジュンシュ</t>
    </rPh>
    <rPh sb="22" eb="24">
      <t>カンレン</t>
    </rPh>
    <rPh sb="29" eb="31">
      <t>ジュンシュ</t>
    </rPh>
    <phoneticPr fontId="14"/>
  </si>
  <si>
    <t>廃棄物排出量</t>
    <rPh sb="0" eb="3">
      <t>ハイキブツ</t>
    </rPh>
    <rPh sb="3" eb="5">
      <t>ハイシュツ</t>
    </rPh>
    <rPh sb="5" eb="6">
      <t>リョウ</t>
    </rPh>
    <phoneticPr fontId="14"/>
  </si>
  <si>
    <t>一般教育</t>
    <rPh sb="0" eb="2">
      <t>イッパン</t>
    </rPh>
    <rPh sb="2" eb="4">
      <t>キョウイク</t>
    </rPh>
    <phoneticPr fontId="14"/>
  </si>
  <si>
    <t>幹部教育</t>
    <rPh sb="0" eb="2">
      <t>カンブ</t>
    </rPh>
    <rPh sb="2" eb="4">
      <t>キョウイク</t>
    </rPh>
    <phoneticPr fontId="14"/>
  </si>
  <si>
    <t>特別教育</t>
    <rPh sb="0" eb="2">
      <t>トクベツ</t>
    </rPh>
    <rPh sb="2" eb="4">
      <t>キョウイク</t>
    </rPh>
    <phoneticPr fontId="14"/>
  </si>
  <si>
    <t>●危険物講習会</t>
    <rPh sb="1" eb="4">
      <t>キケンブツ</t>
    </rPh>
    <rPh sb="4" eb="7">
      <t>コウシュウカイ</t>
    </rPh>
    <phoneticPr fontId="14"/>
  </si>
  <si>
    <t>環境関連法規等の遵守評価</t>
    <rPh sb="0" eb="2">
      <t>カンキョウ</t>
    </rPh>
    <rPh sb="2" eb="4">
      <t>カンレン</t>
    </rPh>
    <rPh sb="4" eb="7">
      <t>ホウキトウ</t>
    </rPh>
    <rPh sb="8" eb="10">
      <t>ジュンシュ</t>
    </rPh>
    <rPh sb="10" eb="12">
      <t>ヒョウカ</t>
    </rPh>
    <phoneticPr fontId="14"/>
  </si>
  <si>
    <t>使用する二酸化炭素排出係数；</t>
    <rPh sb="0" eb="2">
      <t>シヨウ</t>
    </rPh>
    <rPh sb="4" eb="7">
      <t>ニサンカ</t>
    </rPh>
    <rPh sb="7" eb="9">
      <t>タンソ</t>
    </rPh>
    <rPh sb="9" eb="11">
      <t>ハイシュツ</t>
    </rPh>
    <rPh sb="11" eb="13">
      <t>ケイスウ</t>
    </rPh>
    <phoneticPr fontId="14"/>
  </si>
  <si>
    <t>法規制資格の取得</t>
    <rPh sb="0" eb="1">
      <t>ホウ</t>
    </rPh>
    <rPh sb="1" eb="3">
      <t>キセイ</t>
    </rPh>
    <rPh sb="3" eb="5">
      <t>シカク</t>
    </rPh>
    <rPh sb="6" eb="8">
      <t>シュトク</t>
    </rPh>
    <phoneticPr fontId="14"/>
  </si>
  <si>
    <t>危険物取扱者</t>
    <rPh sb="0" eb="3">
      <t>キケンブツ</t>
    </rPh>
    <rPh sb="3" eb="5">
      <t>トリアツカイ</t>
    </rPh>
    <rPh sb="5" eb="6">
      <t>シャ</t>
    </rPh>
    <phoneticPr fontId="14"/>
  </si>
  <si>
    <t>適宜</t>
    <rPh sb="0" eb="2">
      <t>テキギ</t>
    </rPh>
    <phoneticPr fontId="14"/>
  </si>
  <si>
    <t>危険物の保管に必要な資格の取得</t>
    <rPh sb="0" eb="3">
      <t>キケンブツ</t>
    </rPh>
    <rPh sb="4" eb="6">
      <t>ホカン</t>
    </rPh>
    <rPh sb="7" eb="9">
      <t>ヒツヨウ</t>
    </rPh>
    <rPh sb="10" eb="12">
      <t>シカク</t>
    </rPh>
    <rPh sb="13" eb="15">
      <t>シュトク</t>
    </rPh>
    <phoneticPr fontId="14"/>
  </si>
  <si>
    <t>作成者：</t>
    <rPh sb="0" eb="3">
      <t>サクセイシャ</t>
    </rPh>
    <phoneticPr fontId="14"/>
  </si>
  <si>
    <t>社長</t>
    <rPh sb="0" eb="2">
      <t>シャチョウ</t>
    </rPh>
    <phoneticPr fontId="14"/>
  </si>
  <si>
    <t>環境管理
責任者</t>
    <rPh sb="0" eb="2">
      <t>カンキョウ</t>
    </rPh>
    <rPh sb="2" eb="4">
      <t>カンリ</t>
    </rPh>
    <rPh sb="5" eb="7">
      <t>セキニン</t>
    </rPh>
    <rPh sb="7" eb="8">
      <t>シャ</t>
    </rPh>
    <phoneticPr fontId="14"/>
  </si>
  <si>
    <t>一般廃棄物</t>
    <rPh sb="0" eb="2">
      <t>イッパン</t>
    </rPh>
    <rPh sb="2" eb="5">
      <t>ハイキブツ</t>
    </rPh>
    <phoneticPr fontId="14"/>
  </si>
  <si>
    <t>産業廃棄物</t>
    <rPh sb="0" eb="2">
      <t>サンギョウ</t>
    </rPh>
    <rPh sb="2" eb="5">
      <t>ハイキブツ</t>
    </rPh>
    <phoneticPr fontId="14"/>
  </si>
  <si>
    <t>水使用量</t>
    <rPh sb="0" eb="1">
      <t>ミズ</t>
    </rPh>
    <rPh sb="1" eb="4">
      <t>シヨウリョウ</t>
    </rPh>
    <phoneticPr fontId="14"/>
  </si>
  <si>
    <t>化学物質使用量</t>
    <rPh sb="0" eb="2">
      <t>カガク</t>
    </rPh>
    <rPh sb="2" eb="4">
      <t>ブッシツ</t>
    </rPh>
    <rPh sb="4" eb="7">
      <t>シヨウリョウ</t>
    </rPh>
    <phoneticPr fontId="14"/>
  </si>
  <si>
    <t>二酸化炭素排出量</t>
    <rPh sb="0" eb="3">
      <t>ニサンカ</t>
    </rPh>
    <rPh sb="3" eb="5">
      <t>タンソ</t>
    </rPh>
    <rPh sb="5" eb="7">
      <t>ハイシュツ</t>
    </rPh>
    <rPh sb="7" eb="8">
      <t>リョウ</t>
    </rPh>
    <phoneticPr fontId="14"/>
  </si>
  <si>
    <t>実績</t>
  </si>
  <si>
    <t>割合（％）</t>
  </si>
  <si>
    <t>把握期間(事業年度）：</t>
    <rPh sb="0" eb="2">
      <t>ハアク</t>
    </rPh>
    <rPh sb="2" eb="4">
      <t>キカン</t>
    </rPh>
    <rPh sb="5" eb="7">
      <t>ジギョウ</t>
    </rPh>
    <rPh sb="7" eb="9">
      <t>ネンド</t>
    </rPh>
    <phoneticPr fontId="14"/>
  </si>
  <si>
    <t>～</t>
    <phoneticPr fontId="14"/>
  </si>
  <si>
    <t>作成日：</t>
    <rPh sb="0" eb="2">
      <t>サクセイ</t>
    </rPh>
    <rPh sb="2" eb="3">
      <t>ビ</t>
    </rPh>
    <phoneticPr fontId="14"/>
  </si>
  <si>
    <t>実施者名：</t>
    <rPh sb="0" eb="2">
      <t>ジッシ</t>
    </rPh>
    <rPh sb="2" eb="3">
      <t>シャ</t>
    </rPh>
    <rPh sb="3" eb="4">
      <t>メイ</t>
    </rPh>
    <phoneticPr fontId="14"/>
  </si>
  <si>
    <t>確認</t>
  </si>
  <si>
    <t>作成</t>
  </si>
  <si>
    <t>実施責任者</t>
  </si>
  <si>
    <t>※自分の役割と責任を自覚したことの確認として、署名する。</t>
  </si>
  <si>
    <t>保管：実施部門（部署）</t>
  </si>
  <si>
    <t>教育・訓練の実施</t>
  </si>
  <si>
    <t>実施及び運用</t>
  </si>
  <si>
    <t>火災対応手順書</t>
    <rPh sb="0" eb="2">
      <t>カサイ</t>
    </rPh>
    <rPh sb="2" eb="4">
      <t>タイオウ</t>
    </rPh>
    <rPh sb="4" eb="7">
      <t>テジュンショ</t>
    </rPh>
    <phoneticPr fontId="14"/>
  </si>
  <si>
    <t>グリーン購入</t>
    <rPh sb="4" eb="6">
      <t>コウニュウ</t>
    </rPh>
    <phoneticPr fontId="14"/>
  </si>
  <si>
    <t>比率</t>
    <rPh sb="0" eb="2">
      <t>ヒリツ</t>
    </rPh>
    <phoneticPr fontId="14"/>
  </si>
  <si>
    <t>○対象品目調査</t>
    <rPh sb="1" eb="3">
      <t>タイショウ</t>
    </rPh>
    <rPh sb="3" eb="5">
      <t>ヒンモク</t>
    </rPh>
    <rPh sb="5" eb="7">
      <t>チョウサ</t>
    </rPh>
    <phoneticPr fontId="14"/>
  </si>
  <si>
    <t>・産業廃棄物管理票交付等状況報告書の提出</t>
    <rPh sb="1" eb="3">
      <t>サンギョウ</t>
    </rPh>
    <rPh sb="3" eb="6">
      <t>ハイキブツ</t>
    </rPh>
    <rPh sb="6" eb="8">
      <t>カンリ</t>
    </rPh>
    <rPh sb="8" eb="9">
      <t>ヒョウ</t>
    </rPh>
    <rPh sb="9" eb="11">
      <t>コウフ</t>
    </rPh>
    <rPh sb="11" eb="12">
      <t>ナド</t>
    </rPh>
    <rPh sb="12" eb="14">
      <t>ジョウキョウ</t>
    </rPh>
    <rPh sb="14" eb="17">
      <t>ホウコクショ</t>
    </rPh>
    <rPh sb="18" eb="20">
      <t>テイシュツ</t>
    </rPh>
    <phoneticPr fontId="14"/>
  </si>
  <si>
    <t>新設（有　無）</t>
    <rPh sb="3" eb="4">
      <t>ア</t>
    </rPh>
    <rPh sb="5" eb="6">
      <t>ナ</t>
    </rPh>
    <phoneticPr fontId="14"/>
  </si>
  <si>
    <t>・契約書/許可証につき1回/年</t>
  </si>
  <si>
    <t>年間活動計画</t>
    <rPh sb="0" eb="2">
      <t>ネンカン</t>
    </rPh>
    <rPh sb="2" eb="4">
      <t>カツドウ</t>
    </rPh>
    <rPh sb="4" eb="6">
      <t>ケイカク</t>
    </rPh>
    <phoneticPr fontId="14"/>
  </si>
  <si>
    <t>環境教育</t>
    <rPh sb="0" eb="2">
      <t>カンキョウ</t>
    </rPh>
    <rPh sb="2" eb="4">
      <t>キョウイク</t>
    </rPh>
    <phoneticPr fontId="14"/>
  </si>
  <si>
    <t>特別管理</t>
    <rPh sb="0" eb="2">
      <t>トクベツ</t>
    </rPh>
    <rPh sb="2" eb="4">
      <t>カンリ</t>
    </rPh>
    <phoneticPr fontId="14"/>
  </si>
  <si>
    <t>二酸化炭素排出量削減</t>
    <rPh sb="0" eb="3">
      <t>ニサンカ</t>
    </rPh>
    <rPh sb="3" eb="5">
      <t>タンソ</t>
    </rPh>
    <rPh sb="5" eb="7">
      <t>ハイシュツ</t>
    </rPh>
    <rPh sb="7" eb="8">
      <t>リョウ</t>
    </rPh>
    <rPh sb="8" eb="10">
      <t>サクゲン</t>
    </rPh>
    <phoneticPr fontId="14"/>
  </si>
  <si>
    <t>悪臭防止法</t>
    <rPh sb="0" eb="2">
      <t>アクシュウ</t>
    </rPh>
    <rPh sb="2" eb="5">
      <t>ボウシホウ</t>
    </rPh>
    <phoneticPr fontId="14"/>
  </si>
  <si>
    <t>制定： 201*年*月**日</t>
    <rPh sb="0" eb="2">
      <t>セイテイ</t>
    </rPh>
    <rPh sb="8" eb="9">
      <t>ネン</t>
    </rPh>
    <rPh sb="10" eb="11">
      <t>ツキ</t>
    </rPh>
    <rPh sb="13" eb="14">
      <t>ニチ</t>
    </rPh>
    <phoneticPr fontId="14"/>
  </si>
  <si>
    <t>EA21書類を作成する順番</t>
    <rPh sb="4" eb="6">
      <t>ショルイ</t>
    </rPh>
    <rPh sb="7" eb="9">
      <t>サクセイ</t>
    </rPh>
    <rPh sb="11" eb="13">
      <t>ジュンバン</t>
    </rPh>
    <phoneticPr fontId="14"/>
  </si>
  <si>
    <t>本書ではガイドラインの番号順に様式や解説をしていますが、EA21書類を始めて作成される場合は作成する順番があります。次のフローに従って作成してください。（書類サンプルは全て添付のCDROMに収納されています）書類の書き方は本編を参照してください。</t>
    <rPh sb="0" eb="2">
      <t>ホンショ</t>
    </rPh>
    <rPh sb="11" eb="13">
      <t>バンゴウ</t>
    </rPh>
    <rPh sb="13" eb="14">
      <t>ジュン</t>
    </rPh>
    <rPh sb="15" eb="17">
      <t>ヨウシキ</t>
    </rPh>
    <rPh sb="18" eb="20">
      <t>カイセツ</t>
    </rPh>
    <rPh sb="32" eb="34">
      <t>ショルイ</t>
    </rPh>
    <rPh sb="35" eb="36">
      <t>ハジ</t>
    </rPh>
    <rPh sb="38" eb="40">
      <t>サクセイ</t>
    </rPh>
    <rPh sb="43" eb="45">
      <t>バアイ</t>
    </rPh>
    <rPh sb="46" eb="48">
      <t>サクセイ</t>
    </rPh>
    <rPh sb="50" eb="52">
      <t>ジュンバン</t>
    </rPh>
    <rPh sb="58" eb="59">
      <t>ツギ</t>
    </rPh>
    <rPh sb="64" eb="65">
      <t>シタガ</t>
    </rPh>
    <rPh sb="67" eb="69">
      <t>サクセイ</t>
    </rPh>
    <rPh sb="77" eb="79">
      <t>ショルイ</t>
    </rPh>
    <rPh sb="84" eb="85">
      <t>スベ</t>
    </rPh>
    <rPh sb="86" eb="88">
      <t>テンプ</t>
    </rPh>
    <rPh sb="95" eb="97">
      <t>シュウノウ</t>
    </rPh>
    <rPh sb="104" eb="106">
      <t>ショルイ</t>
    </rPh>
    <rPh sb="107" eb="108">
      <t>カ</t>
    </rPh>
    <rPh sb="109" eb="110">
      <t>カタ</t>
    </rPh>
    <rPh sb="111" eb="113">
      <t>ホンペン</t>
    </rPh>
    <rPh sb="114" eb="116">
      <t>サンショウ</t>
    </rPh>
    <phoneticPr fontId="14"/>
  </si>
  <si>
    <r>
      <t xml:space="preserve">使用テキスト
</t>
    </r>
    <r>
      <rPr>
        <sz val="9"/>
        <rFont val="ＭＳ 明朝"/>
        <family val="1"/>
        <charset val="128"/>
      </rPr>
      <t>（該当項目を■）</t>
    </r>
    <rPh sb="8" eb="10">
      <t>ガイトウ</t>
    </rPh>
    <rPh sb="10" eb="12">
      <t>コウモク</t>
    </rPh>
    <phoneticPr fontId="14"/>
  </si>
  <si>
    <t>環境上の苦情や要請などは必ず受け付けて、対応し、記録する。</t>
    <rPh sb="0" eb="2">
      <t>カンキョウ</t>
    </rPh>
    <rPh sb="2" eb="3">
      <t>ジョウ</t>
    </rPh>
    <rPh sb="4" eb="6">
      <t>クジョウ</t>
    </rPh>
    <rPh sb="7" eb="9">
      <t>ヨウセイ</t>
    </rPh>
    <rPh sb="12" eb="13">
      <t>カナラ</t>
    </rPh>
    <rPh sb="14" eb="15">
      <t>ウ</t>
    </rPh>
    <rPh sb="16" eb="17">
      <t>ツ</t>
    </rPh>
    <rPh sb="20" eb="22">
      <t>タイオウ</t>
    </rPh>
    <rPh sb="24" eb="26">
      <t>キロク</t>
    </rPh>
    <phoneticPr fontId="14"/>
  </si>
  <si>
    <t>□苦情　□要望　□提案　□行政とのやりとり　□その他</t>
    <rPh sb="1" eb="3">
      <t>クジョウ</t>
    </rPh>
    <rPh sb="5" eb="7">
      <t>ヨウボウ</t>
    </rPh>
    <rPh sb="9" eb="11">
      <t>テイアン</t>
    </rPh>
    <rPh sb="13" eb="15">
      <t>ギョウセイ</t>
    </rPh>
    <rPh sb="25" eb="26">
      <t>タ</t>
    </rPh>
    <phoneticPr fontId="14"/>
  </si>
  <si>
    <t>今期実績（月別）</t>
    <rPh sb="0" eb="2">
      <t>コンキ</t>
    </rPh>
    <rPh sb="2" eb="4">
      <t>ジッセキ</t>
    </rPh>
    <rPh sb="5" eb="7">
      <t>ツキベツ</t>
    </rPh>
    <phoneticPr fontId="14"/>
  </si>
  <si>
    <t>水道水の削減</t>
    <rPh sb="0" eb="3">
      <t>スイドウスイ</t>
    </rPh>
    <rPh sb="4" eb="6">
      <t>サクゲン</t>
    </rPh>
    <phoneticPr fontId="14"/>
  </si>
  <si>
    <r>
      <t>基準年</t>
    </r>
    <r>
      <rPr>
        <sz val="11"/>
        <rFont val="ＭＳ Ｐゴシック"/>
        <family val="3"/>
        <charset val="128"/>
      </rPr>
      <t xml:space="preserve">   　　㎥</t>
    </r>
    <rPh sb="0" eb="2">
      <t>キジュン</t>
    </rPh>
    <rPh sb="2" eb="3">
      <t>ネン</t>
    </rPh>
    <phoneticPr fontId="14"/>
  </si>
  <si>
    <t>前期</t>
    <rPh sb="0" eb="2">
      <t>ゼンキ</t>
    </rPh>
    <phoneticPr fontId="14"/>
  </si>
  <si>
    <t>年</t>
    <rPh sb="0" eb="1">
      <t>ネン</t>
    </rPh>
    <phoneticPr fontId="14"/>
  </si>
  <si>
    <t>年度目標</t>
    <phoneticPr fontId="14"/>
  </si>
  <si>
    <t>建設リサイクル法</t>
    <rPh sb="0" eb="2">
      <t>ケンセツ</t>
    </rPh>
    <rPh sb="7" eb="8">
      <t>ホウ</t>
    </rPh>
    <phoneticPr fontId="14"/>
  </si>
  <si>
    <t>・平成19年度を基準に事業者ごとの再資源化率の目標達成を目指す</t>
    <rPh sb="1" eb="3">
      <t>ヘイセイ</t>
    </rPh>
    <rPh sb="5" eb="7">
      <t>ネンド</t>
    </rPh>
    <rPh sb="8" eb="10">
      <t>キジュン</t>
    </rPh>
    <rPh sb="11" eb="14">
      <t>ジギョウシャ</t>
    </rPh>
    <rPh sb="17" eb="21">
      <t>サイシゲンカ</t>
    </rPh>
    <rPh sb="21" eb="22">
      <t>リツ</t>
    </rPh>
    <rPh sb="23" eb="25">
      <t>モクヒョウ</t>
    </rPh>
    <rPh sb="25" eb="27">
      <t>タッセイ</t>
    </rPh>
    <rPh sb="28" eb="30">
      <t>メザ</t>
    </rPh>
    <phoneticPr fontId="14"/>
  </si>
  <si>
    <t>大阪府条例</t>
    <rPh sb="0" eb="3">
      <t>オオサカフ</t>
    </rPh>
    <rPh sb="3" eb="5">
      <t>ジョウレイ</t>
    </rPh>
    <phoneticPr fontId="14"/>
  </si>
  <si>
    <t>新設・変更時</t>
    <rPh sb="0" eb="2">
      <t>シンセツ</t>
    </rPh>
    <rPh sb="3" eb="5">
      <t>ヘンコウ</t>
    </rPh>
    <rPh sb="5" eb="6">
      <t>ジ</t>
    </rPh>
    <phoneticPr fontId="14"/>
  </si>
  <si>
    <t>条項</t>
    <rPh sb="0" eb="2">
      <t>ジョウコウ</t>
    </rPh>
    <phoneticPr fontId="14"/>
  </si>
  <si>
    <t>・委託基準：一廃収集業者の許可の確認</t>
    <rPh sb="1" eb="3">
      <t>イタク</t>
    </rPh>
    <rPh sb="3" eb="5">
      <t>キジュン</t>
    </rPh>
    <rPh sb="6" eb="7">
      <t>イチ</t>
    </rPh>
    <rPh sb="7" eb="8">
      <t>ハイ</t>
    </rPh>
    <rPh sb="8" eb="10">
      <t>シュウシュウ</t>
    </rPh>
    <rPh sb="16" eb="18">
      <t>カクニン</t>
    </rPh>
    <phoneticPr fontId="14"/>
  </si>
  <si>
    <t>・特別管理廃棄物の帳簿の作成</t>
    <rPh sb="1" eb="3">
      <t>トクベツ</t>
    </rPh>
    <rPh sb="3" eb="5">
      <t>カンリ</t>
    </rPh>
    <rPh sb="5" eb="8">
      <t>ハイキブツ</t>
    </rPh>
    <phoneticPr fontId="14"/>
  </si>
  <si>
    <t>・排出基準の遵守</t>
    <rPh sb="1" eb="3">
      <t>ハイシュツ</t>
    </rPh>
    <rPh sb="3" eb="5">
      <t>キジュン</t>
    </rPh>
    <rPh sb="6" eb="8">
      <t>ジュンシュ</t>
    </rPh>
    <phoneticPr fontId="14"/>
  </si>
  <si>
    <t>法12条</t>
    <rPh sb="0" eb="1">
      <t>ホウ</t>
    </rPh>
    <rPh sb="3" eb="4">
      <t>ジョウ</t>
    </rPh>
    <phoneticPr fontId="14"/>
  </si>
  <si>
    <t>数値目標</t>
    <rPh sb="0" eb="2">
      <t>スウチ</t>
    </rPh>
    <rPh sb="2" eb="4">
      <t>モクヒョウ</t>
    </rPh>
    <phoneticPr fontId="14"/>
  </si>
  <si>
    <r>
      <t>緊</t>
    </r>
    <r>
      <rPr>
        <b/>
        <sz val="16"/>
        <rFont val="ＭＳ ゴシック"/>
        <family val="3"/>
        <charset val="128"/>
      </rPr>
      <t>急</t>
    </r>
    <r>
      <rPr>
        <b/>
        <sz val="15.5"/>
        <rFont val="ＭＳ ゴシック"/>
        <family val="3"/>
        <charset val="128"/>
      </rPr>
      <t>事</t>
    </r>
    <r>
      <rPr>
        <b/>
        <sz val="15.5"/>
        <rFont val="ＭＳ ゴシック"/>
        <family val="3"/>
        <charset val="128"/>
      </rPr>
      <t>態　試行・訓練</t>
    </r>
    <rPh sb="5" eb="7">
      <t>シコウ</t>
    </rPh>
    <rPh sb="8" eb="10">
      <t>クンレン</t>
    </rPh>
    <phoneticPr fontId="14"/>
  </si>
  <si>
    <t>試行・訓練の内容</t>
    <rPh sb="0" eb="2">
      <t>シコウ</t>
    </rPh>
    <phoneticPr fontId="14"/>
  </si>
  <si>
    <t>試行・訓練結果の評価</t>
    <rPh sb="0" eb="2">
      <t>シコウ</t>
    </rPh>
    <rPh sb="3" eb="5">
      <t>クンレン</t>
    </rPh>
    <rPh sb="5" eb="7">
      <t>ケッカ</t>
    </rPh>
    <rPh sb="8" eb="10">
      <t>ヒョウカ</t>
    </rPh>
    <phoneticPr fontId="14"/>
  </si>
  <si>
    <t>　□環境経営システム　　□環境目標・活動計画　　□事故・緊急事態　　□外部からの苦情　　□法規　　　□その他　（いずれかを■）　　　　　</t>
    <rPh sb="18" eb="20">
      <t>カツドウ</t>
    </rPh>
    <rPh sb="20" eb="22">
      <t>ケイカク</t>
    </rPh>
    <rPh sb="25" eb="27">
      <t>ジコ</t>
    </rPh>
    <rPh sb="28" eb="30">
      <t>キンキュウ</t>
    </rPh>
    <rPh sb="30" eb="32">
      <t>ジタイ</t>
    </rPh>
    <rPh sb="35" eb="37">
      <t>ガイブ</t>
    </rPh>
    <rPh sb="40" eb="42">
      <t>クジョウ</t>
    </rPh>
    <rPh sb="45" eb="47">
      <t>ホウキ</t>
    </rPh>
    <rPh sb="53" eb="54">
      <t>タ</t>
    </rPh>
    <phoneticPr fontId="14"/>
  </si>
  <si>
    <r>
      <t>１．問題となった</t>
    </r>
    <r>
      <rPr>
        <b/>
        <sz val="11"/>
        <rFont val="ＭＳ 明朝"/>
        <family val="1"/>
        <charset val="128"/>
      </rPr>
      <t>事項</t>
    </r>
    <r>
      <rPr>
        <b/>
        <sz val="11"/>
        <rFont val="Century"/>
        <family val="1"/>
      </rPr>
      <t xml:space="preserve"> </t>
    </r>
    <rPh sb="2" eb="4">
      <t>モンダイ</t>
    </rPh>
    <phoneticPr fontId="14"/>
  </si>
  <si>
    <r>
      <t>２．是正処置</t>
    </r>
    <r>
      <rPr>
        <sz val="11"/>
        <rFont val="ＭＳ 明朝"/>
        <family val="1"/>
        <charset val="128"/>
      </rPr>
      <t>（再発防止）</t>
    </r>
    <rPh sb="7" eb="9">
      <t>サイハツ</t>
    </rPh>
    <rPh sb="9" eb="11">
      <t>ボウシ</t>
    </rPh>
    <phoneticPr fontId="14"/>
  </si>
  <si>
    <r>
      <t>３．予防処置</t>
    </r>
    <r>
      <rPr>
        <sz val="11"/>
        <rFont val="ＭＳ 明朝"/>
        <family val="1"/>
        <charset val="128"/>
      </rPr>
      <t>（潜在的な原因の除去）　　　　　　□必要　　　　　□不要</t>
    </r>
    <rPh sb="7" eb="10">
      <t>センザイテキ</t>
    </rPh>
    <rPh sb="11" eb="13">
      <t>ゲンイン</t>
    </rPh>
    <rPh sb="14" eb="16">
      <t>ジョキョ</t>
    </rPh>
    <phoneticPr fontId="14"/>
  </si>
  <si>
    <t>①　たばこは所定の場所で喫煙する。
②. 危険物保管場所は火気厳禁とする。
③. 消火器の点検は毎月初めに実施する。</t>
    <rPh sb="41" eb="43">
      <t>ショウカ</t>
    </rPh>
    <rPh sb="43" eb="44">
      <t>キ</t>
    </rPh>
    <rPh sb="48" eb="50">
      <t>マイツキ</t>
    </rPh>
    <rPh sb="50" eb="51">
      <t>ハジ</t>
    </rPh>
    <phoneticPr fontId="14"/>
  </si>
  <si>
    <t>喫煙スペースで吸殻入れには水を入れておく
消火器の点検では、置き場所の確認、有効期限も確認する
消火器は離れたところからもすぐに分かるように表示を行う</t>
    <rPh sb="30" eb="31">
      <t>オ</t>
    </rPh>
    <rPh sb="32" eb="34">
      <t>バショ</t>
    </rPh>
    <rPh sb="35" eb="37">
      <t>カクニン</t>
    </rPh>
    <rPh sb="48" eb="51">
      <t>ショウカキ</t>
    </rPh>
    <rPh sb="52" eb="53">
      <t>ハナ</t>
    </rPh>
    <rPh sb="64" eb="65">
      <t>ワ</t>
    </rPh>
    <rPh sb="70" eb="72">
      <t>ヒョウジ</t>
    </rPh>
    <rPh sb="73" eb="74">
      <t>オコナ</t>
    </rPh>
    <phoneticPr fontId="14"/>
  </si>
  <si>
    <t>③　手順書を改訂した場合は必要に応じて試行・訓練を行う。</t>
    <rPh sb="2" eb="5">
      <t>テジュンショ</t>
    </rPh>
    <rPh sb="6" eb="8">
      <t>カイテイ</t>
    </rPh>
    <rPh sb="10" eb="12">
      <t>バアイ</t>
    </rPh>
    <rPh sb="13" eb="15">
      <t>ヒツヨウ</t>
    </rPh>
    <rPh sb="16" eb="17">
      <t>オウ</t>
    </rPh>
    <rPh sb="19" eb="21">
      <t>シコウ</t>
    </rPh>
    <rPh sb="22" eb="24">
      <t>クンレン</t>
    </rPh>
    <rPh sb="25" eb="26">
      <t>オコナ</t>
    </rPh>
    <phoneticPr fontId="14"/>
  </si>
  <si>
    <t>訓練：決められた手順通りにできるようにすること
試行：手順が適切であるか　機能が正常であるか
　　　　決められた手順通りに行動できるか</t>
    <rPh sb="0" eb="2">
      <t>クンレン</t>
    </rPh>
    <rPh sb="3" eb="4">
      <t>キ</t>
    </rPh>
    <rPh sb="8" eb="10">
      <t>テジュン</t>
    </rPh>
    <rPh sb="10" eb="11">
      <t>トオ</t>
    </rPh>
    <rPh sb="24" eb="26">
      <t>シコウ</t>
    </rPh>
    <rPh sb="27" eb="29">
      <t>テジュン</t>
    </rPh>
    <rPh sb="30" eb="32">
      <t>テキセツ</t>
    </rPh>
    <rPh sb="37" eb="39">
      <t>キノウ</t>
    </rPh>
    <rPh sb="40" eb="42">
      <t>セイジョウ</t>
    </rPh>
    <rPh sb="51" eb="52">
      <t>キ</t>
    </rPh>
    <rPh sb="56" eb="58">
      <t>テジュン</t>
    </rPh>
    <rPh sb="58" eb="59">
      <t>トオ</t>
    </rPh>
    <rPh sb="61" eb="63">
      <t>コウドウ</t>
    </rPh>
    <phoneticPr fontId="14"/>
  </si>
  <si>
    <t>・想定した緊急事態への対応策を試行・訓練を実施した場合に記録する</t>
    <rPh sb="1" eb="3">
      <t>ソウテイ</t>
    </rPh>
    <rPh sb="11" eb="13">
      <t>タイオウ</t>
    </rPh>
    <rPh sb="13" eb="14">
      <t>サク</t>
    </rPh>
    <rPh sb="15" eb="17">
      <t>シコウ</t>
    </rPh>
    <rPh sb="18" eb="20">
      <t>クンレン</t>
    </rPh>
    <rPh sb="21" eb="23">
      <t>ジッシ</t>
    </rPh>
    <rPh sb="25" eb="27">
      <t>バアイ</t>
    </rPh>
    <rPh sb="28" eb="30">
      <t>キロク</t>
    </rPh>
    <phoneticPr fontId="14"/>
  </si>
  <si>
    <t>・試行は手順が有効であるか、機器が適切に機能するか、手順書通りに実施できたかを確認すること</t>
    <rPh sb="1" eb="3">
      <t>シコウ</t>
    </rPh>
    <rPh sb="4" eb="6">
      <t>テジュン</t>
    </rPh>
    <rPh sb="7" eb="9">
      <t>ユウコウ</t>
    </rPh>
    <rPh sb="14" eb="16">
      <t>キキ</t>
    </rPh>
    <rPh sb="17" eb="19">
      <t>テキセツ</t>
    </rPh>
    <rPh sb="20" eb="22">
      <t>キノウ</t>
    </rPh>
    <rPh sb="26" eb="29">
      <t>テジュンショ</t>
    </rPh>
    <rPh sb="29" eb="30">
      <t>トオ</t>
    </rPh>
    <rPh sb="32" eb="34">
      <t>ジッシ</t>
    </rPh>
    <rPh sb="39" eb="41">
      <t>カクニン</t>
    </rPh>
    <phoneticPr fontId="14"/>
  </si>
  <si>
    <t>・空気圧縮機のエア洩れ点検</t>
    <rPh sb="1" eb="3">
      <t>クウキ</t>
    </rPh>
    <rPh sb="3" eb="6">
      <t>アッシュクキ</t>
    </rPh>
    <rPh sb="9" eb="10">
      <t>モ</t>
    </rPh>
    <rPh sb="11" eb="13">
      <t>テンケン</t>
    </rPh>
    <phoneticPr fontId="14"/>
  </si>
  <si>
    <t>・省エネタイプ(エネルギー効率の高い）エアコンへ更新</t>
    <rPh sb="1" eb="2">
      <t>ショウ</t>
    </rPh>
    <rPh sb="13" eb="15">
      <t>コウリツ</t>
    </rPh>
    <rPh sb="16" eb="17">
      <t>タカ</t>
    </rPh>
    <rPh sb="24" eb="26">
      <t>コウシン</t>
    </rPh>
    <phoneticPr fontId="14"/>
  </si>
  <si>
    <t>・効率的なルートで配送</t>
    <rPh sb="1" eb="4">
      <t>コウリツテキ</t>
    </rPh>
    <rPh sb="9" eb="11">
      <t>ハイソウ</t>
    </rPh>
    <phoneticPr fontId="14"/>
  </si>
  <si>
    <t>・エリア別営業活動の見直し</t>
    <rPh sb="4" eb="5">
      <t>ベツ</t>
    </rPh>
    <rPh sb="5" eb="7">
      <t>エイギョウ</t>
    </rPh>
    <rPh sb="7" eb="9">
      <t>カツドウ</t>
    </rPh>
    <rPh sb="10" eb="12">
      <t>ミナオ</t>
    </rPh>
    <phoneticPr fontId="14"/>
  </si>
  <si>
    <t>・共同配送の実施</t>
    <rPh sb="1" eb="3">
      <t>キョウドウ</t>
    </rPh>
    <rPh sb="3" eb="5">
      <t>ハイソウ</t>
    </rPh>
    <rPh sb="6" eb="8">
      <t>ジッシ</t>
    </rPh>
    <phoneticPr fontId="14"/>
  </si>
  <si>
    <t>・シュレッダー廃紙のリサイクル化</t>
    <rPh sb="7" eb="8">
      <t>ハイ</t>
    </rPh>
    <rPh sb="8" eb="9">
      <t>カミ</t>
    </rPh>
    <rPh sb="15" eb="16">
      <t>カ</t>
    </rPh>
    <phoneticPr fontId="14"/>
  </si>
  <si>
    <t>・帳票見直しによる印刷物の削減</t>
    <rPh sb="1" eb="3">
      <t>チョウヒョウ</t>
    </rPh>
    <rPh sb="3" eb="5">
      <t>ミナオ</t>
    </rPh>
    <rPh sb="9" eb="12">
      <t>インサツブツ</t>
    </rPh>
    <rPh sb="13" eb="15">
      <t>サクゲン</t>
    </rPh>
    <phoneticPr fontId="14"/>
  </si>
  <si>
    <t>・梱包材の再利用</t>
    <rPh sb="1" eb="3">
      <t>コンポウ</t>
    </rPh>
    <rPh sb="3" eb="4">
      <t>ザイ</t>
    </rPh>
    <rPh sb="5" eb="8">
      <t>サイリヨウ</t>
    </rPh>
    <phoneticPr fontId="14"/>
  </si>
  <si>
    <t>・両面コピー機の購入</t>
    <rPh sb="1" eb="3">
      <t>リョウメン</t>
    </rPh>
    <rPh sb="6" eb="7">
      <t>キ</t>
    </rPh>
    <rPh sb="8" eb="10">
      <t>コウニュウ</t>
    </rPh>
    <phoneticPr fontId="14"/>
  </si>
  <si>
    <t>・素材別ボックスの設置</t>
    <rPh sb="1" eb="3">
      <t>ソザイ</t>
    </rPh>
    <rPh sb="3" eb="4">
      <t>ベツ</t>
    </rPh>
    <rPh sb="9" eb="11">
      <t>セッチ</t>
    </rPh>
    <phoneticPr fontId="14"/>
  </si>
  <si>
    <t>・リサイクル業者の開拓</t>
    <rPh sb="6" eb="8">
      <t>ギョウシャ</t>
    </rPh>
    <rPh sb="9" eb="11">
      <t>カイタク</t>
    </rPh>
    <phoneticPr fontId="14"/>
  </si>
  <si>
    <t>・金型の改善</t>
    <rPh sb="1" eb="3">
      <t>カナガタ</t>
    </rPh>
    <rPh sb="4" eb="6">
      <t>カイゼン</t>
    </rPh>
    <phoneticPr fontId="14"/>
  </si>
  <si>
    <t>・節水シールの貼り付けとポスター掲示</t>
    <rPh sb="1" eb="3">
      <t>セッスイ</t>
    </rPh>
    <rPh sb="7" eb="8">
      <t>ハ</t>
    </rPh>
    <rPh sb="9" eb="10">
      <t>ツ</t>
    </rPh>
    <rPh sb="16" eb="18">
      <t>ケイジ</t>
    </rPh>
    <phoneticPr fontId="14"/>
  </si>
  <si>
    <t>・節水弁取り付け</t>
    <rPh sb="1" eb="3">
      <t>セッスイ</t>
    </rPh>
    <rPh sb="3" eb="4">
      <t>ベン</t>
    </rPh>
    <rPh sb="4" eb="5">
      <t>ト</t>
    </rPh>
    <rPh sb="6" eb="7">
      <t>ツ</t>
    </rPh>
    <phoneticPr fontId="14"/>
  </si>
  <si>
    <t>・自動水栓取り付け</t>
    <rPh sb="1" eb="3">
      <t>ジドウ</t>
    </rPh>
    <rPh sb="3" eb="4">
      <t>ミズ</t>
    </rPh>
    <rPh sb="4" eb="5">
      <t>セン</t>
    </rPh>
    <rPh sb="5" eb="6">
      <t>ト</t>
    </rPh>
    <rPh sb="7" eb="8">
      <t>ツ</t>
    </rPh>
    <phoneticPr fontId="14"/>
  </si>
  <si>
    <t>・トイレに擬音装置取り付け</t>
    <rPh sb="5" eb="7">
      <t>ギオン</t>
    </rPh>
    <rPh sb="7" eb="9">
      <t>ソウチ</t>
    </rPh>
    <rPh sb="9" eb="10">
      <t>ト</t>
    </rPh>
    <rPh sb="11" eb="12">
      <t>ツ</t>
    </rPh>
    <phoneticPr fontId="14"/>
  </si>
  <si>
    <t>・雨水利用による植木の水やり</t>
    <rPh sb="1" eb="3">
      <t>アマミズ</t>
    </rPh>
    <rPh sb="3" eb="5">
      <t>リヨウ</t>
    </rPh>
    <rPh sb="8" eb="10">
      <t>ウエキ</t>
    </rPh>
    <rPh sb="11" eb="12">
      <t>ミズ</t>
    </rPh>
    <phoneticPr fontId="14"/>
  </si>
  <si>
    <t>・有害性の少ない資材の購入</t>
    <rPh sb="1" eb="4">
      <t>ユウガイセイ</t>
    </rPh>
    <rPh sb="5" eb="6">
      <t>スク</t>
    </rPh>
    <rPh sb="8" eb="10">
      <t>シザイ</t>
    </rPh>
    <rPh sb="11" eb="13">
      <t>コウニュウ</t>
    </rPh>
    <phoneticPr fontId="14"/>
  </si>
  <si>
    <t>・省エネ性能の高い電気製品の購入</t>
    <rPh sb="1" eb="2">
      <t>ショウ</t>
    </rPh>
    <rPh sb="4" eb="6">
      <t>セイノウ</t>
    </rPh>
    <rPh sb="7" eb="8">
      <t>タカ</t>
    </rPh>
    <rPh sb="9" eb="11">
      <t>デンキ</t>
    </rPh>
    <rPh sb="11" eb="13">
      <t>セイヒン</t>
    </rPh>
    <rPh sb="14" eb="16">
      <t>コウニュウ</t>
    </rPh>
    <phoneticPr fontId="14"/>
  </si>
  <si>
    <t>・燃費のよい自動車の採用</t>
    <rPh sb="1" eb="3">
      <t>ネンピ</t>
    </rPh>
    <rPh sb="6" eb="9">
      <t>ジドウシャ</t>
    </rPh>
    <rPh sb="10" eb="12">
      <t>サイヨウ</t>
    </rPh>
    <phoneticPr fontId="14"/>
  </si>
  <si>
    <t>・環境方針・目標・活動計画の周知</t>
    <rPh sb="1" eb="3">
      <t>カンキョウ</t>
    </rPh>
    <rPh sb="3" eb="5">
      <t>ホウシン</t>
    </rPh>
    <rPh sb="6" eb="8">
      <t>モクヒョウ</t>
    </rPh>
    <rPh sb="9" eb="11">
      <t>カツドウ</t>
    </rPh>
    <rPh sb="11" eb="13">
      <t>ケイカク</t>
    </rPh>
    <rPh sb="14" eb="16">
      <t>シュウチ</t>
    </rPh>
    <phoneticPr fontId="14"/>
  </si>
  <si>
    <t>・環境目標・環境活動進捗状況確認・評価</t>
    <rPh sb="1" eb="3">
      <t>カンキョウ</t>
    </rPh>
    <rPh sb="3" eb="5">
      <t>モクヒョウ</t>
    </rPh>
    <rPh sb="6" eb="8">
      <t>カンキョウ</t>
    </rPh>
    <rPh sb="8" eb="10">
      <t>カツドウ</t>
    </rPh>
    <rPh sb="10" eb="12">
      <t>シンチョク</t>
    </rPh>
    <rPh sb="12" eb="14">
      <t>ジョウキョウ</t>
    </rPh>
    <rPh sb="14" eb="16">
      <t>カクニン</t>
    </rPh>
    <rPh sb="17" eb="19">
      <t>ヒョウカ</t>
    </rPh>
    <phoneticPr fontId="14"/>
  </si>
  <si>
    <t>・資格取得・更新のため研修会参加</t>
    <rPh sb="1" eb="3">
      <t>シカク</t>
    </rPh>
    <rPh sb="3" eb="5">
      <t>シュトク</t>
    </rPh>
    <rPh sb="6" eb="8">
      <t>コウシン</t>
    </rPh>
    <rPh sb="11" eb="14">
      <t>ケンシュウカイ</t>
    </rPh>
    <rPh sb="14" eb="16">
      <t>サンカ</t>
    </rPh>
    <phoneticPr fontId="14"/>
  </si>
  <si>
    <t>・作成と地域事務局への送付</t>
    <rPh sb="1" eb="3">
      <t>サクセイ</t>
    </rPh>
    <rPh sb="4" eb="6">
      <t>チイキ</t>
    </rPh>
    <rPh sb="6" eb="9">
      <t>ジムキョク</t>
    </rPh>
    <rPh sb="11" eb="13">
      <t>ソウフ</t>
    </rPh>
    <phoneticPr fontId="14"/>
  </si>
  <si>
    <t>持ち回り</t>
    <rPh sb="0" eb="1">
      <t>モ</t>
    </rPh>
    <rPh sb="2" eb="3">
      <t>マワ</t>
    </rPh>
    <phoneticPr fontId="14"/>
  </si>
  <si>
    <t>集計量確認</t>
    <rPh sb="0" eb="2">
      <t>シュウケイ</t>
    </rPh>
    <rPh sb="2" eb="3">
      <t>リョウ</t>
    </rPh>
    <rPh sb="3" eb="5">
      <t>カクニン</t>
    </rPh>
    <phoneticPr fontId="14"/>
  </si>
  <si>
    <t>農林水産省</t>
    <rPh sb="0" eb="2">
      <t>ノウリン</t>
    </rPh>
    <rPh sb="2" eb="5">
      <t>スイサンショウ</t>
    </rPh>
    <phoneticPr fontId="14"/>
  </si>
  <si>
    <t>ボンベ類の転倒防止、40℃以下、警戒標など</t>
    <rPh sb="3" eb="4">
      <t>ルイ</t>
    </rPh>
    <phoneticPr fontId="14"/>
  </si>
  <si>
    <t>・法15条、一般則6条2項8号、一般則6条1項42号
・法44条、容器保安規則4条</t>
    <rPh sb="1" eb="2">
      <t>ホウ</t>
    </rPh>
    <rPh sb="4" eb="5">
      <t>ジョウ</t>
    </rPh>
    <rPh sb="6" eb="8">
      <t>イッパン</t>
    </rPh>
    <rPh sb="8" eb="9">
      <t>ソク</t>
    </rPh>
    <rPh sb="10" eb="11">
      <t>ジョウ</t>
    </rPh>
    <rPh sb="12" eb="13">
      <t>コウ</t>
    </rPh>
    <rPh sb="14" eb="15">
      <t>ゴウ</t>
    </rPh>
    <rPh sb="16" eb="18">
      <t>イッパン</t>
    </rPh>
    <rPh sb="18" eb="19">
      <t>ソク</t>
    </rPh>
    <rPh sb="20" eb="21">
      <t>ジョウ</t>
    </rPh>
    <rPh sb="22" eb="23">
      <t>コウ</t>
    </rPh>
    <rPh sb="25" eb="26">
      <t>ゴウ</t>
    </rPh>
    <rPh sb="28" eb="29">
      <t>ホウ</t>
    </rPh>
    <rPh sb="31" eb="32">
      <t>ジョウ</t>
    </rPh>
    <rPh sb="33" eb="35">
      <t>ヨウキ</t>
    </rPh>
    <rPh sb="35" eb="37">
      <t>ホアン</t>
    </rPh>
    <rPh sb="37" eb="39">
      <t>キソク</t>
    </rPh>
    <rPh sb="40" eb="41">
      <t>ジョウ</t>
    </rPh>
    <phoneticPr fontId="14"/>
  </si>
  <si>
    <t>・高圧ガス容器置場や充てん容器は、容器置場の技術上の基準に従う。
・容器の定期検査</t>
    <rPh sb="5" eb="7">
      <t>ヨウキ</t>
    </rPh>
    <rPh sb="7" eb="8">
      <t>オ</t>
    </rPh>
    <rPh sb="8" eb="9">
      <t>バ</t>
    </rPh>
    <rPh sb="10" eb="11">
      <t>ジュウ</t>
    </rPh>
    <rPh sb="13" eb="15">
      <t>ヨウキ</t>
    </rPh>
    <rPh sb="17" eb="19">
      <t>ヨウキ</t>
    </rPh>
    <rPh sb="19" eb="20">
      <t>オ</t>
    </rPh>
    <rPh sb="20" eb="21">
      <t>バ</t>
    </rPh>
    <rPh sb="22" eb="24">
      <t>ギジュツ</t>
    </rPh>
    <rPh sb="24" eb="25">
      <t>ジョウ</t>
    </rPh>
    <rPh sb="26" eb="28">
      <t>キジュン</t>
    </rPh>
    <rPh sb="29" eb="30">
      <t>シタガ</t>
    </rPh>
    <rPh sb="34" eb="36">
      <t>ヨウキ</t>
    </rPh>
    <rPh sb="37" eb="39">
      <t>テイキ</t>
    </rPh>
    <rPh sb="39" eb="41">
      <t>ケンサ</t>
    </rPh>
    <phoneticPr fontId="14"/>
  </si>
  <si>
    <t>登録書(製造は5年毎、販売は6年毎）</t>
    <rPh sb="0" eb="2">
      <t>トウロク</t>
    </rPh>
    <rPh sb="2" eb="3">
      <t>ショ</t>
    </rPh>
    <rPh sb="4" eb="6">
      <t>セイゾウ</t>
    </rPh>
    <rPh sb="8" eb="10">
      <t>ネンゴト</t>
    </rPh>
    <rPh sb="11" eb="13">
      <t>ハンバイ</t>
    </rPh>
    <rPh sb="15" eb="17">
      <t>ネンゴト</t>
    </rPh>
    <phoneticPr fontId="14"/>
  </si>
  <si>
    <t>総務</t>
    <rPh sb="0" eb="2">
      <t>ソウム</t>
    </rPh>
    <phoneticPr fontId="14"/>
  </si>
  <si>
    <t>大臣、知事</t>
    <rPh sb="0" eb="2">
      <t>ダイジン</t>
    </rPh>
    <rPh sb="3" eb="5">
      <t>チジ</t>
    </rPh>
    <phoneticPr fontId="14"/>
  </si>
  <si>
    <t>取扱責任者</t>
    <rPh sb="0" eb="1">
      <t>ト</t>
    </rPh>
    <rPh sb="1" eb="2">
      <t>アツカ</t>
    </rPh>
    <rPh sb="2" eb="5">
      <t>セキニンシャ</t>
    </rPh>
    <phoneticPr fontId="14"/>
  </si>
  <si>
    <t>○販売開始・更新</t>
    <rPh sb="1" eb="3">
      <t>ハンバイ</t>
    </rPh>
    <rPh sb="3" eb="5">
      <t>カイシ</t>
    </rPh>
    <rPh sb="6" eb="8">
      <t>コウシン</t>
    </rPh>
    <phoneticPr fontId="14"/>
  </si>
  <si>
    <t>○製造開始</t>
    <rPh sb="1" eb="3">
      <t>セイゾウ</t>
    </rPh>
    <rPh sb="3" eb="5">
      <t>カイシ</t>
    </rPh>
    <phoneticPr fontId="14"/>
  </si>
  <si>
    <t>年1回（更新期限確認）</t>
    <rPh sb="0" eb="1">
      <t>ネン</t>
    </rPh>
    <rPh sb="2" eb="3">
      <t>カイ</t>
    </rPh>
    <rPh sb="4" eb="6">
      <t>コウシン</t>
    </rPh>
    <rPh sb="6" eb="8">
      <t>キゲン</t>
    </rPh>
    <rPh sb="8" eb="10">
      <t>カクニン</t>
    </rPh>
    <phoneticPr fontId="14"/>
  </si>
  <si>
    <t>有毒化学品</t>
    <rPh sb="0" eb="2">
      <t>ユウドク</t>
    </rPh>
    <rPh sb="2" eb="5">
      <t>カガクヒン</t>
    </rPh>
    <phoneticPr fontId="14"/>
  </si>
  <si>
    <t>法4条</t>
    <rPh sb="0" eb="1">
      <t>ホウ</t>
    </rPh>
    <rPh sb="2" eb="3">
      <t>ジョウ</t>
    </rPh>
    <phoneticPr fontId="14"/>
  </si>
  <si>
    <t>製造業者の大臣登録、販売業者の知事申請</t>
    <rPh sb="0" eb="2">
      <t>セイゾウ</t>
    </rPh>
    <rPh sb="2" eb="3">
      <t>ギョウ</t>
    </rPh>
    <rPh sb="3" eb="4">
      <t>モノ</t>
    </rPh>
    <rPh sb="5" eb="7">
      <t>ダイジン</t>
    </rPh>
    <rPh sb="7" eb="9">
      <t>トウロク</t>
    </rPh>
    <rPh sb="10" eb="12">
      <t>ハンバイ</t>
    </rPh>
    <rPh sb="12" eb="14">
      <t>ギョウシャ</t>
    </rPh>
    <rPh sb="15" eb="17">
      <t>チジ</t>
    </rPh>
    <rPh sb="17" eb="19">
      <t>シンセイ</t>
    </rPh>
    <phoneticPr fontId="14"/>
  </si>
  <si>
    <t>○事故・盗難時</t>
    <rPh sb="1" eb="3">
      <t>ジコ</t>
    </rPh>
    <rPh sb="4" eb="6">
      <t>トウナン</t>
    </rPh>
    <rPh sb="6" eb="7">
      <t>ジ</t>
    </rPh>
    <phoneticPr fontId="14"/>
  </si>
  <si>
    <t>試薬類含む有毒化学品</t>
    <rPh sb="0" eb="2">
      <t>シヤク</t>
    </rPh>
    <rPh sb="2" eb="3">
      <t>ルイ</t>
    </rPh>
    <rPh sb="3" eb="4">
      <t>フク</t>
    </rPh>
    <rPh sb="5" eb="6">
      <t>アリ</t>
    </rPh>
    <rPh sb="6" eb="7">
      <t>ドク</t>
    </rPh>
    <rPh sb="7" eb="10">
      <t>カガクヒン</t>
    </rPh>
    <phoneticPr fontId="14"/>
  </si>
  <si>
    <t>法11条、法12条
法16条の２</t>
    <rPh sb="0" eb="1">
      <t>ホウ</t>
    </rPh>
    <rPh sb="3" eb="4">
      <t>ジョウ</t>
    </rPh>
    <rPh sb="5" eb="6">
      <t>ホウ</t>
    </rPh>
    <rPh sb="8" eb="9">
      <t>ジョウ</t>
    </rPh>
    <rPh sb="10" eb="11">
      <t>ホウ</t>
    </rPh>
    <rPh sb="13" eb="14">
      <t>ジョウ</t>
    </rPh>
    <phoneticPr fontId="14"/>
  </si>
  <si>
    <t>・盗難／漏洩防止
・容器、貯蔵場所に表示
・事故･盗難時届出（警察など）</t>
    <rPh sb="13" eb="15">
      <t>チョゾウ</t>
    </rPh>
    <rPh sb="15" eb="17">
      <t>バショ</t>
    </rPh>
    <rPh sb="22" eb="24">
      <t>ジコ</t>
    </rPh>
    <rPh sb="25" eb="27">
      <t>トウナン</t>
    </rPh>
    <rPh sb="27" eb="28">
      <t>ジ</t>
    </rPh>
    <rPh sb="28" eb="30">
      <t>トドケデ</t>
    </rPh>
    <phoneticPr fontId="14"/>
  </si>
  <si>
    <t>法8条</t>
    <rPh sb="0" eb="1">
      <t>ホウ</t>
    </rPh>
    <rPh sb="2" eb="3">
      <t>ジョウ</t>
    </rPh>
    <phoneticPr fontId="14"/>
  </si>
  <si>
    <t>法3条</t>
    <rPh sb="0" eb="1">
      <t>ホウ</t>
    </rPh>
    <rPh sb="2" eb="3">
      <t>ジョウ</t>
    </rPh>
    <phoneticPr fontId="14"/>
  </si>
  <si>
    <t>・例：トルエン
・敷地境界、気体排出口、排出水</t>
    <rPh sb="1" eb="2">
      <t>レイ</t>
    </rPh>
    <phoneticPr fontId="14"/>
  </si>
  <si>
    <t>地方条例で指定地域の指定</t>
    <rPh sb="0" eb="2">
      <t>チホウ</t>
    </rPh>
    <rPh sb="2" eb="4">
      <t>ジョウレイ</t>
    </rPh>
    <rPh sb="5" eb="7">
      <t>シテイ</t>
    </rPh>
    <rPh sb="7" eb="9">
      <t>チイキ</t>
    </rPh>
    <rPh sb="10" eb="12">
      <t>シテイ</t>
    </rPh>
    <phoneticPr fontId="14"/>
  </si>
  <si>
    <t>法7条</t>
    <rPh sb="0" eb="1">
      <t>ホウ</t>
    </rPh>
    <rPh sb="2" eb="3">
      <t>ジョウ</t>
    </rPh>
    <phoneticPr fontId="14"/>
  </si>
  <si>
    <t>市町村火災予防条例：指定可燃物の指定数量の5倍以上の届出</t>
    <rPh sb="0" eb="3">
      <t>シチョウソン</t>
    </rPh>
    <rPh sb="3" eb="5">
      <t>カサイ</t>
    </rPh>
    <rPh sb="5" eb="7">
      <t>ヨボウ</t>
    </rPh>
    <rPh sb="7" eb="9">
      <t>ジョウレイ</t>
    </rPh>
    <phoneticPr fontId="14"/>
  </si>
  <si>
    <t>指定可燃物の扱い</t>
    <rPh sb="0" eb="2">
      <t>シテイ</t>
    </rPh>
    <rPh sb="2" eb="4">
      <t>カネン</t>
    </rPh>
    <rPh sb="4" eb="5">
      <t>ブツ</t>
    </rPh>
    <rPh sb="6" eb="7">
      <t>アツカ</t>
    </rPh>
    <phoneticPr fontId="14"/>
  </si>
  <si>
    <t>市町村火災予防条例：危険物保管の指定数量1/5以上の届出</t>
    <rPh sb="0" eb="3">
      <t>シチョウソン</t>
    </rPh>
    <rPh sb="3" eb="5">
      <t>カサイ</t>
    </rPh>
    <rPh sb="5" eb="7">
      <t>ヨボウ</t>
    </rPh>
    <rPh sb="7" eb="9">
      <t>ジョウレイ</t>
    </rPh>
    <phoneticPr fontId="14"/>
  </si>
  <si>
    <t>指定数量未満の危険物保管の扱い</t>
    <rPh sb="0" eb="2">
      <t>シテイ</t>
    </rPh>
    <rPh sb="2" eb="4">
      <t>スウリョウ</t>
    </rPh>
    <rPh sb="4" eb="6">
      <t>ミマン</t>
    </rPh>
    <rPh sb="7" eb="9">
      <t>キケン</t>
    </rPh>
    <rPh sb="9" eb="10">
      <t>ブツ</t>
    </rPh>
    <rPh sb="10" eb="12">
      <t>ホカン</t>
    </rPh>
    <rPh sb="13" eb="14">
      <t>アツカ</t>
    </rPh>
    <phoneticPr fontId="14"/>
  </si>
  <si>
    <t>第2種指定化学物質(100物質)も対象</t>
    <rPh sb="0" eb="1">
      <t>ダイ</t>
    </rPh>
    <rPh sb="2" eb="3">
      <t>シュ</t>
    </rPh>
    <rPh sb="3" eb="5">
      <t>シテイ</t>
    </rPh>
    <rPh sb="5" eb="7">
      <t>カガク</t>
    </rPh>
    <rPh sb="7" eb="9">
      <t>ブッシツ</t>
    </rPh>
    <rPh sb="13" eb="15">
      <t>ブッシツ</t>
    </rPh>
    <rPh sb="17" eb="19">
      <t>タイショウ</t>
    </rPh>
    <phoneticPr fontId="14"/>
  </si>
  <si>
    <t>法14条</t>
    <rPh sb="0" eb="1">
      <t>ホウ</t>
    </rPh>
    <rPh sb="3" eb="4">
      <t>ジョウ</t>
    </rPh>
    <phoneticPr fontId="14"/>
  </si>
  <si>
    <t>知事・経産省</t>
    <rPh sb="3" eb="6">
      <t>ケイサンショウ</t>
    </rPh>
    <phoneticPr fontId="14"/>
  </si>
  <si>
    <t>翌年6月まで</t>
    <rPh sb="0" eb="2">
      <t>ヨクトシ</t>
    </rPh>
    <rPh sb="3" eb="4">
      <t>ツキ</t>
    </rPh>
    <phoneticPr fontId="14"/>
  </si>
  <si>
    <t>第1種指定化学物質(462物質)、例：トルエン</t>
    <rPh sb="17" eb="18">
      <t>レイ</t>
    </rPh>
    <phoneticPr fontId="14"/>
  </si>
  <si>
    <t>大阪府生活環境の保全に関する条例による37物質上乗せ</t>
    <rPh sb="3" eb="5">
      <t>セイカツ</t>
    </rPh>
    <rPh sb="5" eb="7">
      <t>カンキョウ</t>
    </rPh>
    <rPh sb="8" eb="10">
      <t>ホゼン</t>
    </rPh>
    <rPh sb="11" eb="12">
      <t>カン</t>
    </rPh>
    <rPh sb="14" eb="16">
      <t>ジョウレイ</t>
    </rPh>
    <rPh sb="21" eb="23">
      <t>ブッシツ</t>
    </rPh>
    <rPh sb="23" eb="25">
      <t>ウワノ</t>
    </rPh>
    <phoneticPr fontId="14"/>
  </si>
  <si>
    <t>法6条</t>
    <rPh sb="0" eb="1">
      <t>ホウ</t>
    </rPh>
    <rPh sb="2" eb="3">
      <t>ジョウ</t>
    </rPh>
    <phoneticPr fontId="14"/>
  </si>
  <si>
    <t>・第1種指定化学物質取扱者は排出・移動量を報告（年間取扱量１トン以上で従業員21名以上の場合）</t>
    <rPh sb="1" eb="2">
      <t>ダイ</t>
    </rPh>
    <rPh sb="3" eb="4">
      <t>シュ</t>
    </rPh>
    <rPh sb="4" eb="6">
      <t>シテイ</t>
    </rPh>
    <rPh sb="6" eb="8">
      <t>カガク</t>
    </rPh>
    <rPh sb="8" eb="10">
      <t>ブッシツ</t>
    </rPh>
    <rPh sb="10" eb="12">
      <t>トリアツカイ</t>
    </rPh>
    <rPh sb="12" eb="13">
      <t>シャ</t>
    </rPh>
    <rPh sb="14" eb="16">
      <t>ハイシュツ</t>
    </rPh>
    <rPh sb="17" eb="19">
      <t>イドウ</t>
    </rPh>
    <rPh sb="19" eb="20">
      <t>リョウ</t>
    </rPh>
    <rPh sb="21" eb="23">
      <t>ホウコク</t>
    </rPh>
    <rPh sb="24" eb="26">
      <t>ネンカン</t>
    </rPh>
    <rPh sb="26" eb="28">
      <t>トリアツカイ</t>
    </rPh>
    <rPh sb="28" eb="29">
      <t>リョウ</t>
    </rPh>
    <rPh sb="32" eb="34">
      <t>イジョウ</t>
    </rPh>
    <rPh sb="35" eb="38">
      <t>ジュウギョウイン</t>
    </rPh>
    <rPh sb="40" eb="41">
      <t>メイ</t>
    </rPh>
    <rPh sb="41" eb="43">
      <t>イジョウ</t>
    </rPh>
    <rPh sb="44" eb="46">
      <t>バアイ</t>
    </rPh>
    <phoneticPr fontId="14"/>
  </si>
  <si>
    <t>地方条例によっては定期報告</t>
    <rPh sb="0" eb="2">
      <t>チホウ</t>
    </rPh>
    <rPh sb="2" eb="4">
      <t>ジョウレイ</t>
    </rPh>
    <rPh sb="9" eb="11">
      <t>テイキ</t>
    </rPh>
    <rPh sb="11" eb="13">
      <t>ホウコク</t>
    </rPh>
    <phoneticPr fontId="14"/>
  </si>
  <si>
    <t>・特定施設の事前届出</t>
    <rPh sb="6" eb="8">
      <t>ジゼン</t>
    </rPh>
    <phoneticPr fontId="14"/>
  </si>
  <si>
    <t>則8条の18</t>
    <rPh sb="0" eb="1">
      <t>ソク</t>
    </rPh>
    <rPh sb="2" eb="3">
      <t>ジョウ</t>
    </rPh>
    <phoneticPr fontId="14"/>
  </si>
  <si>
    <t>則8条</t>
    <rPh sb="0" eb="1">
      <t>ソク</t>
    </rPh>
    <rPh sb="2" eb="3">
      <t>ジョウ</t>
    </rPh>
    <phoneticPr fontId="14"/>
  </si>
  <si>
    <t>（法律、規則、施行令）</t>
    <rPh sb="1" eb="3">
      <t>ホウリツ</t>
    </rPh>
    <rPh sb="4" eb="6">
      <t>キソク</t>
    </rPh>
    <rPh sb="7" eb="9">
      <t>セコウ</t>
    </rPh>
    <rPh sb="9" eb="10">
      <t>レイ</t>
    </rPh>
    <phoneticPr fontId="14"/>
  </si>
  <si>
    <t>食品廃棄物</t>
    <rPh sb="0" eb="2">
      <t>ショクヒン</t>
    </rPh>
    <rPh sb="2" eb="4">
      <t>ハイキ</t>
    </rPh>
    <rPh sb="4" eb="5">
      <t>ブツ</t>
    </rPh>
    <phoneticPr fontId="14"/>
  </si>
  <si>
    <t>定期報告義務
・前年度の発生量が100トン以上、発生量・食品循環資源の再生利用等の状況を報告（・フランチャイズチェーン店では、集計量で100トン以上）</t>
    <rPh sb="8" eb="11">
      <t>ゼンネンド</t>
    </rPh>
    <rPh sb="12" eb="14">
      <t>ハッセイ</t>
    </rPh>
    <rPh sb="14" eb="15">
      <t>リョウ</t>
    </rPh>
    <rPh sb="21" eb="23">
      <t>イジョウ</t>
    </rPh>
    <rPh sb="24" eb="26">
      <t>ハッセイ</t>
    </rPh>
    <rPh sb="26" eb="27">
      <t>リョウ</t>
    </rPh>
    <rPh sb="28" eb="30">
      <t>ショクヒン</t>
    </rPh>
    <rPh sb="30" eb="32">
      <t>ジュンカン</t>
    </rPh>
    <rPh sb="32" eb="34">
      <t>シゲン</t>
    </rPh>
    <rPh sb="35" eb="37">
      <t>サイセイ</t>
    </rPh>
    <rPh sb="37" eb="40">
      <t>リヨウナド</t>
    </rPh>
    <rPh sb="41" eb="43">
      <t>ジョウキョウ</t>
    </rPh>
    <rPh sb="44" eb="46">
      <t>ホウコク</t>
    </rPh>
    <phoneticPr fontId="14"/>
  </si>
  <si>
    <t>・法3条,令2条
・法付則7条（平成19年から5年）</t>
    <rPh sb="1" eb="2">
      <t>ホウ</t>
    </rPh>
    <rPh sb="3" eb="4">
      <t>ジョウ</t>
    </rPh>
    <rPh sb="5" eb="6">
      <t>レイ</t>
    </rPh>
    <rPh sb="7" eb="8">
      <t>ジョウ</t>
    </rPh>
    <rPh sb="10" eb="11">
      <t>ホウ</t>
    </rPh>
    <rPh sb="11" eb="13">
      <t>フソク</t>
    </rPh>
    <rPh sb="14" eb="15">
      <t>ジョウ</t>
    </rPh>
    <rPh sb="16" eb="18">
      <t>ヘイセイ</t>
    </rPh>
    <rPh sb="20" eb="21">
      <t>ネン</t>
    </rPh>
    <rPh sb="24" eb="25">
      <t>ネン</t>
    </rPh>
    <phoneticPr fontId="14"/>
  </si>
  <si>
    <t>グリーン購入法</t>
    <rPh sb="4" eb="6">
      <t>コウニュウ</t>
    </rPh>
    <rPh sb="6" eb="7">
      <t>ホウ</t>
    </rPh>
    <phoneticPr fontId="14"/>
  </si>
  <si>
    <t>法5条</t>
    <rPh sb="0" eb="1">
      <t>ホウ</t>
    </rPh>
    <rPh sb="2" eb="3">
      <t>ジョウ</t>
    </rPh>
    <phoneticPr fontId="14"/>
  </si>
  <si>
    <t>購入品・調達品
購入先・外注先</t>
    <rPh sb="0" eb="2">
      <t>コウニュウ</t>
    </rPh>
    <rPh sb="2" eb="3">
      <t>ヒン</t>
    </rPh>
    <rPh sb="4" eb="6">
      <t>チョウタツ</t>
    </rPh>
    <rPh sb="6" eb="7">
      <t>ヒン</t>
    </rPh>
    <rPh sb="8" eb="10">
      <t>コウニュウ</t>
    </rPh>
    <rPh sb="10" eb="11">
      <t>サキ</t>
    </rPh>
    <rPh sb="12" eb="15">
      <t>ガイチュウサキ</t>
    </rPh>
    <phoneticPr fontId="14"/>
  </si>
  <si>
    <t>㎥</t>
    <phoneticPr fontId="14"/>
  </si>
  <si>
    <t>廃棄物削減</t>
    <rPh sb="0" eb="3">
      <t>ハイキブツ</t>
    </rPh>
    <rPh sb="3" eb="5">
      <t>サクゲン</t>
    </rPh>
    <phoneticPr fontId="14"/>
  </si>
  <si>
    <t>目　　　標
(方針に掲げた取組項目は必ず挙げる）
(負荷の自己チェックで特定した項目)</t>
    <rPh sb="0" eb="1">
      <t>メ</t>
    </rPh>
    <rPh sb="4" eb="5">
      <t>ヒョウ</t>
    </rPh>
    <rPh sb="7" eb="9">
      <t>ホウシン</t>
    </rPh>
    <rPh sb="10" eb="11">
      <t>カカ</t>
    </rPh>
    <rPh sb="13" eb="14">
      <t>ト</t>
    </rPh>
    <rPh sb="14" eb="15">
      <t>ク</t>
    </rPh>
    <rPh sb="15" eb="17">
      <t>コウモク</t>
    </rPh>
    <rPh sb="18" eb="19">
      <t>カナラ</t>
    </rPh>
    <rPh sb="20" eb="21">
      <t>ア</t>
    </rPh>
    <rPh sb="26" eb="28">
      <t>フカ</t>
    </rPh>
    <rPh sb="29" eb="31">
      <t>ジコ</t>
    </rPh>
    <rPh sb="36" eb="38">
      <t>トクテイ</t>
    </rPh>
    <rPh sb="40" eb="42">
      <t>コウモク</t>
    </rPh>
    <phoneticPr fontId="14"/>
  </si>
  <si>
    <t xml:space="preserve"> (取組の自己チェックで◎をつけた項目）</t>
    <rPh sb="2" eb="3">
      <t>ト</t>
    </rPh>
    <rPh sb="3" eb="4">
      <t>ク</t>
    </rPh>
    <rPh sb="5" eb="7">
      <t>ジコ</t>
    </rPh>
    <rPh sb="17" eb="19">
      <t>コウモク</t>
    </rPh>
    <phoneticPr fontId="14"/>
  </si>
  <si>
    <r>
      <t>基準年度</t>
    </r>
    <r>
      <rPr>
        <sz val="11"/>
        <rFont val="ＭＳ Ｐゴシック"/>
        <family val="3"/>
        <charset val="128"/>
      </rPr>
      <t>実績</t>
    </r>
    <rPh sb="0" eb="2">
      <t>キジュン</t>
    </rPh>
    <rPh sb="2" eb="3">
      <t>ネン</t>
    </rPh>
    <rPh sb="3" eb="4">
      <t>ド</t>
    </rPh>
    <rPh sb="4" eb="6">
      <t>ジッセキ</t>
    </rPh>
    <phoneticPr fontId="14"/>
  </si>
  <si>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kWh</t>
    </r>
    <rPh sb="0" eb="2">
      <t>キジュン</t>
    </rPh>
    <rPh sb="2" eb="3">
      <t>ネン</t>
    </rPh>
    <phoneticPr fontId="14"/>
  </si>
  <si>
    <r>
      <t xml:space="preserve">今期 </t>
    </r>
    <r>
      <rPr>
        <sz val="11"/>
        <rFont val="ＭＳ Ｐゴシック"/>
        <family val="3"/>
        <charset val="128"/>
      </rPr>
      <t xml:space="preserve"> </t>
    </r>
    <r>
      <rPr>
        <sz val="11"/>
        <rFont val="ＭＳ Ｐゴシック"/>
        <family val="3"/>
        <charset val="128"/>
      </rPr>
      <t xml:space="preserve"> kg-CO2</t>
    </r>
    <rPh sb="0" eb="2">
      <t>コンキ</t>
    </rPh>
    <phoneticPr fontId="14"/>
  </si>
  <si>
    <t>ℓ</t>
    <phoneticPr fontId="14"/>
  </si>
  <si>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kｇ</t>
    </r>
    <rPh sb="0" eb="2">
      <t>キジュン</t>
    </rPh>
    <rPh sb="2" eb="3">
      <t>ネン</t>
    </rPh>
    <phoneticPr fontId="14"/>
  </si>
  <si>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トン</t>
    </r>
    <rPh sb="0" eb="2">
      <t>キジュン</t>
    </rPh>
    <rPh sb="2" eb="3">
      <t>ネン</t>
    </rPh>
    <phoneticPr fontId="14"/>
  </si>
  <si>
    <t>委託確認書
引取証明書</t>
    <rPh sb="0" eb="2">
      <t>イタク</t>
    </rPh>
    <rPh sb="2" eb="5">
      <t>カクニンショ</t>
    </rPh>
    <phoneticPr fontId="14"/>
  </si>
  <si>
    <t>・フロン類回収時の委託確認書交付と引取証明書の保存（3年間）</t>
    <rPh sb="4" eb="5">
      <t>ルイ</t>
    </rPh>
    <rPh sb="5" eb="7">
      <t>カイシュウ</t>
    </rPh>
    <rPh sb="7" eb="8">
      <t>ジ</t>
    </rPh>
    <rPh sb="9" eb="11">
      <t>イタク</t>
    </rPh>
    <rPh sb="11" eb="13">
      <t>カクニン</t>
    </rPh>
    <rPh sb="13" eb="14">
      <t>ショ</t>
    </rPh>
    <rPh sb="14" eb="16">
      <t>コウフ</t>
    </rPh>
    <rPh sb="17" eb="18">
      <t>ヒ</t>
    </rPh>
    <rPh sb="18" eb="19">
      <t>ト</t>
    </rPh>
    <rPh sb="19" eb="22">
      <t>ショウメイショ</t>
    </rPh>
    <rPh sb="23" eb="25">
      <t>ホゾン</t>
    </rPh>
    <rPh sb="27" eb="29">
      <t>ネンカン</t>
    </rPh>
    <phoneticPr fontId="14"/>
  </si>
  <si>
    <t>・引取証明書が30日以内に送付されない場合の知事への報告</t>
    <rPh sb="1" eb="3">
      <t>ヒキトリ</t>
    </rPh>
    <rPh sb="3" eb="6">
      <t>ショウメイショ</t>
    </rPh>
    <rPh sb="9" eb="10">
      <t>ニチ</t>
    </rPh>
    <rPh sb="10" eb="12">
      <t>イナイ</t>
    </rPh>
    <rPh sb="13" eb="15">
      <t>ソウフ</t>
    </rPh>
    <rPh sb="19" eb="21">
      <t>バアイ</t>
    </rPh>
    <rPh sb="22" eb="24">
      <t>チジ</t>
    </rPh>
    <rPh sb="26" eb="28">
      <t>ホウコク</t>
    </rPh>
    <phoneticPr fontId="14"/>
  </si>
  <si>
    <t>水質汚濁防止法</t>
    <rPh sb="0" eb="2">
      <t>スイシツ</t>
    </rPh>
    <rPh sb="2" eb="4">
      <t>オダク</t>
    </rPh>
    <rPh sb="4" eb="6">
      <t>ボウシ</t>
    </rPh>
    <rPh sb="6" eb="7">
      <t>ホウ</t>
    </rPh>
    <phoneticPr fontId="14"/>
  </si>
  <si>
    <t>大気汚染防止法</t>
    <rPh sb="0" eb="2">
      <t>タイキ</t>
    </rPh>
    <rPh sb="2" eb="4">
      <t>オセン</t>
    </rPh>
    <rPh sb="4" eb="7">
      <t>ボウシホウ</t>
    </rPh>
    <phoneticPr fontId="14"/>
  </si>
  <si>
    <t>記録類</t>
    <rPh sb="0" eb="2">
      <t>キロク</t>
    </rPh>
    <rPh sb="2" eb="3">
      <t>ルイ</t>
    </rPh>
    <phoneticPr fontId="14"/>
  </si>
  <si>
    <t>・排出濃度の測定・記録（3年保存）、監視</t>
    <rPh sb="1" eb="3">
      <t>ハイシュツ</t>
    </rPh>
    <phoneticPr fontId="14"/>
  </si>
  <si>
    <r>
      <t>1</t>
    </r>
    <r>
      <rPr>
        <sz val="11"/>
        <rFont val="ＭＳ Ｐゴシック"/>
        <family val="3"/>
        <charset val="128"/>
      </rPr>
      <t>2</t>
    </r>
    <r>
      <rPr>
        <sz val="11"/>
        <rFont val="ＭＳ Ｐゴシック"/>
        <family val="3"/>
        <charset val="128"/>
      </rPr>
      <t>項で順守状況のチェック記録として用いる</t>
    </r>
    <rPh sb="2" eb="3">
      <t>コウ</t>
    </rPh>
    <rPh sb="4" eb="6">
      <t>ジュンシュ</t>
    </rPh>
    <rPh sb="6" eb="8">
      <t>ジョウキョウ</t>
    </rPh>
    <rPh sb="13" eb="15">
      <t>キロク</t>
    </rPh>
    <rPh sb="18" eb="19">
      <t>モチ</t>
    </rPh>
    <phoneticPr fontId="14"/>
  </si>
  <si>
    <t>内部環境監査手順書</t>
    <rPh sb="0" eb="2">
      <t>ナイブ</t>
    </rPh>
    <rPh sb="2" eb="4">
      <t>カンキョウ</t>
    </rPh>
    <rPh sb="4" eb="6">
      <t>カンサ</t>
    </rPh>
    <rPh sb="6" eb="9">
      <t>テジュンショ</t>
    </rPh>
    <phoneticPr fontId="14"/>
  </si>
  <si>
    <t>内部監査チェックリスト</t>
    <rPh sb="0" eb="2">
      <t>ナイブ</t>
    </rPh>
    <rPh sb="2" eb="4">
      <t>カンサ</t>
    </rPh>
    <phoneticPr fontId="14"/>
  </si>
  <si>
    <t>危険物の取り扱い・管理手順</t>
    <rPh sb="0" eb="3">
      <t>キケンブツ</t>
    </rPh>
    <rPh sb="4" eb="5">
      <t>ト</t>
    </rPh>
    <rPh sb="6" eb="7">
      <t>アツカ</t>
    </rPh>
    <rPh sb="9" eb="11">
      <t>カンリ</t>
    </rPh>
    <rPh sb="11" eb="13">
      <t>テジュン</t>
    </rPh>
    <phoneticPr fontId="14"/>
  </si>
  <si>
    <t>環境目標の達成</t>
    <rPh sb="0" eb="2">
      <t>カンキョウ</t>
    </rPh>
    <rPh sb="2" eb="4">
      <t>モクヒョウ</t>
    </rPh>
    <rPh sb="5" eb="7">
      <t>タッセイ</t>
    </rPh>
    <phoneticPr fontId="14"/>
  </si>
  <si>
    <t>節水管理手順書</t>
    <rPh sb="0" eb="2">
      <t>セッスイ</t>
    </rPh>
    <rPh sb="2" eb="4">
      <t>カンリ</t>
    </rPh>
    <rPh sb="4" eb="7">
      <t>テジュンショ</t>
    </rPh>
    <phoneticPr fontId="14"/>
  </si>
  <si>
    <t>廃棄物分別手順書</t>
    <rPh sb="0" eb="3">
      <t>ハイキブツ</t>
    </rPh>
    <rPh sb="3" eb="5">
      <t>ブンベツ</t>
    </rPh>
    <rPh sb="5" eb="8">
      <t>テジュンショ</t>
    </rPh>
    <phoneticPr fontId="14"/>
  </si>
  <si>
    <t>グリーン調達手順書</t>
    <rPh sb="4" eb="6">
      <t>チョウタツ</t>
    </rPh>
    <rPh sb="6" eb="8">
      <t>テジュン</t>
    </rPh>
    <rPh sb="8" eb="9">
      <t>ショ</t>
    </rPh>
    <phoneticPr fontId="14"/>
  </si>
  <si>
    <t>グリーン購入手順書</t>
    <rPh sb="4" eb="6">
      <t>コウニュウ</t>
    </rPh>
    <rPh sb="6" eb="8">
      <t>テジュン</t>
    </rPh>
    <rPh sb="8" eb="9">
      <t>ショ</t>
    </rPh>
    <phoneticPr fontId="14"/>
  </si>
  <si>
    <t>油類流出事故対応手順書</t>
    <rPh sb="0" eb="1">
      <t>アブラ</t>
    </rPh>
    <rPh sb="1" eb="2">
      <t>ルイ</t>
    </rPh>
    <rPh sb="2" eb="4">
      <t>リュウシュツ</t>
    </rPh>
    <rPh sb="4" eb="6">
      <t>ジコ</t>
    </rPh>
    <rPh sb="6" eb="8">
      <t>タイオウ</t>
    </rPh>
    <rPh sb="8" eb="10">
      <t>テジュン</t>
    </rPh>
    <rPh sb="10" eb="11">
      <t>ショ</t>
    </rPh>
    <phoneticPr fontId="14"/>
  </si>
  <si>
    <t>流出事故の予防</t>
    <rPh sb="0" eb="2">
      <t>リュウシュツ</t>
    </rPh>
    <rPh sb="2" eb="4">
      <t>ジコ</t>
    </rPh>
    <rPh sb="5" eb="7">
      <t>ヨボウ</t>
    </rPh>
    <phoneticPr fontId="14"/>
  </si>
  <si>
    <t>・定期水質検査</t>
    <rPh sb="1" eb="3">
      <t>テイキ</t>
    </rPh>
    <rPh sb="3" eb="5">
      <t>スイシツ</t>
    </rPh>
    <rPh sb="5" eb="7">
      <t>ケンサ</t>
    </rPh>
    <phoneticPr fontId="14"/>
  </si>
  <si>
    <t>法11条</t>
    <rPh sb="0" eb="1">
      <t>ホウ</t>
    </rPh>
    <rPh sb="3" eb="4">
      <t>ジョウ</t>
    </rPh>
    <phoneticPr fontId="14"/>
  </si>
  <si>
    <t>水質検査記録</t>
    <rPh sb="0" eb="2">
      <t>スイシツ</t>
    </rPh>
    <rPh sb="2" eb="4">
      <t>ケンサ</t>
    </rPh>
    <rPh sb="4" eb="6">
      <t>キロク</t>
    </rPh>
    <phoneticPr fontId="14"/>
  </si>
  <si>
    <t xml:space="preserve">     掲示板：60cm×60cm以上表示</t>
    <rPh sb="5" eb="7">
      <t>ケイジ</t>
    </rPh>
    <rPh sb="7" eb="8">
      <t>バン</t>
    </rPh>
    <phoneticPr fontId="14"/>
  </si>
  <si>
    <t>消防法</t>
    <rPh sb="0" eb="3">
      <t>ショウボウホウ</t>
    </rPh>
    <phoneticPr fontId="14"/>
  </si>
  <si>
    <t>圧縮アセチレンガス（40ｋｇ以上）
LPG（300ｋｇ以上）</t>
    <rPh sb="14" eb="16">
      <t>イジョウ</t>
    </rPh>
    <rPh sb="27" eb="29">
      <t>イジョウ</t>
    </rPh>
    <phoneticPr fontId="14"/>
  </si>
  <si>
    <t>届出書
現地確認</t>
    <rPh sb="0" eb="3">
      <t>トドケデショ</t>
    </rPh>
    <rPh sb="4" eb="6">
      <t>ゲンチ</t>
    </rPh>
    <rPh sb="6" eb="8">
      <t>カクニン</t>
    </rPh>
    <phoneticPr fontId="14"/>
  </si>
  <si>
    <t>例：紙くず　　 ○○トン
　　 合成樹脂（3ｔ以上）</t>
    <rPh sb="0" eb="1">
      <t>レイ</t>
    </rPh>
    <rPh sb="2" eb="3">
      <t>カミ</t>
    </rPh>
    <rPh sb="16" eb="18">
      <t>ゴウセイ</t>
    </rPh>
    <rPh sb="18" eb="20">
      <t>ジュシ</t>
    </rPh>
    <rPh sb="23" eb="25">
      <t>イジョウ</t>
    </rPh>
    <phoneticPr fontId="14"/>
  </si>
  <si>
    <t>オフロード法</t>
    <rPh sb="5" eb="6">
      <t>ホウ</t>
    </rPh>
    <phoneticPr fontId="14"/>
  </si>
  <si>
    <t>事業年度末</t>
    <rPh sb="0" eb="2">
      <t>ジギョウ</t>
    </rPh>
    <rPh sb="2" eb="5">
      <t>ネンドマツ</t>
    </rPh>
    <phoneticPr fontId="14"/>
  </si>
  <si>
    <t>表示</t>
    <rPh sb="0" eb="2">
      <t>ヒョウジ</t>
    </rPh>
    <phoneticPr fontId="14"/>
  </si>
  <si>
    <t>遵守評価の欄：確認した記録など記入　判定欄：○×（×の場合は問題点是正／予防処置票により解決を図る）</t>
    <rPh sb="0" eb="2">
      <t>ジュンシュ</t>
    </rPh>
    <rPh sb="33" eb="35">
      <t>ゼセイ</t>
    </rPh>
    <rPh sb="36" eb="38">
      <t>ヨボウ</t>
    </rPh>
    <rPh sb="47" eb="48">
      <t>ハカ</t>
    </rPh>
    <phoneticPr fontId="14"/>
  </si>
  <si>
    <t>省エネ法</t>
    <rPh sb="0" eb="1">
      <t>ショウ</t>
    </rPh>
    <rPh sb="3" eb="4">
      <t>ホウ</t>
    </rPh>
    <phoneticPr fontId="14"/>
  </si>
  <si>
    <t>自社ビル</t>
    <rPh sb="0" eb="2">
      <t>ジシャ</t>
    </rPh>
    <phoneticPr fontId="14"/>
  </si>
  <si>
    <t>定期報告3年毎</t>
    <rPh sb="0" eb="2">
      <t>テイキ</t>
    </rPh>
    <rPh sb="2" eb="4">
      <t>ホウコク</t>
    </rPh>
    <rPh sb="5" eb="6">
      <t>ネン</t>
    </rPh>
    <rPh sb="6" eb="7">
      <t>ゴト</t>
    </rPh>
    <phoneticPr fontId="14"/>
  </si>
  <si>
    <t>所管行政庁</t>
    <rPh sb="4" eb="5">
      <t>チョウ</t>
    </rPh>
    <phoneticPr fontId="14"/>
  </si>
  <si>
    <t>定期報告書</t>
    <rPh sb="0" eb="2">
      <t>テイキ</t>
    </rPh>
    <rPh sb="2" eb="5">
      <t>ホウコクショ</t>
    </rPh>
    <phoneticPr fontId="14"/>
  </si>
  <si>
    <t>エネルギー管理統括者・管理企画推進者・管理者の選任・解任届</t>
    <rPh sb="5" eb="7">
      <t>カンリ</t>
    </rPh>
    <rPh sb="7" eb="10">
      <t>トウカツシャ</t>
    </rPh>
    <rPh sb="11" eb="13">
      <t>カンリ</t>
    </rPh>
    <rPh sb="13" eb="15">
      <t>キカク</t>
    </rPh>
    <rPh sb="15" eb="17">
      <t>スイシン</t>
    </rPh>
    <rPh sb="17" eb="18">
      <t>シャ</t>
    </rPh>
    <rPh sb="19" eb="22">
      <t>カンリシャ</t>
    </rPh>
    <rPh sb="23" eb="25">
      <t>センニン</t>
    </rPh>
    <rPh sb="26" eb="28">
      <t>カイニン</t>
    </rPh>
    <rPh sb="28" eb="29">
      <t>トドケ</t>
    </rPh>
    <phoneticPr fontId="14"/>
  </si>
  <si>
    <t>エネルギー管理統括者・管理企画推進者・管理員の選任・解任届</t>
    <rPh sb="5" eb="7">
      <t>カンリ</t>
    </rPh>
    <rPh sb="7" eb="10">
      <t>トウカツシャ</t>
    </rPh>
    <rPh sb="11" eb="13">
      <t>カンリ</t>
    </rPh>
    <rPh sb="13" eb="15">
      <t>キカク</t>
    </rPh>
    <rPh sb="15" eb="17">
      <t>スイシン</t>
    </rPh>
    <rPh sb="17" eb="18">
      <t>シャ</t>
    </rPh>
    <rPh sb="19" eb="21">
      <t>カンリ</t>
    </rPh>
    <rPh sb="21" eb="22">
      <t>イン</t>
    </rPh>
    <rPh sb="23" eb="25">
      <t>センニン</t>
    </rPh>
    <rPh sb="26" eb="28">
      <t>カイニン</t>
    </rPh>
    <rPh sb="28" eb="29">
      <t>トドケ</t>
    </rPh>
    <phoneticPr fontId="14"/>
  </si>
  <si>
    <t>中長期計画書の提出</t>
    <rPh sb="0" eb="3">
      <t>チュウチョウキ</t>
    </rPh>
    <rPh sb="3" eb="5">
      <t>ケイカク</t>
    </rPh>
    <rPh sb="5" eb="6">
      <t>ショ</t>
    </rPh>
    <rPh sb="7" eb="9">
      <t>テイシュツ</t>
    </rPh>
    <phoneticPr fontId="14"/>
  </si>
  <si>
    <t>定期報告書の提出</t>
    <rPh sb="0" eb="2">
      <t>テイキ</t>
    </rPh>
    <rPh sb="2" eb="4">
      <t>ホウコク</t>
    </rPh>
    <rPh sb="4" eb="5">
      <t>ショ</t>
    </rPh>
    <rPh sb="6" eb="8">
      <t>テイシュツ</t>
    </rPh>
    <phoneticPr fontId="14"/>
  </si>
  <si>
    <t>エネルギー使用状況の届出</t>
    <rPh sb="5" eb="7">
      <t>シヨウ</t>
    </rPh>
    <rPh sb="7" eb="9">
      <t>ジョウキョウ</t>
    </rPh>
    <rPh sb="10" eb="12">
      <t>トドケデ</t>
    </rPh>
    <phoneticPr fontId="14"/>
  </si>
  <si>
    <t>毎年7月末</t>
    <rPh sb="0" eb="2">
      <t>マイトシ</t>
    </rPh>
    <rPh sb="3" eb="5">
      <t>ガツマツ</t>
    </rPh>
    <phoneticPr fontId="14"/>
  </si>
  <si>
    <t>エネルギーの使用</t>
    <rPh sb="6" eb="8">
      <t>シヨウ</t>
    </rPh>
    <phoneticPr fontId="14"/>
  </si>
  <si>
    <t>大阪府地球温暖化対策条例</t>
    <rPh sb="0" eb="2">
      <t>オオサカ</t>
    </rPh>
    <rPh sb="2" eb="3">
      <t>フ</t>
    </rPh>
    <rPh sb="3" eb="5">
      <t>チキュウ</t>
    </rPh>
    <rPh sb="5" eb="8">
      <t>オンダンカ</t>
    </rPh>
    <rPh sb="8" eb="10">
      <t>タイサク</t>
    </rPh>
    <rPh sb="10" eb="12">
      <t>ジョウレイ</t>
    </rPh>
    <phoneticPr fontId="14"/>
  </si>
  <si>
    <t>エネルギー使用量1500ｋℓ以上
自動車100台以上</t>
    <rPh sb="5" eb="7">
      <t>シヨウ</t>
    </rPh>
    <rPh sb="7" eb="8">
      <t>リョウ</t>
    </rPh>
    <rPh sb="14" eb="16">
      <t>イジョウ</t>
    </rPh>
    <rPh sb="17" eb="19">
      <t>ジドウ</t>
    </rPh>
    <rPh sb="19" eb="20">
      <t>シャ</t>
    </rPh>
    <rPh sb="23" eb="26">
      <t>ダイイジョウ</t>
    </rPh>
    <phoneticPr fontId="14"/>
  </si>
  <si>
    <t>対策計画の提出</t>
    <rPh sb="0" eb="2">
      <t>タイサク</t>
    </rPh>
    <rPh sb="2" eb="4">
      <t>ケイカク</t>
    </rPh>
    <rPh sb="5" eb="7">
      <t>テイシュツ</t>
    </rPh>
    <phoneticPr fontId="14"/>
  </si>
  <si>
    <t>実績報告書の提出</t>
    <rPh sb="0" eb="2">
      <t>ジッセキ</t>
    </rPh>
    <rPh sb="2" eb="4">
      <t>ホウコク</t>
    </rPh>
    <rPh sb="4" eb="5">
      <t>ショ</t>
    </rPh>
    <rPh sb="6" eb="8">
      <t>テイシュツ</t>
    </rPh>
    <phoneticPr fontId="14"/>
  </si>
  <si>
    <t>対策計画書</t>
    <rPh sb="0" eb="2">
      <t>タイサク</t>
    </rPh>
    <rPh sb="2" eb="4">
      <t>ケイカク</t>
    </rPh>
    <rPh sb="4" eb="5">
      <t>ショ</t>
    </rPh>
    <phoneticPr fontId="14"/>
  </si>
  <si>
    <t>実績報告書</t>
    <rPh sb="0" eb="2">
      <t>ジッセキ</t>
    </rPh>
    <rPh sb="2" eb="5">
      <t>ホウコクショ</t>
    </rPh>
    <phoneticPr fontId="14"/>
  </si>
  <si>
    <t>特定建築物の届出、定期報告</t>
    <rPh sb="0" eb="2">
      <t>トクテイ</t>
    </rPh>
    <rPh sb="2" eb="5">
      <t>ケンチクブツ</t>
    </rPh>
    <rPh sb="6" eb="8">
      <t>トドケデ</t>
    </rPh>
    <rPh sb="9" eb="11">
      <t>テイキ</t>
    </rPh>
    <rPh sb="11" eb="13">
      <t>ホウコク</t>
    </rPh>
    <phoneticPr fontId="14"/>
  </si>
  <si>
    <t>輸送車両</t>
    <rPh sb="0" eb="2">
      <t>ユソウ</t>
    </rPh>
    <rPh sb="2" eb="4">
      <t>シャリョウ</t>
    </rPh>
    <phoneticPr fontId="14"/>
  </si>
  <si>
    <t>特定事業者の届出、定期報告（輸送事業者）
特定事業者の届出、定期報告（荷主）</t>
    <rPh sb="0" eb="2">
      <t>トクテイ</t>
    </rPh>
    <rPh sb="2" eb="5">
      <t>ジギョウシャ</t>
    </rPh>
    <rPh sb="6" eb="8">
      <t>トドケデ</t>
    </rPh>
    <rPh sb="9" eb="11">
      <t>テイキ</t>
    </rPh>
    <rPh sb="11" eb="13">
      <t>ホウコク</t>
    </rPh>
    <rPh sb="14" eb="16">
      <t>ユソウ</t>
    </rPh>
    <rPh sb="16" eb="19">
      <t>ジギョウシャ</t>
    </rPh>
    <rPh sb="35" eb="37">
      <t>ニヌシ</t>
    </rPh>
    <phoneticPr fontId="14"/>
  </si>
  <si>
    <t>法17条</t>
    <rPh sb="0" eb="1">
      <t>ホウ</t>
    </rPh>
    <phoneticPr fontId="14"/>
  </si>
  <si>
    <t>法19条</t>
    <rPh sb="3" eb="4">
      <t>ジョウ</t>
    </rPh>
    <phoneticPr fontId="14"/>
  </si>
  <si>
    <t>法7条</t>
    <rPh sb="2" eb="3">
      <t>ジョウ</t>
    </rPh>
    <phoneticPr fontId="14"/>
  </si>
  <si>
    <t>法14条</t>
    <rPh sb="3" eb="4">
      <t>ジョウ</t>
    </rPh>
    <phoneticPr fontId="14"/>
  </si>
  <si>
    <t>法15条</t>
    <rPh sb="3" eb="4">
      <t>ジョウ</t>
    </rPh>
    <phoneticPr fontId="14"/>
  </si>
  <si>
    <t>法54、55、56条
法61、62、63条</t>
    <rPh sb="9" eb="10">
      <t>ジョウ</t>
    </rPh>
    <rPh sb="20" eb="21">
      <t>ジョウ</t>
    </rPh>
    <phoneticPr fontId="14"/>
  </si>
  <si>
    <t>法75条</t>
    <rPh sb="3" eb="4">
      <t>ジョウ</t>
    </rPh>
    <phoneticPr fontId="14"/>
  </si>
  <si>
    <t>法11条</t>
    <rPh sb="3" eb="4">
      <t>ジョウ</t>
    </rPh>
    <phoneticPr fontId="14"/>
  </si>
  <si>
    <t>容器包装リサイクル法</t>
    <rPh sb="0" eb="2">
      <t>ヨウキ</t>
    </rPh>
    <rPh sb="2" eb="4">
      <t>ホウソウ</t>
    </rPh>
    <rPh sb="9" eb="10">
      <t>ホウ</t>
    </rPh>
    <phoneticPr fontId="14"/>
  </si>
  <si>
    <t>・再商品化義務</t>
    <rPh sb="1" eb="5">
      <t>サイショウヒンカ</t>
    </rPh>
    <rPh sb="5" eb="7">
      <t>ギム</t>
    </rPh>
    <phoneticPr fontId="14"/>
  </si>
  <si>
    <t>定期報告義務
・前年度に用いた容器包装の量が50トン以上</t>
    <rPh sb="0" eb="2">
      <t>テイキ</t>
    </rPh>
    <rPh sb="2" eb="4">
      <t>ホウコク</t>
    </rPh>
    <rPh sb="4" eb="6">
      <t>ギム</t>
    </rPh>
    <rPh sb="8" eb="11">
      <t>ゼンネンド</t>
    </rPh>
    <rPh sb="12" eb="13">
      <t>モチ</t>
    </rPh>
    <rPh sb="15" eb="17">
      <t>ヨウキ</t>
    </rPh>
    <rPh sb="17" eb="19">
      <t>ホウソウ</t>
    </rPh>
    <rPh sb="20" eb="21">
      <t>リョウ</t>
    </rPh>
    <rPh sb="26" eb="28">
      <t>イジョウ</t>
    </rPh>
    <phoneticPr fontId="14"/>
  </si>
  <si>
    <t>法2条、11、12、13条</t>
    <rPh sb="0" eb="1">
      <t>ホウ</t>
    </rPh>
    <rPh sb="2" eb="3">
      <t>ジョウ</t>
    </rPh>
    <rPh sb="12" eb="13">
      <t>ジョウ</t>
    </rPh>
    <phoneticPr fontId="14"/>
  </si>
  <si>
    <t>容器の利用</t>
    <rPh sb="0" eb="2">
      <t>ヨウキ</t>
    </rPh>
    <rPh sb="3" eb="5">
      <t>リヨウ</t>
    </rPh>
    <phoneticPr fontId="14"/>
  </si>
  <si>
    <t>日本容器包装リサイクル協会</t>
    <rPh sb="0" eb="2">
      <t>ニホン</t>
    </rPh>
    <rPh sb="2" eb="4">
      <t>ヨウキ</t>
    </rPh>
    <rPh sb="4" eb="6">
      <t>ホウソウ</t>
    </rPh>
    <rPh sb="11" eb="13">
      <t>キョウカイ</t>
    </rPh>
    <phoneticPr fontId="14"/>
  </si>
  <si>
    <t>再商品化委託契約</t>
    <rPh sb="0" eb="4">
      <t>サイショウヒンカ</t>
    </rPh>
    <rPh sb="4" eb="6">
      <t>イタク</t>
    </rPh>
    <rPh sb="6" eb="8">
      <t>ケイヤク</t>
    </rPh>
    <phoneticPr fontId="14"/>
  </si>
  <si>
    <t>グリーン購入の推進</t>
    <rPh sb="4" eb="6">
      <t>コウニュウ</t>
    </rPh>
    <rPh sb="7" eb="9">
      <t>スイシン</t>
    </rPh>
    <phoneticPr fontId="14"/>
  </si>
  <si>
    <t>（１）</t>
    <phoneticPr fontId="14"/>
  </si>
  <si>
    <t>（２）</t>
    <phoneticPr fontId="14"/>
  </si>
  <si>
    <t>所在地</t>
    <phoneticPr fontId="14"/>
  </si>
  <si>
    <t>（３）</t>
    <phoneticPr fontId="14"/>
  </si>
  <si>
    <t>環境管理責任者氏名及び担当者連絡先</t>
    <phoneticPr fontId="14"/>
  </si>
  <si>
    <t>事業内容</t>
    <phoneticPr fontId="14"/>
  </si>
  <si>
    <t>□事業の規模</t>
    <phoneticPr fontId="14"/>
  </si>
  <si>
    <t>＊＊　＊＊</t>
    <phoneticPr fontId="14"/>
  </si>
  <si>
    <t>□環境への負荷の状況（取りまとめ表）</t>
    <phoneticPr fontId="14"/>
  </si>
  <si>
    <t>温室効果ガス排出量</t>
    <phoneticPr fontId="14"/>
  </si>
  <si>
    <t>スケジュール</t>
    <phoneticPr fontId="14"/>
  </si>
  <si>
    <t>・空調温度の適正化（冷房２８℃　暖房２０℃）</t>
    <phoneticPr fontId="14"/>
  </si>
  <si>
    <r>
      <t>k</t>
    </r>
    <r>
      <rPr>
        <sz val="11"/>
        <rFont val="ＭＳ Ｐゴシック"/>
        <family val="3"/>
        <charset val="128"/>
      </rPr>
      <t>Wh</t>
    </r>
    <phoneticPr fontId="14"/>
  </si>
  <si>
    <t>・生産工程の待機時間短縮</t>
    <phoneticPr fontId="14"/>
  </si>
  <si>
    <r>
      <t>kg-</t>
    </r>
    <r>
      <rPr>
        <sz val="11"/>
        <rFont val="ＭＳ Ｐゴシック"/>
        <family val="3"/>
        <charset val="128"/>
      </rPr>
      <t>C</t>
    </r>
    <r>
      <rPr>
        <sz val="11"/>
        <rFont val="ＭＳ Ｐゴシック"/>
        <family val="3"/>
        <charset val="128"/>
      </rPr>
      <t>O2</t>
    </r>
    <phoneticPr fontId="14"/>
  </si>
  <si>
    <t>年度目標</t>
    <phoneticPr fontId="14"/>
  </si>
  <si>
    <t>Kg-CO2</t>
    <phoneticPr fontId="14"/>
  </si>
  <si>
    <t>年度目標</t>
    <phoneticPr fontId="14"/>
  </si>
  <si>
    <t>・更新時に低燃費車を選択</t>
    <rPh sb="1" eb="4">
      <t>コウシンジ</t>
    </rPh>
    <rPh sb="5" eb="9">
      <t>テイネンピシャ</t>
    </rPh>
    <rPh sb="10" eb="12">
      <t>センタク</t>
    </rPh>
    <phoneticPr fontId="14"/>
  </si>
  <si>
    <t>（累計）Kg-CO2</t>
    <phoneticPr fontId="14"/>
  </si>
  <si>
    <t>ｋｇ</t>
    <phoneticPr fontId="14"/>
  </si>
  <si>
    <t>○変更</t>
    <phoneticPr fontId="14"/>
  </si>
  <si>
    <t>年度目標</t>
    <phoneticPr fontId="14"/>
  </si>
  <si>
    <t>年度目標</t>
    <phoneticPr fontId="14"/>
  </si>
  <si>
    <t>・</t>
    <phoneticPr fontId="14"/>
  </si>
  <si>
    <t>ｋｇ</t>
    <phoneticPr fontId="14"/>
  </si>
  <si>
    <t>水使用量削減</t>
    <rPh sb="0" eb="1">
      <t>ミズ</t>
    </rPh>
    <rPh sb="1" eb="4">
      <t>シヨウリョウ</t>
    </rPh>
    <rPh sb="4" eb="6">
      <t>サクゲン</t>
    </rPh>
    <phoneticPr fontId="14"/>
  </si>
  <si>
    <t>㎥</t>
    <phoneticPr fontId="14"/>
  </si>
  <si>
    <t>年度目標</t>
    <phoneticPr fontId="14"/>
  </si>
  <si>
    <t>化学物質削減</t>
    <rPh sb="0" eb="2">
      <t>カガク</t>
    </rPh>
    <rPh sb="2" eb="4">
      <t>ブッシツ</t>
    </rPh>
    <rPh sb="4" eb="6">
      <t>サクゲン</t>
    </rPh>
    <phoneticPr fontId="14"/>
  </si>
  <si>
    <t>Kg</t>
    <phoneticPr fontId="14"/>
  </si>
  <si>
    <t>・作業ミスによる使用量増加の抑制</t>
    <rPh sb="1" eb="3">
      <t>サギョウ</t>
    </rPh>
    <rPh sb="8" eb="11">
      <t>シヨウリョウ</t>
    </rPh>
    <rPh sb="11" eb="13">
      <t>ゾウカ</t>
    </rPh>
    <rPh sb="14" eb="16">
      <t>ヨクセイ</t>
    </rPh>
    <phoneticPr fontId="14"/>
  </si>
  <si>
    <t>・代替物質の検討</t>
    <rPh sb="1" eb="3">
      <t>ダイタイ</t>
    </rPh>
    <rPh sb="3" eb="5">
      <t>ブッシツ</t>
    </rPh>
    <rPh sb="6" eb="8">
      <t>ケントウ</t>
    </rPh>
    <phoneticPr fontId="14"/>
  </si>
  <si>
    <r>
      <t>基準年</t>
    </r>
    <r>
      <rPr>
        <sz val="11"/>
        <rFont val="ＭＳ Ｐゴシック"/>
        <family val="3"/>
        <charset val="128"/>
      </rPr>
      <t xml:space="preserve">   　　kg</t>
    </r>
    <rPh sb="0" eb="2">
      <t>キジュン</t>
    </rPh>
    <rPh sb="2" eb="3">
      <t>ネン</t>
    </rPh>
    <phoneticPr fontId="14"/>
  </si>
  <si>
    <t>年度目標</t>
    <phoneticPr fontId="14"/>
  </si>
  <si>
    <t>・代替物質に切り替え</t>
    <rPh sb="1" eb="3">
      <t>ダイタイ</t>
    </rPh>
    <rPh sb="3" eb="5">
      <t>ブッシツ</t>
    </rPh>
    <rPh sb="6" eb="7">
      <t>キ</t>
    </rPh>
    <rPh sb="8" eb="9">
      <t>カ</t>
    </rPh>
    <phoneticPr fontId="14"/>
  </si>
  <si>
    <t>×</t>
    <phoneticPr fontId="14"/>
  </si>
  <si>
    <t>・</t>
    <phoneticPr fontId="14"/>
  </si>
  <si>
    <t>□ごあいさつ</t>
    <phoneticPr fontId="14"/>
  </si>
  <si>
    <t>　　　　　　　　　　　　　　　　　　　　　　　　　　　　　</t>
    <phoneticPr fontId="14"/>
  </si>
  <si>
    <t>－</t>
    <phoneticPr fontId="14"/>
  </si>
  <si>
    <t>kg</t>
    <phoneticPr fontId="14"/>
  </si>
  <si>
    <t>○○</t>
    <phoneticPr fontId="14"/>
  </si>
  <si>
    <t>環境事務局</t>
    <phoneticPr fontId="14"/>
  </si>
  <si>
    <t>許可証</t>
    <phoneticPr fontId="14"/>
  </si>
  <si>
    <t>法12条の4</t>
    <phoneticPr fontId="14"/>
  </si>
  <si>
    <t>総務</t>
    <phoneticPr fontId="14"/>
  </si>
  <si>
    <t>・保管基準</t>
    <phoneticPr fontId="14"/>
  </si>
  <si>
    <t>　　衛生管理</t>
    <phoneticPr fontId="14"/>
  </si>
  <si>
    <t>・マニフェスト交付
　B2・Ｄ票90日、Ｅ票180日以内に送付されない場合は30日以内の知事への報告
　A、B2、D、E票の保管（5年間）　　</t>
    <phoneticPr fontId="14"/>
  </si>
  <si>
    <t>・マニフェスト新規交付時又は月末</t>
    <phoneticPr fontId="14"/>
  </si>
  <si>
    <t>○</t>
    <phoneticPr fontId="14"/>
  </si>
  <si>
    <t>・排水濃度の測定・記録（3年保存）、監視</t>
    <phoneticPr fontId="14"/>
  </si>
  <si>
    <t>・事故時の措置と届出</t>
    <phoneticPr fontId="14"/>
  </si>
  <si>
    <t>法9条の4</t>
    <phoneticPr fontId="14"/>
  </si>
  <si>
    <t>現場観察</t>
    <phoneticPr fontId="14"/>
  </si>
  <si>
    <t>できる限り環境物品等を選択するよう努める</t>
    <phoneticPr fontId="14"/>
  </si>
  <si>
    <t>・規制地域内で、特定悪臭物質の排出基準を遵守</t>
    <phoneticPr fontId="14"/>
  </si>
  <si>
    <t>・自らの責任において確実かつ適正に処理</t>
    <phoneticPr fontId="14"/>
  </si>
  <si>
    <t>・毎年度、保管及び処分の状況に関し府知事に届出</t>
    <phoneticPr fontId="14"/>
  </si>
  <si>
    <t>現場観察</t>
    <phoneticPr fontId="14"/>
  </si>
  <si>
    <t>高圧ガス保安法</t>
    <phoneticPr fontId="14"/>
  </si>
  <si>
    <t>法9条1,2項</t>
    <phoneticPr fontId="14"/>
  </si>
  <si>
    <t>○</t>
    <phoneticPr fontId="14"/>
  </si>
  <si>
    <t>・基準に適合した特定特殊自動車の使用</t>
    <phoneticPr fontId="14"/>
  </si>
  <si>
    <t>バックフォー</t>
    <phoneticPr fontId="14"/>
  </si>
  <si>
    <t>5月末</t>
    <phoneticPr fontId="14"/>
  </si>
  <si>
    <t>7月末</t>
    <phoneticPr fontId="14"/>
  </si>
  <si>
    <t>法9条</t>
    <phoneticPr fontId="14"/>
  </si>
  <si>
    <t>作成日：</t>
    <phoneticPr fontId="14"/>
  </si>
  <si>
    <t>管理職</t>
    <phoneticPr fontId="14"/>
  </si>
  <si>
    <t>○</t>
    <phoneticPr fontId="14"/>
  </si>
  <si>
    <t>全従業員</t>
    <phoneticPr fontId="14"/>
  </si>
  <si>
    <t>環境教育訓練記録</t>
    <phoneticPr fontId="14"/>
  </si>
  <si>
    <r>
      <t>□</t>
    </r>
    <r>
      <rPr>
        <sz val="10.5"/>
        <rFont val="ＭＳ 明朝"/>
        <family val="1"/>
        <charset val="128"/>
      </rPr>
      <t>一般教育
□専門教育
□その他</t>
    </r>
    <phoneticPr fontId="14"/>
  </si>
  <si>
    <r>
      <t xml:space="preserve">対象者名
</t>
    </r>
    <r>
      <rPr>
        <sz val="11"/>
        <rFont val="ＭＳ 明朝"/>
        <family val="1"/>
        <charset val="128"/>
      </rPr>
      <t>(実施者記入)</t>
    </r>
    <phoneticPr fontId="14"/>
  </si>
  <si>
    <r>
      <t xml:space="preserve">出席者サイン
</t>
    </r>
    <r>
      <rPr>
        <sz val="11"/>
        <rFont val="ＭＳ 明朝"/>
        <family val="1"/>
        <charset val="128"/>
      </rPr>
      <t>(出席者署名)</t>
    </r>
    <phoneticPr fontId="14"/>
  </si>
  <si>
    <r>
      <t xml:space="preserve">理解状況
</t>
    </r>
    <r>
      <rPr>
        <sz val="10"/>
        <rFont val="ＭＳ 明朝"/>
        <family val="1"/>
        <charset val="128"/>
      </rPr>
      <t>（各自でチェックして下さい）</t>
    </r>
    <phoneticPr fontId="14"/>
  </si>
  <si>
    <t>充分理解した</t>
    <phoneticPr fontId="14"/>
  </si>
  <si>
    <t>ある程度理解した</t>
    <phoneticPr fontId="14"/>
  </si>
  <si>
    <t>理解できなかった</t>
    <phoneticPr fontId="14"/>
  </si>
  <si>
    <t>□</t>
    <phoneticPr fontId="14"/>
  </si>
  <si>
    <t>コメント（教育訓練の有効性の評価）：</t>
    <phoneticPr fontId="14"/>
  </si>
  <si>
    <r>
      <t xml:space="preserve">
</t>
    </r>
    <r>
      <rPr>
        <sz val="8"/>
        <rFont val="ＭＳ 明朝"/>
        <family val="1"/>
        <charset val="128"/>
      </rPr>
      <t xml:space="preserve">
担当者</t>
    </r>
    <phoneticPr fontId="14"/>
  </si>
  <si>
    <t>*/**</t>
    <phoneticPr fontId="14"/>
  </si>
  <si>
    <t>環境コミュニケーション記録</t>
    <rPh sb="0" eb="2">
      <t>カンキョウ</t>
    </rPh>
    <rPh sb="11" eb="13">
      <t>キロク</t>
    </rPh>
    <phoneticPr fontId="14"/>
  </si>
  <si>
    <t>環境管理責任者</t>
    <phoneticPr fontId="14"/>
  </si>
  <si>
    <t>　（９．実施及び運用）</t>
    <phoneticPr fontId="14"/>
  </si>
  <si>
    <t>（マニフェストの保管）</t>
    <rPh sb="8" eb="10">
      <t>ホカン</t>
    </rPh>
    <phoneticPr fontId="14"/>
  </si>
  <si>
    <t>Ａ、Ｂ２、Ｄ、Ｅは５年間保管する。</t>
    <rPh sb="10" eb="12">
      <t>ネンカン</t>
    </rPh>
    <rPh sb="12" eb="14">
      <t>ホカン</t>
    </rPh>
    <phoneticPr fontId="14"/>
  </si>
  <si>
    <t>マニフェスト交付状況報告書を毎年6月30日までに都道府県知事に提出する。</t>
    <phoneticPr fontId="14"/>
  </si>
  <si>
    <t>　</t>
    <phoneticPr fontId="14"/>
  </si>
  <si>
    <t>手順書</t>
    <phoneticPr fontId="14"/>
  </si>
  <si>
    <t>火災が発生しないように予防を行う。火災発生の場合、緊急対応を適切に行うことにより従業員と近隣住民の安全及び火災による環境汚染を防止する。</t>
    <phoneticPr fontId="14"/>
  </si>
  <si>
    <t>総務課員は不審者が社内に侵入しないか確認する</t>
    <phoneticPr fontId="14"/>
  </si>
  <si>
    <t>１０．環境上の緊急事態への準備及び対応</t>
    <phoneticPr fontId="14"/>
  </si>
  <si>
    <t>□ガイドライン要求事項</t>
    <phoneticPr fontId="14"/>
  </si>
  <si>
    <t>作成日：</t>
    <phoneticPr fontId="14"/>
  </si>
  <si>
    <t>2010*/*1**</t>
    <phoneticPr fontId="14"/>
  </si>
  <si>
    <r>
      <t>環境上の事故及び緊急事態を想定し、その対応策を定め、</t>
    </r>
    <r>
      <rPr>
        <u/>
        <sz val="11"/>
        <rFont val="ＭＳ Ｐゴシック"/>
        <family val="3"/>
        <charset val="128"/>
      </rPr>
      <t>定期的に試行するとともに訓練を実施する。
事故や緊急事態の発生後及び試行の実施後に、対応策の有効性を検証し、必要に応じて改訂する。</t>
    </r>
    <phoneticPr fontId="14"/>
  </si>
  <si>
    <t>　201*年*月**日　午後*時～*時</t>
    <phoneticPr fontId="14"/>
  </si>
  <si>
    <t>内容：</t>
    <phoneticPr fontId="14"/>
  </si>
  <si>
    <t>◆この記録は絶対に必要です。訓練も審査までに実施してください。</t>
    <phoneticPr fontId="14"/>
  </si>
  <si>
    <t>◆訓練は定期的に実施しなければなりません。
・定期的にとは年に1回とか2回とか決めることです。
・複数の緊急事態を想定した場合には同時に実施しなくても交互に実施しても結構です。この場合は手順書にそのように記載してください。
◆報告・承認・作成
・訓練結果は代表者や管理者に報告することをお勧めします。
・承認は訓練の評価などを環境管理責任者に承認していただくことをお勧めします。
・作成は訓練実施責任者が担当してください。
・それぞれの氏名を記入してください。</t>
    <phoneticPr fontId="14"/>
  </si>
  <si>
    <t>◆区分：どの記録なのか記入してください。
・意味はサンプルの最下段を見てください。
◆作成日：記録を作成した日を記入してください。
◆日時：訓練を実施した日を記入してください。</t>
    <phoneticPr fontId="14"/>
  </si>
  <si>
    <t>参加者：</t>
    <phoneticPr fontId="14"/>
  </si>
  <si>
    <t>土のうが大き過ぎ、塞ぎ切れず、一部流出した。
　→土のうの寸法を手順書に記載し、小さいものに変更する。
回収した灯油の処理方法が不明確
→手順書に追記する。</t>
    <phoneticPr fontId="14"/>
  </si>
  <si>
    <t>手順書の変更の必要性：　■有　　□無　　（該当項目を■）</t>
    <phoneticPr fontId="14"/>
  </si>
  <si>
    <t>主な変更内容：</t>
    <phoneticPr fontId="14"/>
  </si>
  <si>
    <t>①用意する土のうの寸法を記入</t>
    <phoneticPr fontId="14"/>
  </si>
  <si>
    <t>ガイドライン　（コメントで要求事項を表示）</t>
    <phoneticPr fontId="14"/>
  </si>
  <si>
    <t>―</t>
    <phoneticPr fontId="14"/>
  </si>
  <si>
    <t>4-01</t>
    <phoneticPr fontId="14"/>
  </si>
  <si>
    <r>
      <t>1</t>
    </r>
    <r>
      <rPr>
        <sz val="11"/>
        <rFont val="ＭＳ Ｐゴシック"/>
        <family val="3"/>
        <charset val="128"/>
      </rPr>
      <t>2</t>
    </r>
    <r>
      <rPr>
        <sz val="11"/>
        <rFont val="ＭＳ Ｐゴシック"/>
        <family val="3"/>
        <charset val="128"/>
      </rPr>
      <t>項の取組状況の確認及び問題点の是正記録を兼ねる</t>
    </r>
    <phoneticPr fontId="14"/>
  </si>
  <si>
    <t>8-01</t>
    <phoneticPr fontId="14"/>
  </si>
  <si>
    <t>環境関連法規等の取りまとめ表／遵守評価記録</t>
    <rPh sb="0" eb="2">
      <t>カンキョウ</t>
    </rPh>
    <rPh sb="2" eb="4">
      <t>カンレン</t>
    </rPh>
    <rPh sb="4" eb="6">
      <t>ホウキ</t>
    </rPh>
    <rPh sb="6" eb="7">
      <t>ナド</t>
    </rPh>
    <rPh sb="8" eb="9">
      <t>ト</t>
    </rPh>
    <rPh sb="13" eb="14">
      <t>ヒョウ</t>
    </rPh>
    <rPh sb="15" eb="17">
      <t>ジュンシュ</t>
    </rPh>
    <rPh sb="17" eb="19">
      <t>ヒョウカ</t>
    </rPh>
    <rPh sb="19" eb="21">
      <t>キロク</t>
    </rPh>
    <phoneticPr fontId="14"/>
  </si>
  <si>
    <t>―</t>
    <phoneticPr fontId="14"/>
  </si>
  <si>
    <t>省エネルギー手順書（電力）</t>
    <phoneticPr fontId="14"/>
  </si>
  <si>
    <t>9-08</t>
    <phoneticPr fontId="14"/>
  </si>
  <si>
    <r>
      <t>様式：1</t>
    </r>
    <r>
      <rPr>
        <sz val="11"/>
        <rFont val="ＭＳ Ｐゴシック"/>
        <family val="3"/>
        <charset val="128"/>
      </rPr>
      <t>2</t>
    </r>
    <r>
      <rPr>
        <sz val="11"/>
        <rFont val="ＭＳ Ｐゴシック"/>
        <family val="3"/>
        <charset val="128"/>
      </rPr>
      <t>-01</t>
    </r>
    <phoneticPr fontId="14"/>
  </si>
  <si>
    <t xml:space="preserve"> （１２．取組状況の確認並びに問題の是正及び予防）</t>
    <phoneticPr fontId="14"/>
  </si>
  <si>
    <t>問題点の処置の手順</t>
    <phoneticPr fontId="14"/>
  </si>
  <si>
    <t>①問題点が発生したら、すぐに応急処置をとる
②問題点発生の原因を突き止める
③問題点を取り除く処置（是正＝再発防止）をとる
④必要に応じて予防処置を取る(水平展開、未然防止）</t>
    <phoneticPr fontId="14"/>
  </si>
  <si>
    <t>（応急対応）</t>
    <phoneticPr fontId="14"/>
  </si>
  <si>
    <t>　結果確認</t>
    <phoneticPr fontId="14"/>
  </si>
  <si>
    <r>
      <t>　　→</t>
    </r>
    <r>
      <rPr>
        <sz val="11"/>
        <rFont val="ＭＳ Ｐゴシック"/>
        <family val="3"/>
        <charset val="128"/>
      </rPr>
      <t>YES</t>
    </r>
    <r>
      <rPr>
        <sz val="11"/>
        <rFont val="ＭＳ Ｐゴシック"/>
        <family val="3"/>
        <charset val="128"/>
      </rPr>
      <t>の場合は新しい問題点是正</t>
    </r>
    <r>
      <rPr>
        <sz val="11"/>
        <rFont val="ＭＳ Ｐゴシック"/>
        <family val="3"/>
        <charset val="128"/>
      </rPr>
      <t>/予防処置票を作成して対応する。</t>
    </r>
    <rPh sb="7" eb="9">
      <t>バアイ</t>
    </rPh>
    <rPh sb="10" eb="11">
      <t>アタラ</t>
    </rPh>
    <rPh sb="13" eb="16">
      <t>モンダイテン</t>
    </rPh>
    <rPh sb="16" eb="18">
      <t>ゼセイ</t>
    </rPh>
    <rPh sb="19" eb="21">
      <t>ヨボウ</t>
    </rPh>
    <rPh sb="21" eb="23">
      <t>ショチ</t>
    </rPh>
    <rPh sb="23" eb="24">
      <t>ヒョウ</t>
    </rPh>
    <rPh sb="25" eb="27">
      <t>サクセイ</t>
    </rPh>
    <rPh sb="29" eb="31">
      <t>タイオウ</t>
    </rPh>
    <phoneticPr fontId="14"/>
  </si>
  <si>
    <t>必須項目</t>
    <rPh sb="0" eb="2">
      <t>ヒッス</t>
    </rPh>
    <rPh sb="2" eb="4">
      <t>コウモク</t>
    </rPh>
    <phoneticPr fontId="14"/>
  </si>
  <si>
    <t>エネルギー消費　計</t>
    <rPh sb="5" eb="7">
      <t>ショウヒ</t>
    </rPh>
    <rPh sb="8" eb="9">
      <t>ケイ</t>
    </rPh>
    <phoneticPr fontId="14"/>
  </si>
  <si>
    <t>化石燃料　小計</t>
    <rPh sb="0" eb="2">
      <t>カセキ</t>
    </rPh>
    <rPh sb="2" eb="4">
      <t>ネンリョウ</t>
    </rPh>
    <rPh sb="5" eb="7">
      <t>ショウケイ</t>
    </rPh>
    <phoneticPr fontId="14"/>
  </si>
  <si>
    <t>但し、次の事項は所定の様式を用いてもよい　目標・環境活動計画の未達成：環境活動計画書、苦情：環境コミュニケーション記録</t>
    <rPh sb="24" eb="26">
      <t>カンキョウ</t>
    </rPh>
    <rPh sb="26" eb="28">
      <t>カツドウ</t>
    </rPh>
    <rPh sb="28" eb="30">
      <t>ケイカク</t>
    </rPh>
    <rPh sb="46" eb="48">
      <t>カンキョウ</t>
    </rPh>
    <phoneticPr fontId="14"/>
  </si>
  <si>
    <t>電力による二酸化炭素削減</t>
    <rPh sb="0" eb="2">
      <t>デンリョク</t>
    </rPh>
    <rPh sb="5" eb="8">
      <t>ニサンカ</t>
    </rPh>
    <rPh sb="8" eb="10">
      <t>タンソ</t>
    </rPh>
    <rPh sb="10" eb="12">
      <t>サクゲン</t>
    </rPh>
    <phoneticPr fontId="14"/>
  </si>
  <si>
    <t>自動車燃料による二酸化炭素削減</t>
    <rPh sb="0" eb="3">
      <t>ジドウシャ</t>
    </rPh>
    <rPh sb="3" eb="5">
      <t>ネンリョウ</t>
    </rPh>
    <rPh sb="8" eb="11">
      <t>ニサンカ</t>
    </rPh>
    <rPh sb="11" eb="13">
      <t>タンソ</t>
    </rPh>
    <rPh sb="13" eb="15">
      <t>サクゲン</t>
    </rPh>
    <phoneticPr fontId="14"/>
  </si>
  <si>
    <t>・分別の徹底</t>
    <phoneticPr fontId="14"/>
  </si>
  <si>
    <t>再資源化量</t>
    <rPh sb="0" eb="4">
      <t>サイシゲンカ</t>
    </rPh>
    <rPh sb="4" eb="5">
      <t>リョウ</t>
    </rPh>
    <phoneticPr fontId="14"/>
  </si>
  <si>
    <t>製品使用量</t>
    <rPh sb="0" eb="2">
      <t>セイヒン</t>
    </rPh>
    <rPh sb="2" eb="5">
      <t>シヨウリョウ</t>
    </rPh>
    <phoneticPr fontId="67"/>
  </si>
  <si>
    <t>化学物質量</t>
    <rPh sb="0" eb="2">
      <t>カガク</t>
    </rPh>
    <rPh sb="2" eb="4">
      <t>ブッシツ</t>
    </rPh>
    <rPh sb="4" eb="5">
      <t>リョウ</t>
    </rPh>
    <phoneticPr fontId="67"/>
  </si>
  <si>
    <t>製品保管量</t>
    <rPh sb="0" eb="2">
      <t>セイヒン</t>
    </rPh>
    <rPh sb="2" eb="4">
      <t>ホカン</t>
    </rPh>
    <rPh sb="4" eb="5">
      <t>リョウ</t>
    </rPh>
    <phoneticPr fontId="67"/>
  </si>
  <si>
    <t>製品</t>
    <rPh sb="0" eb="2">
      <t>セイヒン</t>
    </rPh>
    <phoneticPr fontId="67"/>
  </si>
  <si>
    <t>化学物質</t>
    <rPh sb="0" eb="2">
      <t>カガク</t>
    </rPh>
    <rPh sb="2" eb="4">
      <t>ブッシツ</t>
    </rPh>
    <phoneticPr fontId="67"/>
  </si>
  <si>
    <t>含有率（％）</t>
    <rPh sb="0" eb="2">
      <t>ガンユウ</t>
    </rPh>
    <rPh sb="2" eb="3">
      <t>リツ</t>
    </rPh>
    <phoneticPr fontId="14"/>
  </si>
  <si>
    <t>含有量ｋｇ</t>
    <rPh sb="0" eb="3">
      <t>ガンユウリョウ</t>
    </rPh>
    <phoneticPr fontId="14"/>
  </si>
  <si>
    <t>廃掃法</t>
    <rPh sb="0" eb="3">
      <t>ハイソウホウ</t>
    </rPh>
    <phoneticPr fontId="14"/>
  </si>
  <si>
    <t>産業廃棄物の収集運搬時マニフェスト・許可書の必携</t>
    <phoneticPr fontId="14"/>
  </si>
  <si>
    <t>最終処分場の構造基準・維持管理基準の順守</t>
    <phoneticPr fontId="14"/>
  </si>
  <si>
    <t>施設の定期検査及び維持管理情報公開</t>
    <phoneticPr fontId="14"/>
  </si>
  <si>
    <t>積替え保管基準の順守</t>
    <phoneticPr fontId="14"/>
  </si>
  <si>
    <t>（処理業）</t>
    <rPh sb="1" eb="3">
      <t>ショリ</t>
    </rPh>
    <rPh sb="3" eb="4">
      <t>ギョウ</t>
    </rPh>
    <rPh sb="4" eb="5">
      <t>ブンギョウ</t>
    </rPh>
    <phoneticPr fontId="14"/>
  </si>
  <si>
    <t>法7条、法8条</t>
    <rPh sb="0" eb="1">
      <t>ホウ</t>
    </rPh>
    <rPh sb="2" eb="3">
      <t>ジョウ</t>
    </rPh>
    <rPh sb="4" eb="5">
      <t>ホウ</t>
    </rPh>
    <rPh sb="6" eb="7">
      <t>ジョウ</t>
    </rPh>
    <phoneticPr fontId="14"/>
  </si>
  <si>
    <t>（一廃）事業許可証の有効期限、契約書有効期限</t>
    <rPh sb="1" eb="3">
      <t>イッパイ</t>
    </rPh>
    <phoneticPr fontId="14"/>
  </si>
  <si>
    <t>（産廃）事業許可証の有効期限、契約書有効期限</t>
    <rPh sb="1" eb="3">
      <t>サンパイ</t>
    </rPh>
    <phoneticPr fontId="14"/>
  </si>
  <si>
    <t>法15条</t>
    <rPh sb="0" eb="1">
      <t>ホウ</t>
    </rPh>
    <rPh sb="3" eb="4">
      <t>ジョウ</t>
    </rPh>
    <phoneticPr fontId="14"/>
  </si>
  <si>
    <t>・有害物質の使用特定施設・貯蔵指定施設の構造基準の遵守</t>
    <rPh sb="1" eb="3">
      <t>ユウガイ</t>
    </rPh>
    <rPh sb="3" eb="5">
      <t>ブッシツ</t>
    </rPh>
    <rPh sb="6" eb="8">
      <t>シヨウ</t>
    </rPh>
    <rPh sb="8" eb="10">
      <t>トクテイ</t>
    </rPh>
    <rPh sb="10" eb="12">
      <t>シセツ</t>
    </rPh>
    <rPh sb="17" eb="19">
      <t>シセツ</t>
    </rPh>
    <rPh sb="20" eb="22">
      <t>コウゾウ</t>
    </rPh>
    <rPh sb="22" eb="24">
      <t>キジュン</t>
    </rPh>
    <rPh sb="25" eb="27">
      <t>ジュンシュ</t>
    </rPh>
    <phoneticPr fontId="14"/>
  </si>
  <si>
    <t>・油及び有害物質の流出事故時の措置と届出</t>
    <rPh sb="1" eb="2">
      <t>ユ</t>
    </rPh>
    <rPh sb="2" eb="3">
      <t>オヨ</t>
    </rPh>
    <rPh sb="4" eb="6">
      <t>ユウガイ</t>
    </rPh>
    <rPh sb="6" eb="8">
      <t>ブッシツ</t>
    </rPh>
    <rPh sb="9" eb="11">
      <t>リュウシュツ</t>
    </rPh>
    <phoneticPr fontId="14"/>
  </si>
  <si>
    <t>・有害物質の使用特定施設・貯蔵指定施設の届出</t>
    <rPh sb="1" eb="3">
      <t>ユウガイ</t>
    </rPh>
    <rPh sb="3" eb="5">
      <t>ブッシツ</t>
    </rPh>
    <rPh sb="6" eb="8">
      <t>シヨウ</t>
    </rPh>
    <rPh sb="8" eb="10">
      <t>トクテイ</t>
    </rPh>
    <rPh sb="10" eb="12">
      <t>シセツ</t>
    </rPh>
    <rPh sb="17" eb="19">
      <t>シセツ</t>
    </rPh>
    <rPh sb="20" eb="22">
      <t>トドケデ</t>
    </rPh>
    <phoneticPr fontId="14"/>
  </si>
  <si>
    <t>Ｐｌａｎ（計画）</t>
    <rPh sb="5" eb="7">
      <t>ケイカク</t>
    </rPh>
    <phoneticPr fontId="14"/>
  </si>
  <si>
    <t>エコアクション２１　環境経営システム</t>
    <rPh sb="10" eb="12">
      <t>カンキョウ</t>
    </rPh>
    <rPh sb="12" eb="14">
      <t>ケイエイ</t>
    </rPh>
    <phoneticPr fontId="14"/>
  </si>
  <si>
    <t>Do（実施・運用）</t>
    <rPh sb="3" eb="5">
      <t>ジッシ</t>
    </rPh>
    <rPh sb="6" eb="8">
      <t>ウンヨウ</t>
    </rPh>
    <phoneticPr fontId="14"/>
  </si>
  <si>
    <t>Check（確認・評価）</t>
    <rPh sb="6" eb="8">
      <t>カクニン</t>
    </rPh>
    <rPh sb="9" eb="11">
      <t>ヒョウカ</t>
    </rPh>
    <phoneticPr fontId="14"/>
  </si>
  <si>
    <t>Action（見直し）</t>
    <rPh sb="7" eb="9">
      <t>ミナオ</t>
    </rPh>
    <phoneticPr fontId="14"/>
  </si>
  <si>
    <t>問題点是正・予防処置票（記録）</t>
    <rPh sb="0" eb="3">
      <t>モンダイテン</t>
    </rPh>
    <rPh sb="3" eb="5">
      <t>ゼセイ</t>
    </rPh>
    <rPh sb="6" eb="8">
      <t>ヨボウ</t>
    </rPh>
    <rPh sb="8" eb="10">
      <t>ショチ</t>
    </rPh>
    <rPh sb="10" eb="11">
      <t>ヒョウ</t>
    </rPh>
    <rPh sb="12" eb="14">
      <t>キロク</t>
    </rPh>
    <phoneticPr fontId="14"/>
  </si>
  <si>
    <t>（作成後地域事務局に送付）</t>
    <rPh sb="1" eb="4">
      <t>サクセイゴ</t>
    </rPh>
    <rPh sb="4" eb="6">
      <t>チイキ</t>
    </rPh>
    <rPh sb="6" eb="9">
      <t>ジムキョク</t>
    </rPh>
    <rPh sb="10" eb="12">
      <t>ソウフ</t>
    </rPh>
    <phoneticPr fontId="14"/>
  </si>
  <si>
    <t>トップへ</t>
    <phoneticPr fontId="14"/>
  </si>
  <si>
    <t>月</t>
    <rPh sb="0" eb="1">
      <t>ガツ</t>
    </rPh>
    <phoneticPr fontId="14"/>
  </si>
  <si>
    <t>日</t>
    <rPh sb="0" eb="1">
      <t>ニチ</t>
    </rPh>
    <phoneticPr fontId="14"/>
  </si>
  <si>
    <t>毎月記入</t>
    <rPh sb="0" eb="2">
      <t>マイツキ</t>
    </rPh>
    <rPh sb="2" eb="4">
      <t>キニュウ</t>
    </rPh>
    <phoneticPr fontId="14"/>
  </si>
  <si>
    <t>（訓練計画書／記録、</t>
    <rPh sb="1" eb="3">
      <t>クンレン</t>
    </rPh>
    <rPh sb="3" eb="6">
      <t>ケイカクショ</t>
    </rPh>
    <rPh sb="7" eb="9">
      <t>キロク</t>
    </rPh>
    <phoneticPr fontId="14"/>
  </si>
  <si>
    <t>訓練記録）</t>
    <rPh sb="0" eb="2">
      <t>クンレン</t>
    </rPh>
    <rPh sb="2" eb="4">
      <t>キロク</t>
    </rPh>
    <phoneticPr fontId="14"/>
  </si>
  <si>
    <t>変更があれば改訂</t>
    <rPh sb="0" eb="2">
      <t>ヘンコウ</t>
    </rPh>
    <rPh sb="6" eb="8">
      <t>カイテイ</t>
    </rPh>
    <phoneticPr fontId="14"/>
  </si>
  <si>
    <t>○○手順書</t>
    <rPh sb="2" eb="5">
      <t>テジュンショ</t>
    </rPh>
    <phoneticPr fontId="14"/>
  </si>
  <si>
    <t>取組の対象組織・活動</t>
    <phoneticPr fontId="14"/>
  </si>
  <si>
    <t>環境活動計画書作成時・目標未達成時に実施</t>
    <rPh sb="0" eb="2">
      <t>カンキョウ</t>
    </rPh>
    <rPh sb="2" eb="4">
      <t>カツドウ</t>
    </rPh>
    <rPh sb="4" eb="6">
      <t>ケイカク</t>
    </rPh>
    <rPh sb="6" eb="7">
      <t>ショ</t>
    </rPh>
    <rPh sb="7" eb="9">
      <t>サクセイ</t>
    </rPh>
    <rPh sb="9" eb="10">
      <t>ジ</t>
    </rPh>
    <rPh sb="11" eb="13">
      <t>モクヒョウ</t>
    </rPh>
    <rPh sb="13" eb="16">
      <t>ミタッセイ</t>
    </rPh>
    <rPh sb="16" eb="17">
      <t>ジ</t>
    </rPh>
    <rPh sb="18" eb="20">
      <t>ジッシ</t>
    </rPh>
    <phoneticPr fontId="14"/>
  </si>
  <si>
    <t>問題点が発生した際に実施</t>
    <rPh sb="0" eb="3">
      <t>モンダイテン</t>
    </rPh>
    <rPh sb="4" eb="6">
      <t>ハッセイ</t>
    </rPh>
    <rPh sb="8" eb="9">
      <t>サイ</t>
    </rPh>
    <rPh sb="10" eb="12">
      <t>ジッシ</t>
    </rPh>
    <phoneticPr fontId="14"/>
  </si>
  <si>
    <t>年度終了後（５月）に作成</t>
    <rPh sb="0" eb="2">
      <t>ネンド</t>
    </rPh>
    <rPh sb="2" eb="5">
      <t>シュウリョウゴ</t>
    </rPh>
    <rPh sb="7" eb="8">
      <t>ガツ</t>
    </rPh>
    <rPh sb="10" eb="12">
      <t>サクセイ</t>
    </rPh>
    <phoneticPr fontId="14"/>
  </si>
  <si>
    <t>年度終了後（５月）に実施</t>
    <rPh sb="2" eb="5">
      <t>シュウリョウゴ</t>
    </rPh>
    <rPh sb="10" eb="12">
      <t>ジッシ</t>
    </rPh>
    <phoneticPr fontId="14"/>
  </si>
  <si>
    <t>５、１１月に実施</t>
    <rPh sb="4" eb="5">
      <t>ガツ</t>
    </rPh>
    <rPh sb="6" eb="8">
      <t>ジッシ</t>
    </rPh>
    <phoneticPr fontId="14"/>
  </si>
  <si>
    <t>４月（遵守評価の前）に最新版に更新</t>
    <rPh sb="1" eb="2">
      <t>ガツ</t>
    </rPh>
    <rPh sb="3" eb="5">
      <t>ジュンシュ</t>
    </rPh>
    <rPh sb="5" eb="7">
      <t>ヒョウカ</t>
    </rPh>
    <rPh sb="8" eb="9">
      <t>マエ</t>
    </rPh>
    <rPh sb="11" eb="14">
      <t>サイシンバン</t>
    </rPh>
    <rPh sb="15" eb="17">
      <t>コウシン</t>
    </rPh>
    <phoneticPr fontId="14"/>
  </si>
  <si>
    <t>４月及び必要に応じて改定・変更</t>
    <rPh sb="1" eb="2">
      <t>ガツ</t>
    </rPh>
    <rPh sb="2" eb="3">
      <t>オヨ</t>
    </rPh>
    <rPh sb="4" eb="6">
      <t>ヒツヨウ</t>
    </rPh>
    <rPh sb="7" eb="8">
      <t>オウ</t>
    </rPh>
    <rPh sb="10" eb="12">
      <t>カイテイ</t>
    </rPh>
    <rPh sb="13" eb="15">
      <t>ヘンコウ</t>
    </rPh>
    <phoneticPr fontId="14"/>
  </si>
  <si>
    <t>４月に記録</t>
    <rPh sb="1" eb="2">
      <t>ガツ</t>
    </rPh>
    <rPh sb="3" eb="5">
      <t>キロク</t>
    </rPh>
    <phoneticPr fontId="14"/>
  </si>
  <si>
    <t>環境教育訓練の実施と記録</t>
    <rPh sb="0" eb="2">
      <t>カンキョウ</t>
    </rPh>
    <rPh sb="2" eb="4">
      <t>キョウイク</t>
    </rPh>
    <rPh sb="4" eb="6">
      <t>クンレン</t>
    </rPh>
    <rPh sb="7" eb="9">
      <t>ジッシ</t>
    </rPh>
    <rPh sb="10" eb="12">
      <t>キロク</t>
    </rPh>
    <phoneticPr fontId="14"/>
  </si>
  <si>
    <t>必要に応じて（100名以上は記録必須）</t>
    <rPh sb="0" eb="2">
      <t>ヒツヨウ</t>
    </rPh>
    <rPh sb="3" eb="4">
      <t>オウ</t>
    </rPh>
    <rPh sb="10" eb="13">
      <t>メイイジョウ</t>
    </rPh>
    <rPh sb="14" eb="16">
      <t>キロク</t>
    </rPh>
    <rPh sb="16" eb="18">
      <t>ヒッス</t>
    </rPh>
    <phoneticPr fontId="14"/>
  </si>
  <si>
    <t>苦情・要請等あった場合に対応・記録</t>
    <rPh sb="0" eb="2">
      <t>クジョウ</t>
    </rPh>
    <rPh sb="3" eb="5">
      <t>ヨウセイ</t>
    </rPh>
    <rPh sb="5" eb="6">
      <t>トウ</t>
    </rPh>
    <rPh sb="9" eb="11">
      <t>バアイ</t>
    </rPh>
    <rPh sb="12" eb="14">
      <t>タイオウ</t>
    </rPh>
    <rPh sb="15" eb="17">
      <t>キロク</t>
    </rPh>
    <phoneticPr fontId="14"/>
  </si>
  <si>
    <t>定期的（１２月）に実施し、訓練結果を記録</t>
    <rPh sb="0" eb="3">
      <t>テイキテキ</t>
    </rPh>
    <rPh sb="6" eb="7">
      <t>ガツ</t>
    </rPh>
    <rPh sb="9" eb="11">
      <t>ジッシ</t>
    </rPh>
    <rPh sb="13" eb="15">
      <t>クンレン</t>
    </rPh>
    <rPh sb="15" eb="17">
      <t>ケッカ</t>
    </rPh>
    <rPh sb="18" eb="20">
      <t>キロク</t>
    </rPh>
    <phoneticPr fontId="14"/>
  </si>
  <si>
    <t>年度終了後（代表者による見直し前）に実施</t>
    <rPh sb="0" eb="2">
      <t>ネンド</t>
    </rPh>
    <rPh sb="2" eb="4">
      <t>シュウリョウ</t>
    </rPh>
    <rPh sb="4" eb="5">
      <t>ゴ</t>
    </rPh>
    <rPh sb="6" eb="9">
      <t>ダイヒョウシャ</t>
    </rPh>
    <rPh sb="12" eb="14">
      <t>ミナオ</t>
    </rPh>
    <rPh sb="15" eb="16">
      <t>マエ</t>
    </rPh>
    <rPh sb="18" eb="20">
      <t>ジッシ</t>
    </rPh>
    <phoneticPr fontId="14"/>
  </si>
  <si>
    <t>（目標の未達成は環境活動計画書にて実施）</t>
    <rPh sb="1" eb="3">
      <t>モクヒョウ</t>
    </rPh>
    <rPh sb="4" eb="7">
      <t>ミタッセイ</t>
    </rPh>
    <rPh sb="8" eb="10">
      <t>カンキョウ</t>
    </rPh>
    <rPh sb="10" eb="12">
      <t>カツドウ</t>
    </rPh>
    <rPh sb="12" eb="15">
      <t>ケイカクショ</t>
    </rPh>
    <rPh sb="17" eb="19">
      <t>ジッシ</t>
    </rPh>
    <phoneticPr fontId="14"/>
  </si>
  <si>
    <t>様式：9-02</t>
    <rPh sb="0" eb="2">
      <t>ヨウシキ</t>
    </rPh>
    <phoneticPr fontId="14"/>
  </si>
  <si>
    <t>環境管理責任者は必要に応じて指示を行う</t>
    <rPh sb="0" eb="2">
      <t>カンキョウ</t>
    </rPh>
    <rPh sb="2" eb="4">
      <t>カンリ</t>
    </rPh>
    <rPh sb="4" eb="6">
      <t>セキニン</t>
    </rPh>
    <rPh sb="6" eb="7">
      <t>シャ</t>
    </rPh>
    <rPh sb="8" eb="10">
      <t>ヒツヨウ</t>
    </rPh>
    <rPh sb="11" eb="12">
      <t>オウ</t>
    </rPh>
    <rPh sb="14" eb="16">
      <t>シジ</t>
    </rPh>
    <rPh sb="17" eb="18">
      <t>オコナ</t>
    </rPh>
    <phoneticPr fontId="14"/>
  </si>
  <si>
    <t>取組評価
（計）</t>
    <rPh sb="0" eb="2">
      <t>トリクミ</t>
    </rPh>
    <rPh sb="2" eb="4">
      <t>ヒョウカ</t>
    </rPh>
    <rPh sb="6" eb="7">
      <t>ケイ</t>
    </rPh>
    <phoneticPr fontId="14"/>
  </si>
  <si>
    <t>・遵守評価前に環境関連法規等の追加、改正を確認する</t>
    <rPh sb="1" eb="3">
      <t>ジュンシュ</t>
    </rPh>
    <rPh sb="3" eb="5">
      <t>ヒョウカ</t>
    </rPh>
    <rPh sb="5" eb="6">
      <t>マエ</t>
    </rPh>
    <rPh sb="7" eb="9">
      <t>カンキョウ</t>
    </rPh>
    <rPh sb="9" eb="11">
      <t>カンレン</t>
    </rPh>
    <rPh sb="11" eb="13">
      <t>ホウキ</t>
    </rPh>
    <rPh sb="13" eb="14">
      <t>トウ</t>
    </rPh>
    <rPh sb="15" eb="17">
      <t>ツイカ</t>
    </rPh>
    <rPh sb="18" eb="20">
      <t>カイセイ</t>
    </rPh>
    <rPh sb="21" eb="23">
      <t>カクニン</t>
    </rPh>
    <phoneticPr fontId="14"/>
  </si>
  <si>
    <t>・定期的に実施（火災対応訓練○月）</t>
    <rPh sb="1" eb="3">
      <t>テイキ</t>
    </rPh>
    <rPh sb="3" eb="4">
      <t>テキ</t>
    </rPh>
    <rPh sb="5" eb="7">
      <t>ジッシ</t>
    </rPh>
    <rPh sb="8" eb="10">
      <t>カサイ</t>
    </rPh>
    <rPh sb="10" eb="12">
      <t>タイオウ</t>
    </rPh>
    <rPh sb="12" eb="14">
      <t>クンレン</t>
    </rPh>
    <rPh sb="15" eb="16">
      <t>ガツ</t>
    </rPh>
    <phoneticPr fontId="14"/>
  </si>
  <si>
    <r>
      <t>保管：環境事務局</t>
    </r>
    <r>
      <rPr>
        <sz val="10.5"/>
        <rFont val="ＭＳ 明朝"/>
        <family val="1"/>
        <charset val="128"/>
      </rPr>
      <t>　</t>
    </r>
    <phoneticPr fontId="14"/>
  </si>
  <si>
    <t>保管：環境事務局　</t>
    <phoneticPr fontId="14"/>
  </si>
  <si>
    <t>担当部署：環境事務局</t>
    <rPh sb="0" eb="2">
      <t>タントウ</t>
    </rPh>
    <rPh sb="2" eb="4">
      <t>ブショ</t>
    </rPh>
    <rPh sb="5" eb="7">
      <t>カンキョウ</t>
    </rPh>
    <rPh sb="7" eb="10">
      <t>ジムキョク</t>
    </rPh>
    <phoneticPr fontId="14"/>
  </si>
  <si>
    <t>保管</t>
    <rPh sb="0" eb="2">
      <t>ホカン</t>
    </rPh>
    <phoneticPr fontId="14"/>
  </si>
  <si>
    <t>遵守評価日：</t>
    <rPh sb="0" eb="2">
      <t>ジュンシュ</t>
    </rPh>
    <phoneticPr fontId="14"/>
  </si>
  <si>
    <t>遵守評価記録</t>
    <rPh sb="0" eb="2">
      <t>ジュンシュ</t>
    </rPh>
    <rPh sb="4" eb="6">
      <t>キロク</t>
    </rPh>
    <phoneticPr fontId="14"/>
  </si>
  <si>
    <t>・作業ミスによる廃棄量の削減</t>
    <phoneticPr fontId="14"/>
  </si>
  <si>
    <t>・不要照明の消灯</t>
    <rPh sb="1" eb="3">
      <t>フヨウ</t>
    </rPh>
    <rPh sb="3" eb="5">
      <t>ショウメイ</t>
    </rPh>
    <rPh sb="6" eb="8">
      <t>ショウトウ</t>
    </rPh>
    <phoneticPr fontId="14"/>
  </si>
  <si>
    <t>【中期計画】</t>
    <rPh sb="1" eb="3">
      <t>チュウキ</t>
    </rPh>
    <rPh sb="3" eb="5">
      <t>ケイカク</t>
    </rPh>
    <phoneticPr fontId="14"/>
  </si>
  <si>
    <t>【目標未達成時の挽回策】</t>
    <rPh sb="1" eb="3">
      <t>モクヒョウ</t>
    </rPh>
    <rPh sb="3" eb="6">
      <t>ミタッセイ</t>
    </rPh>
    <rPh sb="6" eb="7">
      <t>ジ</t>
    </rPh>
    <rPh sb="8" eb="10">
      <t>バンカイ</t>
    </rPh>
    <rPh sb="10" eb="11">
      <t>サク</t>
    </rPh>
    <phoneticPr fontId="14"/>
  </si>
  <si>
    <t>・振り返って方針・目標・活動計画等を見直す</t>
    <rPh sb="1" eb="2">
      <t>フ</t>
    </rPh>
    <rPh sb="3" eb="4">
      <t>カエ</t>
    </rPh>
    <rPh sb="6" eb="8">
      <t>ホウシン</t>
    </rPh>
    <rPh sb="9" eb="11">
      <t>モクヒョウ</t>
    </rPh>
    <rPh sb="12" eb="14">
      <t>カツドウ</t>
    </rPh>
    <rPh sb="14" eb="16">
      <t>ケイカク</t>
    </rPh>
    <rPh sb="16" eb="17">
      <t>トウ</t>
    </rPh>
    <rPh sb="18" eb="20">
      <t>ミナオ</t>
    </rPh>
    <phoneticPr fontId="14"/>
  </si>
  <si>
    <t>審査申し込み</t>
    <rPh sb="0" eb="2">
      <t>シンサ</t>
    </rPh>
    <rPh sb="2" eb="3">
      <t>モウ</t>
    </rPh>
    <rPh sb="4" eb="5">
      <t>コ</t>
    </rPh>
    <phoneticPr fontId="14"/>
  </si>
  <si>
    <t>・余裕をもって２か月前には申込む</t>
    <rPh sb="1" eb="3">
      <t>ヨユウ</t>
    </rPh>
    <rPh sb="9" eb="10">
      <t>ゲツ</t>
    </rPh>
    <rPh sb="10" eb="11">
      <t>マエ</t>
    </rPh>
    <rPh sb="13" eb="14">
      <t>モウ</t>
    </rPh>
    <rPh sb="14" eb="15">
      <t>コ</t>
    </rPh>
    <phoneticPr fontId="14"/>
  </si>
  <si>
    <t>・生産工程の短縮</t>
    <rPh sb="1" eb="3">
      <t>セイサン</t>
    </rPh>
    <rPh sb="3" eb="5">
      <t>コウテイ</t>
    </rPh>
    <rPh sb="6" eb="8">
      <t>タンシュク</t>
    </rPh>
    <phoneticPr fontId="14"/>
  </si>
  <si>
    <t>〇</t>
    <phoneticPr fontId="14"/>
  </si>
  <si>
    <t>・容器の蓋の徹底</t>
    <phoneticPr fontId="14"/>
  </si>
  <si>
    <t>・有害性物質の表示の徹底</t>
    <rPh sb="1" eb="4">
      <t>ユウガイセイ</t>
    </rPh>
    <rPh sb="4" eb="6">
      <t>ブッシツ</t>
    </rPh>
    <rPh sb="7" eb="9">
      <t>ヒョウジ</t>
    </rPh>
    <rPh sb="10" eb="12">
      <t>テッテイ</t>
    </rPh>
    <phoneticPr fontId="14"/>
  </si>
  <si>
    <t>大阪市廃棄物の減量推進及び適正処理並びに生活環境の清潔保持に関する条例</t>
  </si>
  <si>
    <t xml:space="preserve">分別解体等及び再資源化等の実施義務
</t>
    <phoneticPr fontId="14"/>
  </si>
  <si>
    <t>法9、16条</t>
    <rPh sb="0" eb="1">
      <t>ホウ</t>
    </rPh>
    <rPh sb="5" eb="6">
      <t>ジョウ</t>
    </rPh>
    <phoneticPr fontId="14"/>
  </si>
  <si>
    <t>（元請業者）発注者への再資源化等完了報告と記録の保存</t>
    <phoneticPr fontId="14"/>
  </si>
  <si>
    <t>法18条</t>
    <rPh sb="0" eb="1">
      <t>ホウ</t>
    </rPh>
    <rPh sb="3" eb="4">
      <t>ジョウ</t>
    </rPh>
    <phoneticPr fontId="14"/>
  </si>
  <si>
    <t>一定規模以上工事
・解体：80㎡
・新築・増築：500㎡
・修繕・模様替：１億円
・工作物解体・新築：500万円</t>
    <rPh sb="0" eb="2">
      <t>イッテイ</t>
    </rPh>
    <rPh sb="2" eb="4">
      <t>キボ</t>
    </rPh>
    <rPh sb="4" eb="6">
      <t>イジョウ</t>
    </rPh>
    <rPh sb="6" eb="8">
      <t>コウジ</t>
    </rPh>
    <phoneticPr fontId="14"/>
  </si>
  <si>
    <t>○</t>
    <phoneticPr fontId="14"/>
  </si>
  <si>
    <t>発注者</t>
    <rPh sb="0" eb="3">
      <t>ハッチュウシャ</t>
    </rPh>
    <phoneticPr fontId="14"/>
  </si>
  <si>
    <t>3/4半期</t>
    <rPh sb="3" eb="5">
      <t>ハンキ</t>
    </rPh>
    <phoneticPr fontId="14"/>
  </si>
  <si>
    <t>☑</t>
  </si>
  <si>
    <t>□</t>
  </si>
  <si>
    <t>※</t>
    <phoneticPr fontId="14"/>
  </si>
  <si>
    <t>・処理の状況について確認の努力義務</t>
    <rPh sb="1" eb="3">
      <t>ショリ</t>
    </rPh>
    <rPh sb="4" eb="6">
      <t>ジョウキョウ</t>
    </rPh>
    <rPh sb="10" eb="12">
      <t>カクニン</t>
    </rPh>
    <rPh sb="13" eb="15">
      <t>ドリョク</t>
    </rPh>
    <rPh sb="15" eb="17">
      <t>ギム</t>
    </rPh>
    <phoneticPr fontId="14"/>
  </si>
  <si>
    <t>（産廃）マニフェストの交付を受けずに産廃の引渡しの受託の禁止</t>
    <rPh sb="25" eb="27">
      <t>ジュタク</t>
    </rPh>
    <rPh sb="28" eb="30">
      <t>キンシ</t>
    </rPh>
    <phoneticPr fontId="14"/>
  </si>
  <si>
    <t>法12条4第2項</t>
    <phoneticPr fontId="14"/>
  </si>
  <si>
    <t>通知書</t>
    <rPh sb="0" eb="3">
      <t>ツウチショ</t>
    </rPh>
    <phoneticPr fontId="14"/>
  </si>
  <si>
    <t>　一般廃棄物排出量</t>
    <rPh sb="6" eb="8">
      <t>ハイシュツ</t>
    </rPh>
    <rPh sb="8" eb="9">
      <t>リョウ</t>
    </rPh>
    <phoneticPr fontId="14"/>
  </si>
  <si>
    <t>取りまとめ表更新日：</t>
    <rPh sb="0" eb="1">
      <t>ト</t>
    </rPh>
    <rPh sb="5" eb="6">
      <t>ヒョウ</t>
    </rPh>
    <phoneticPr fontId="14"/>
  </si>
  <si>
    <t>取りまとめ表の更新：毎年定期的な遵守評価を実施する際に制定、改正の確認を行い変更があれば更新する</t>
    <rPh sb="0" eb="1">
      <t>ト</t>
    </rPh>
    <rPh sb="5" eb="6">
      <t>ヒョウ</t>
    </rPh>
    <rPh sb="7" eb="9">
      <t>コウシン</t>
    </rPh>
    <rPh sb="12" eb="15">
      <t>テイキテキ</t>
    </rPh>
    <rPh sb="16" eb="18">
      <t>ジュンシュ</t>
    </rPh>
    <rPh sb="18" eb="20">
      <t>ヒョウカ</t>
    </rPh>
    <rPh sb="21" eb="23">
      <t>ジッシ</t>
    </rPh>
    <rPh sb="25" eb="26">
      <t>サイ</t>
    </rPh>
    <rPh sb="30" eb="32">
      <t>カイセイ</t>
    </rPh>
    <rPh sb="38" eb="40">
      <t>ヘンコウ</t>
    </rPh>
    <rPh sb="44" eb="46">
      <t>コウシン</t>
    </rPh>
    <phoneticPr fontId="14"/>
  </si>
  <si>
    <t>冷房温度の管理</t>
    <phoneticPr fontId="14"/>
  </si>
  <si>
    <t>暖房温度の管理</t>
    <phoneticPr fontId="14"/>
  </si>
  <si>
    <t>○点検</t>
    <rPh sb="1" eb="3">
      <t>テンケン</t>
    </rPh>
    <phoneticPr fontId="14"/>
  </si>
  <si>
    <t>○改善</t>
    <rPh sb="1" eb="3">
      <t>カイゼン</t>
    </rPh>
    <phoneticPr fontId="14"/>
  </si>
  <si>
    <t>○検討</t>
    <rPh sb="1" eb="3">
      <t>ケントウ</t>
    </rPh>
    <phoneticPr fontId="14"/>
  </si>
  <si>
    <t>○調査</t>
    <rPh sb="1" eb="3">
      <t>チョウサ</t>
    </rPh>
    <phoneticPr fontId="14"/>
  </si>
  <si>
    <t>担当者は、毎月初めにマニフェスト伝票を確認し、各伝票の返送が遅れている場合は、当該業者に連絡し、処理状況を確認する。</t>
    <rPh sb="0" eb="3">
      <t>タントウシャ</t>
    </rPh>
    <rPh sb="5" eb="7">
      <t>マイツキ</t>
    </rPh>
    <rPh sb="7" eb="8">
      <t>ハジ</t>
    </rPh>
    <rPh sb="16" eb="18">
      <t>デンピョウ</t>
    </rPh>
    <rPh sb="19" eb="21">
      <t>カクニン</t>
    </rPh>
    <rPh sb="23" eb="26">
      <t>カクデンピョウ</t>
    </rPh>
    <rPh sb="27" eb="29">
      <t>ヘンソウ</t>
    </rPh>
    <rPh sb="30" eb="31">
      <t>オク</t>
    </rPh>
    <rPh sb="35" eb="37">
      <t>バアイ</t>
    </rPh>
    <rPh sb="39" eb="41">
      <t>トウガイ</t>
    </rPh>
    <rPh sb="41" eb="43">
      <t>ギョウシャ</t>
    </rPh>
    <rPh sb="44" eb="46">
      <t>レンラク</t>
    </rPh>
    <rPh sb="48" eb="50">
      <t>ショリ</t>
    </rPh>
    <rPh sb="50" eb="52">
      <t>ジョウキョウ</t>
    </rPh>
    <rPh sb="53" eb="55">
      <t>カクニン</t>
    </rPh>
    <phoneticPr fontId="14"/>
  </si>
  <si>
    <t>委託処理業者による処理の状況について、定期的にインタネットや現地調査により確認する。</t>
    <rPh sb="0" eb="2">
      <t>イタク</t>
    </rPh>
    <rPh sb="2" eb="4">
      <t>ショリ</t>
    </rPh>
    <rPh sb="4" eb="6">
      <t>ギョウシャ</t>
    </rPh>
    <rPh sb="9" eb="11">
      <t>ショリ</t>
    </rPh>
    <rPh sb="12" eb="14">
      <t>ジョウキョウ</t>
    </rPh>
    <rPh sb="19" eb="22">
      <t>テイキテキ</t>
    </rPh>
    <rPh sb="30" eb="32">
      <t>ゲンチ</t>
    </rPh>
    <rPh sb="32" eb="34">
      <t>チョウサ</t>
    </rPh>
    <rPh sb="37" eb="39">
      <t>カクニン</t>
    </rPh>
    <phoneticPr fontId="14"/>
  </si>
  <si>
    <t>毎年遵守評価に合わせて実施
（努力義務）</t>
    <rPh sb="0" eb="2">
      <t>マイトシ</t>
    </rPh>
    <rPh sb="2" eb="4">
      <t>ジュンシュ</t>
    </rPh>
    <rPh sb="4" eb="6">
      <t>ヒョウカ</t>
    </rPh>
    <rPh sb="7" eb="8">
      <t>ア</t>
    </rPh>
    <rPh sb="11" eb="13">
      <t>ジッシ</t>
    </rPh>
    <rPh sb="15" eb="17">
      <t>ドリョク</t>
    </rPh>
    <rPh sb="17" eb="19">
      <t>ギム</t>
    </rPh>
    <phoneticPr fontId="14"/>
  </si>
  <si>
    <t>処理委託業者から、委託した産業廃棄物の処理が困難になったと通知を受けた場合は、速やかにその旨を都道府県知事に報告する。</t>
    <rPh sb="0" eb="2">
      <t>ショリ</t>
    </rPh>
    <rPh sb="2" eb="4">
      <t>イタク</t>
    </rPh>
    <rPh sb="4" eb="6">
      <t>ギョウシャ</t>
    </rPh>
    <rPh sb="9" eb="11">
      <t>イタク</t>
    </rPh>
    <rPh sb="13" eb="15">
      <t>サンギョウ</t>
    </rPh>
    <rPh sb="15" eb="18">
      <t>ハイキブツ</t>
    </rPh>
    <rPh sb="19" eb="21">
      <t>ショリ</t>
    </rPh>
    <rPh sb="22" eb="24">
      <t>コンナン</t>
    </rPh>
    <rPh sb="29" eb="31">
      <t>ツウチ</t>
    </rPh>
    <rPh sb="32" eb="33">
      <t>ウ</t>
    </rPh>
    <rPh sb="35" eb="37">
      <t>バアイ</t>
    </rPh>
    <rPh sb="39" eb="40">
      <t>スミ</t>
    </rPh>
    <rPh sb="45" eb="46">
      <t>ムネ</t>
    </rPh>
    <rPh sb="47" eb="51">
      <t>トドウフケン</t>
    </rPh>
    <rPh sb="51" eb="53">
      <t>チジ</t>
    </rPh>
    <rPh sb="54" eb="56">
      <t>ホウコク</t>
    </rPh>
    <phoneticPr fontId="14"/>
  </si>
  <si>
    <t>マニフェストのＥ票が回収されていない場合に適用される
処理困難御通知を受けた日から３０日以内</t>
    <rPh sb="8" eb="9">
      <t>ヒョウ</t>
    </rPh>
    <rPh sb="10" eb="12">
      <t>カイシュウ</t>
    </rPh>
    <rPh sb="18" eb="20">
      <t>バアイ</t>
    </rPh>
    <rPh sb="21" eb="23">
      <t>テキヨウ</t>
    </rPh>
    <rPh sb="27" eb="29">
      <t>ショリ</t>
    </rPh>
    <rPh sb="29" eb="31">
      <t>コンナン</t>
    </rPh>
    <rPh sb="31" eb="32">
      <t>オ</t>
    </rPh>
    <rPh sb="32" eb="34">
      <t>ツウチ</t>
    </rPh>
    <rPh sb="35" eb="36">
      <t>ウ</t>
    </rPh>
    <rPh sb="38" eb="39">
      <t>ヒ</t>
    </rPh>
    <rPh sb="43" eb="44">
      <t>ニチ</t>
    </rPh>
    <rPh sb="44" eb="46">
      <t>イナイ</t>
    </rPh>
    <phoneticPr fontId="14"/>
  </si>
  <si>
    <t>処理の状況の努力義務を追加</t>
    <rPh sb="0" eb="2">
      <t>ショリ</t>
    </rPh>
    <rPh sb="3" eb="5">
      <t>ジョウキョウ</t>
    </rPh>
    <rPh sb="6" eb="8">
      <t>ドリョク</t>
    </rPh>
    <rPh sb="8" eb="10">
      <t>ギム</t>
    </rPh>
    <rPh sb="11" eb="13">
      <t>ツイカ</t>
    </rPh>
    <phoneticPr fontId="14"/>
  </si>
  <si>
    <t>自動車リサイクル法</t>
    <rPh sb="0" eb="3">
      <t>ジドウシャ</t>
    </rPh>
    <rPh sb="8" eb="9">
      <t>ホウ</t>
    </rPh>
    <phoneticPr fontId="14"/>
  </si>
  <si>
    <t>・使用済み自動車引取り業者登録</t>
  </si>
  <si>
    <t>42条</t>
    <rPh sb="2" eb="3">
      <t>ジョウ</t>
    </rPh>
    <phoneticPr fontId="14"/>
  </si>
  <si>
    <t>・業者登録</t>
  </si>
  <si>
    <t>・5年毎更新</t>
  </si>
  <si>
    <t>○</t>
    <phoneticPr fontId="14"/>
  </si>
  <si>
    <t>・抹消登録</t>
    <rPh sb="1" eb="3">
      <t>マッショウ</t>
    </rPh>
    <rPh sb="3" eb="5">
      <t>トウロク</t>
    </rPh>
    <phoneticPr fontId="14"/>
  </si>
  <si>
    <t>道路運送車両法15条、16条</t>
    <rPh sb="0" eb="2">
      <t>ドウロ</t>
    </rPh>
    <rPh sb="2" eb="4">
      <t>ウンソウ</t>
    </rPh>
    <rPh sb="4" eb="6">
      <t>シャリョウ</t>
    </rPh>
    <rPh sb="6" eb="7">
      <t>ホウ</t>
    </rPh>
    <rPh sb="9" eb="10">
      <t>ジョウ</t>
    </rPh>
    <rPh sb="13" eb="14">
      <t>ジョウ</t>
    </rPh>
    <phoneticPr fontId="14"/>
  </si>
  <si>
    <t>・廃自動車手続</t>
    <phoneticPr fontId="14"/>
  </si>
  <si>
    <t>・登録抹消時</t>
  </si>
  <si>
    <t>・フロン回収業者の登録</t>
  </si>
  <si>
    <t>53条</t>
    <rPh sb="2" eb="3">
      <t>ジョウ</t>
    </rPh>
    <phoneticPr fontId="14"/>
  </si>
  <si>
    <t>・フロン回収業者登録</t>
    <rPh sb="6" eb="8">
      <t>ギョウシャ</t>
    </rPh>
    <rPh sb="8" eb="10">
      <t>トウロク</t>
    </rPh>
    <phoneticPr fontId="14"/>
  </si>
  <si>
    <t>・5年毎更新</t>
    <phoneticPr fontId="14"/>
  </si>
  <si>
    <t>80条～91条</t>
    <rPh sb="2" eb="3">
      <t>ジョウ</t>
    </rPh>
    <rPh sb="6" eb="7">
      <t>ジョウ</t>
    </rPh>
    <phoneticPr fontId="14"/>
  </si>
  <si>
    <t>・移動報告、フロン回収等</t>
    <rPh sb="1" eb="3">
      <t>イドウ</t>
    </rPh>
    <rPh sb="3" eb="5">
      <t>ホウコク</t>
    </rPh>
    <rPh sb="11" eb="12">
      <t>ナド</t>
    </rPh>
    <phoneticPr fontId="14"/>
  </si>
  <si>
    <t>ﾏﾆﾌｪｽﾄ</t>
    <phoneticPr fontId="14"/>
  </si>
  <si>
    <t>・マニフェスト制度に基づく報告</t>
    <phoneticPr fontId="14"/>
  </si>
  <si>
    <t>・使用済自動車毎</t>
    <rPh sb="1" eb="3">
      <t>シヨウ</t>
    </rPh>
    <rPh sb="3" eb="4">
      <t>ス</t>
    </rPh>
    <rPh sb="4" eb="7">
      <t>ジドウシャ</t>
    </rPh>
    <phoneticPr fontId="14"/>
  </si>
  <si>
    <t>７、１０、１、４月に確認・評価</t>
    <rPh sb="8" eb="9">
      <t>ガツ</t>
    </rPh>
    <rPh sb="10" eb="12">
      <t>カクニン</t>
    </rPh>
    <rPh sb="13" eb="15">
      <t>ヒョウカ</t>
    </rPh>
    <phoneticPr fontId="14"/>
  </si>
  <si>
    <t>電力及び自動車燃料による二酸化炭素排出量の削減に努めます。</t>
    <rPh sb="0" eb="2">
      <t>デンリョク</t>
    </rPh>
    <rPh sb="2" eb="3">
      <t>オヨ</t>
    </rPh>
    <rPh sb="4" eb="7">
      <t>ジドウシャ</t>
    </rPh>
    <rPh sb="7" eb="9">
      <t>ネンリョウ</t>
    </rPh>
    <rPh sb="12" eb="15">
      <t>ニサンカ</t>
    </rPh>
    <rPh sb="15" eb="17">
      <t>タンソ</t>
    </rPh>
    <rPh sb="17" eb="19">
      <t>ハイシュツ</t>
    </rPh>
    <rPh sb="19" eb="20">
      <t>リョウ</t>
    </rPh>
    <rPh sb="21" eb="23">
      <t>サクゲン</t>
    </rPh>
    <rPh sb="24" eb="25">
      <t>ツト</t>
    </rPh>
    <phoneticPr fontId="14"/>
  </si>
  <si>
    <t>資源を大切にするとともに廃棄物の削減に努めます。</t>
    <rPh sb="0" eb="2">
      <t>シゲン</t>
    </rPh>
    <rPh sb="2" eb="4">
      <t>ショウシゲン</t>
    </rPh>
    <rPh sb="3" eb="5">
      <t>タイセツ</t>
    </rPh>
    <rPh sb="12" eb="15">
      <t>ハイキブツ</t>
    </rPh>
    <rPh sb="16" eb="18">
      <t>サクゲン</t>
    </rPh>
    <rPh sb="19" eb="20">
      <t>ツト</t>
    </rPh>
    <phoneticPr fontId="14"/>
  </si>
  <si>
    <t>水使用量の削減に努めます。</t>
    <rPh sb="0" eb="1">
      <t>ミズ</t>
    </rPh>
    <rPh sb="1" eb="4">
      <t>シヨウリョウ</t>
    </rPh>
    <rPh sb="5" eb="7">
      <t>サクゲン</t>
    </rPh>
    <rPh sb="8" eb="9">
      <t>ツト</t>
    </rPh>
    <phoneticPr fontId="14"/>
  </si>
  <si>
    <t>節水に取り組みます。</t>
    <rPh sb="0" eb="2">
      <t>セッスイ</t>
    </rPh>
    <rPh sb="3" eb="4">
      <t>ト</t>
    </rPh>
    <rPh sb="5" eb="6">
      <t>ク</t>
    </rPh>
    <phoneticPr fontId="14"/>
  </si>
  <si>
    <t>有害な化学物質の削減に努めます。</t>
    <rPh sb="0" eb="2">
      <t>ユウガイ</t>
    </rPh>
    <rPh sb="3" eb="5">
      <t>カガク</t>
    </rPh>
    <rPh sb="5" eb="7">
      <t>ブッシツ</t>
    </rPh>
    <rPh sb="8" eb="10">
      <t>サクゲン</t>
    </rPh>
    <rPh sb="11" eb="12">
      <t>ツト</t>
    </rPh>
    <phoneticPr fontId="14"/>
  </si>
  <si>
    <t>化学物質の適正管理に努めます。</t>
    <rPh sb="0" eb="2">
      <t>カガク</t>
    </rPh>
    <rPh sb="2" eb="4">
      <t>ブッシツ</t>
    </rPh>
    <rPh sb="5" eb="7">
      <t>テキセイ</t>
    </rPh>
    <rPh sb="7" eb="9">
      <t>カンリ</t>
    </rPh>
    <rPh sb="10" eb="11">
      <t>ツト</t>
    </rPh>
    <phoneticPr fontId="14"/>
  </si>
  <si>
    <t>環境に配慮した物品の購入を推進します。</t>
    <rPh sb="0" eb="2">
      <t>カンキョウ</t>
    </rPh>
    <rPh sb="3" eb="5">
      <t>ハイリョ</t>
    </rPh>
    <rPh sb="7" eb="9">
      <t>ブッピン</t>
    </rPh>
    <rPh sb="10" eb="12">
      <t>コウニュウ</t>
    </rPh>
    <rPh sb="13" eb="15">
      <t>スイシン</t>
    </rPh>
    <phoneticPr fontId="14"/>
  </si>
  <si>
    <t>二酸化炭素削減</t>
    <rPh sb="0" eb="3">
      <t>ニサンカ</t>
    </rPh>
    <rPh sb="3" eb="5">
      <t>タンソ</t>
    </rPh>
    <rPh sb="5" eb="7">
      <t>サクゲン</t>
    </rPh>
    <phoneticPr fontId="14"/>
  </si>
  <si>
    <t>排水量削減</t>
    <rPh sb="0" eb="2">
      <t>ハイスイ</t>
    </rPh>
    <rPh sb="2" eb="3">
      <t>リョウ</t>
    </rPh>
    <rPh sb="3" eb="5">
      <t>サクゲン</t>
    </rPh>
    <phoneticPr fontId="14"/>
  </si>
  <si>
    <t>製品･サービスへの取組み</t>
    <rPh sb="0" eb="2">
      <t>セイヒン</t>
    </rPh>
    <rPh sb="9" eb="11">
      <t>トリク</t>
    </rPh>
    <phoneticPr fontId="14"/>
  </si>
  <si>
    <t>会社周辺の清掃活動を行います。</t>
    <rPh sb="0" eb="2">
      <t>カイシャ</t>
    </rPh>
    <rPh sb="2" eb="4">
      <t>シュウヘン</t>
    </rPh>
    <rPh sb="5" eb="7">
      <t>セイソウ</t>
    </rPh>
    <rPh sb="7" eb="9">
      <t>カツドウ</t>
    </rPh>
    <rPh sb="10" eb="11">
      <t>オコナ</t>
    </rPh>
    <phoneticPr fontId="14"/>
  </si>
  <si>
    <t>代替材料によりPRTR物質の削減に努めます。</t>
    <rPh sb="0" eb="2">
      <t>ダイタイ</t>
    </rPh>
    <rPh sb="2" eb="4">
      <t>ザイリョウ</t>
    </rPh>
    <rPh sb="11" eb="13">
      <t>ブッシツ</t>
    </rPh>
    <rPh sb="14" eb="16">
      <t>サクゲン</t>
    </rPh>
    <rPh sb="17" eb="18">
      <t>ツト</t>
    </rPh>
    <phoneticPr fontId="14"/>
  </si>
  <si>
    <t>設備・機器・車両等は省エネ・省資源を考慮して選択します。</t>
    <rPh sb="0" eb="2">
      <t>セツビ</t>
    </rPh>
    <rPh sb="3" eb="5">
      <t>キキ</t>
    </rPh>
    <rPh sb="6" eb="8">
      <t>シャリョウ</t>
    </rPh>
    <rPh sb="8" eb="9">
      <t>トウ</t>
    </rPh>
    <rPh sb="10" eb="11">
      <t>ショウ</t>
    </rPh>
    <rPh sb="14" eb="17">
      <t>ショウシゲン</t>
    </rPh>
    <rPh sb="18" eb="20">
      <t>コウリョ</t>
    </rPh>
    <rPh sb="22" eb="24">
      <t>センタク</t>
    </rPh>
    <phoneticPr fontId="14"/>
  </si>
  <si>
    <t>冷却水の循環利用により、水使用量の削減に努めます。</t>
    <rPh sb="0" eb="3">
      <t>レイキャクスイ</t>
    </rPh>
    <rPh sb="4" eb="6">
      <t>ジュンカン</t>
    </rPh>
    <rPh sb="6" eb="8">
      <t>リヨウ</t>
    </rPh>
    <rPh sb="12" eb="13">
      <t>ミズ</t>
    </rPh>
    <rPh sb="13" eb="16">
      <t>シヨウリョウ</t>
    </rPh>
    <rPh sb="17" eb="19">
      <t>サクゲン</t>
    </rPh>
    <rPh sb="20" eb="21">
      <t>ツト</t>
    </rPh>
    <phoneticPr fontId="14"/>
  </si>
  <si>
    <t>品名</t>
  </si>
  <si>
    <t>性質</t>
  </si>
  <si>
    <t>指定数量</t>
  </si>
  <si>
    <t>物品例</t>
  </si>
  <si>
    <t>特殊引火物</t>
  </si>
  <si>
    <t>―</t>
  </si>
  <si>
    <t>50L</t>
  </si>
  <si>
    <t>ジエチルエーテル、二硫化炭素、アセトアルデヒド、酸化プロピレン</t>
  </si>
  <si>
    <t>第1石油類</t>
  </si>
  <si>
    <t>非水溶性液体</t>
  </si>
  <si>
    <t>200L</t>
  </si>
  <si>
    <t>ガソリン、ギ酸エチル、シクロヘキサン、酢酸エチル、ベンゼン</t>
  </si>
  <si>
    <t>水溶性液体</t>
  </si>
  <si>
    <t>400L</t>
  </si>
  <si>
    <t>アセトン、アセトニトリル、（t）ブチルアルコール、ピリジン、ジエチルアミン</t>
  </si>
  <si>
    <t>アルコール類</t>
  </si>
  <si>
    <t>メチルアルコール、エチルアルコール、イソプロピルアルコール</t>
  </si>
  <si>
    <t>第2石油類</t>
  </si>
  <si>
    <t>1,000L</t>
  </si>
  <si>
    <t>軽油、灯油、キシレン、酢酸アミル、スチレン、無水酢酸</t>
  </si>
  <si>
    <t>2,000L</t>
  </si>
  <si>
    <t>アクリル酸、アリルアルコール、酢酸</t>
  </si>
  <si>
    <t>第3石油類</t>
  </si>
  <si>
    <t>クレオソート油、重油、アニリン、ニトロベンゼン</t>
  </si>
  <si>
    <t>4,000L</t>
  </si>
  <si>
    <t>エチレングリコール、グリセリン、メタクリル酸、酪酸</t>
  </si>
  <si>
    <t>第4石油類※1</t>
  </si>
  <si>
    <t>6,000L</t>
  </si>
  <si>
    <t>ギヤー油、シリンダー油、潤滑油</t>
  </si>
  <si>
    <t>動植物油類※2</t>
  </si>
  <si>
    <t>10,000L</t>
  </si>
  <si>
    <t>ヤシ油、オリーブ油</t>
  </si>
  <si>
    <t>消防法　危険物　第４類</t>
    <rPh sb="0" eb="3">
      <t>ショウボウホウ</t>
    </rPh>
    <rPh sb="4" eb="7">
      <t>キケンブツ</t>
    </rPh>
    <phoneticPr fontId="14"/>
  </si>
  <si>
    <t>数量</t>
  </si>
  <si>
    <t>綿花類</t>
  </si>
  <si>
    <t>200kg</t>
  </si>
  <si>
    <t>木毛及びかんなくず</t>
  </si>
  <si>
    <t>400kg</t>
  </si>
  <si>
    <t>ぼろ及び紙くず</t>
  </si>
  <si>
    <t>1,000kg</t>
  </si>
  <si>
    <t>糸類</t>
  </si>
  <si>
    <t>わら類</t>
  </si>
  <si>
    <t>可燃性固体類</t>
  </si>
  <si>
    <t>3,000kg</t>
  </si>
  <si>
    <t>石炭・木炭類</t>
  </si>
  <si>
    <t>10,000kg</t>
  </si>
  <si>
    <t>可燃性液体類</t>
  </si>
  <si>
    <t>木材加工品及び木くず</t>
  </si>
  <si>
    <t>合成樹脂類</t>
  </si>
  <si>
    <t>発泡させたもの</t>
  </si>
  <si>
    <t>その他のもの</t>
  </si>
  <si>
    <t>危険物の規制に関する政令別表第4　※市町村条例は概ねこの内容を基本としています。</t>
    <phoneticPr fontId="14"/>
  </si>
  <si>
    <t>地下タンク</t>
    <rPh sb="0" eb="2">
      <t>チカ</t>
    </rPh>
    <phoneticPr fontId="14"/>
  </si>
  <si>
    <t>検査済証</t>
    <rPh sb="0" eb="2">
      <t>ケンサ</t>
    </rPh>
    <rPh sb="2" eb="3">
      <t>ス</t>
    </rPh>
    <rPh sb="3" eb="4">
      <t>ショウ</t>
    </rPh>
    <phoneticPr fontId="14"/>
  </si>
  <si>
    <t>・貯蔵設備の定期点検と記録の保存</t>
    <rPh sb="1" eb="3">
      <t>チョゾウ</t>
    </rPh>
    <rPh sb="3" eb="5">
      <t>セツビ</t>
    </rPh>
    <rPh sb="6" eb="8">
      <t>テイキ</t>
    </rPh>
    <rPh sb="8" eb="10">
      <t>テンケン</t>
    </rPh>
    <rPh sb="11" eb="13">
      <t>キロク</t>
    </rPh>
    <rPh sb="14" eb="16">
      <t>ホゾン</t>
    </rPh>
    <phoneticPr fontId="14"/>
  </si>
  <si>
    <t>法14条の3の2
危令第8条の5
危則第9条の2</t>
    <phoneticPr fontId="14"/>
  </si>
  <si>
    <t>法9条の3
施行令第1条の10</t>
    <rPh sb="0" eb="1">
      <t>ホウ</t>
    </rPh>
    <rPh sb="2" eb="3">
      <t>ジョウ</t>
    </rPh>
    <rPh sb="6" eb="9">
      <t>セコウレイ</t>
    </rPh>
    <phoneticPr fontId="14"/>
  </si>
  <si>
    <t>・火災予防又は消火活動に重大な支障を生ずるおそれのある物質貯蔵の届出</t>
    <rPh sb="32" eb="34">
      <t>トドケデ</t>
    </rPh>
    <phoneticPr fontId="14"/>
  </si>
  <si>
    <t>危令13条
危則23条2</t>
    <rPh sb="0" eb="1">
      <t>キ</t>
    </rPh>
    <rPh sb="1" eb="2">
      <t>リョウ</t>
    </rPh>
    <rPh sb="4" eb="5">
      <t>ジョウ</t>
    </rPh>
    <rPh sb="6" eb="7">
      <t>キ</t>
    </rPh>
    <rPh sb="7" eb="8">
      <t>ソク</t>
    </rPh>
    <rPh sb="10" eb="11">
      <t>ジョウ</t>
    </rPh>
    <phoneticPr fontId="14"/>
  </si>
  <si>
    <t>・腐食の恐れが（特に）高い地下貯蔵タンクの流出防止措置</t>
    <rPh sb="1" eb="3">
      <t>フショク</t>
    </rPh>
    <rPh sb="4" eb="5">
      <t>オソ</t>
    </rPh>
    <rPh sb="8" eb="9">
      <t>トク</t>
    </rPh>
    <rPh sb="11" eb="12">
      <t>タカ</t>
    </rPh>
    <rPh sb="13" eb="15">
      <t>チカ</t>
    </rPh>
    <rPh sb="15" eb="17">
      <t>チョゾウ</t>
    </rPh>
    <rPh sb="21" eb="23">
      <t>リュウシュツ</t>
    </rPh>
    <rPh sb="23" eb="25">
      <t>ボウシ</t>
    </rPh>
    <rPh sb="25" eb="27">
      <t>ソチ</t>
    </rPh>
    <phoneticPr fontId="14"/>
  </si>
  <si>
    <t>総務省令第71号
総務省告示第246号</t>
    <rPh sb="0" eb="2">
      <t>ソウム</t>
    </rPh>
    <rPh sb="2" eb="4">
      <t>ショウレイ</t>
    </rPh>
    <rPh sb="4" eb="5">
      <t>ダイ</t>
    </rPh>
    <rPh sb="7" eb="8">
      <t>ゴウ</t>
    </rPh>
    <rPh sb="9" eb="12">
      <t>ソウムショウ</t>
    </rPh>
    <rPh sb="12" eb="14">
      <t>コクジ</t>
    </rPh>
    <rPh sb="14" eb="15">
      <t>ダイ</t>
    </rPh>
    <rPh sb="18" eb="19">
      <t>ゴウ</t>
    </rPh>
    <phoneticPr fontId="14"/>
  </si>
  <si>
    <t>エアコン、テレビ、 冷蔵庫・冷凍庫、洗濯機・衣類乾燥機</t>
    <phoneticPr fontId="14"/>
  </si>
  <si>
    <t>第6条</t>
    <phoneticPr fontId="14"/>
  </si>
  <si>
    <t>家電リサイクル法</t>
    <rPh sb="0" eb="2">
      <t>カデン</t>
    </rPh>
    <rPh sb="7" eb="8">
      <t>ホウ</t>
    </rPh>
    <phoneticPr fontId="14"/>
  </si>
  <si>
    <t xml:space="preserve">・特定家庭用機器をなるべく長期間使用
・再商品化に必要な料金の支払い </t>
    <rPh sb="25" eb="27">
      <t>ヒツヨウ</t>
    </rPh>
    <rPh sb="28" eb="30">
      <t>リョウキン</t>
    </rPh>
    <rPh sb="31" eb="33">
      <t>シハラ</t>
    </rPh>
    <phoneticPr fontId="14"/>
  </si>
  <si>
    <t>小型家電リサイクル法</t>
    <rPh sb="0" eb="2">
      <t>コガタ</t>
    </rPh>
    <rPh sb="2" eb="4">
      <t>カデン</t>
    </rPh>
    <rPh sb="9" eb="10">
      <t>ホウ</t>
    </rPh>
    <phoneticPr fontId="14"/>
  </si>
  <si>
    <t>省資源・廃棄物削減・リサイクルの推進（循環型社会の構築）</t>
    <phoneticPr fontId="14"/>
  </si>
  <si>
    <t>・処理業者から処理困難の通知を受けた場合、30日以内に知事に「措置内容等報告書」による報告</t>
    <rPh sb="1" eb="3">
      <t>ショリ</t>
    </rPh>
    <rPh sb="3" eb="5">
      <t>ギョウシャ</t>
    </rPh>
    <rPh sb="7" eb="9">
      <t>ショリ</t>
    </rPh>
    <rPh sb="9" eb="11">
      <t>コンナン</t>
    </rPh>
    <rPh sb="12" eb="14">
      <t>ツウチ</t>
    </rPh>
    <rPh sb="15" eb="16">
      <t>ウ</t>
    </rPh>
    <rPh sb="18" eb="20">
      <t>バアイ</t>
    </rPh>
    <rPh sb="23" eb="24">
      <t>ニチ</t>
    </rPh>
    <rPh sb="24" eb="26">
      <t>イナイ</t>
    </rPh>
    <rPh sb="27" eb="29">
      <t>チジ</t>
    </rPh>
    <rPh sb="43" eb="45">
      <t>ホウコク</t>
    </rPh>
    <phoneticPr fontId="14"/>
  </si>
  <si>
    <t>大阪市「一般廃棄物の再資源可能な紙類の焼却場への持ち込み禁止」</t>
    <rPh sb="0" eb="2">
      <t>オオサカ</t>
    </rPh>
    <rPh sb="2" eb="3">
      <t>シ</t>
    </rPh>
    <rPh sb="4" eb="6">
      <t>イッパン</t>
    </rPh>
    <rPh sb="6" eb="9">
      <t>ハイキブツ</t>
    </rPh>
    <rPh sb="10" eb="13">
      <t>サイシゲン</t>
    </rPh>
    <rPh sb="13" eb="15">
      <t>カノウ</t>
    </rPh>
    <rPh sb="16" eb="18">
      <t>カミルイ</t>
    </rPh>
    <rPh sb="19" eb="22">
      <t>ショウキャクジョウ</t>
    </rPh>
    <rPh sb="24" eb="25">
      <t>モ</t>
    </rPh>
    <rPh sb="26" eb="27">
      <t>コ</t>
    </rPh>
    <rPh sb="28" eb="30">
      <t>キンシ</t>
    </rPh>
    <phoneticPr fontId="14"/>
  </si>
  <si>
    <t>一般廃棄物（紙類）</t>
    <rPh sb="0" eb="2">
      <t>イッパン</t>
    </rPh>
    <rPh sb="2" eb="5">
      <t>ハイキブツ</t>
    </rPh>
    <rPh sb="6" eb="8">
      <t>カミルイ</t>
    </rPh>
    <phoneticPr fontId="14"/>
  </si>
  <si>
    <t>月次評価</t>
    <rPh sb="0" eb="2">
      <t>ゲツジ</t>
    </rPh>
    <rPh sb="2" eb="3">
      <t>ヒョウ</t>
    </rPh>
    <rPh sb="3" eb="4">
      <t>アタイ</t>
    </rPh>
    <phoneticPr fontId="14"/>
  </si>
  <si>
    <t>累計評価</t>
    <rPh sb="0" eb="2">
      <t>ルイケイ</t>
    </rPh>
    <rPh sb="2" eb="3">
      <t>ヒョウ</t>
    </rPh>
    <rPh sb="3" eb="4">
      <t>アタイ</t>
    </rPh>
    <phoneticPr fontId="14"/>
  </si>
  <si>
    <t>田中</t>
    <rPh sb="0" eb="2">
      <t>タナカ</t>
    </rPh>
    <phoneticPr fontId="14"/>
  </si>
  <si>
    <t>数値目標：○達成　×未達成</t>
    <rPh sb="0" eb="2">
      <t>スウチ</t>
    </rPh>
    <rPh sb="2" eb="4">
      <t>モクヒョウ</t>
    </rPh>
    <rPh sb="6" eb="8">
      <t>タッセイ</t>
    </rPh>
    <rPh sb="10" eb="13">
      <t>ミタッセイ</t>
    </rPh>
    <phoneticPr fontId="14"/>
  </si>
  <si>
    <t>・ノー残業デーの実施</t>
    <rPh sb="3" eb="5">
      <t>ザンギョウ</t>
    </rPh>
    <rPh sb="8" eb="10">
      <t>ジッシ</t>
    </rPh>
    <phoneticPr fontId="14"/>
  </si>
  <si>
    <t>３ヵ月ごとに確認し、累計評価欄が×の場合は是正策として、達成手段を追加する</t>
    <rPh sb="2" eb="3">
      <t>ゲツ</t>
    </rPh>
    <rPh sb="6" eb="8">
      <t>カクニン</t>
    </rPh>
    <rPh sb="10" eb="12">
      <t>ルイケイ</t>
    </rPh>
    <rPh sb="12" eb="14">
      <t>ヒョウカ</t>
    </rPh>
    <rPh sb="14" eb="15">
      <t>ラン</t>
    </rPh>
    <rPh sb="18" eb="20">
      <t>バアイ</t>
    </rPh>
    <rPh sb="21" eb="23">
      <t>ゼセイ</t>
    </rPh>
    <rPh sb="23" eb="24">
      <t>サク</t>
    </rPh>
    <rPh sb="28" eb="30">
      <t>タッセイ</t>
    </rPh>
    <rPh sb="30" eb="32">
      <t>シュダン</t>
    </rPh>
    <rPh sb="33" eb="35">
      <t>ツイカ</t>
    </rPh>
    <phoneticPr fontId="14"/>
  </si>
  <si>
    <t>事務所</t>
    <rPh sb="0" eb="2">
      <t>ジム</t>
    </rPh>
    <rPh sb="2" eb="3">
      <t>ショ</t>
    </rPh>
    <phoneticPr fontId="67"/>
  </si>
  <si>
    <t>Kg-CO2</t>
  </si>
  <si>
    <t>再資源化率</t>
    <rPh sb="0" eb="4">
      <t>サイシゲンカ</t>
    </rPh>
    <rPh sb="4" eb="5">
      <t>リツ</t>
    </rPh>
    <phoneticPr fontId="14"/>
  </si>
  <si>
    <t>合計</t>
    <rPh sb="0" eb="2">
      <t>ゴウケイ</t>
    </rPh>
    <phoneticPr fontId="67"/>
  </si>
  <si>
    <t>㎥</t>
  </si>
  <si>
    <t>水道水の使用</t>
    <rPh sb="0" eb="3">
      <t>スイドウスイ</t>
    </rPh>
    <rPh sb="4" eb="6">
      <t>シヨウ</t>
    </rPh>
    <phoneticPr fontId="14"/>
  </si>
  <si>
    <t>⑤</t>
    <phoneticPr fontId="14"/>
  </si>
  <si>
    <t>⑥</t>
    <phoneticPr fontId="14"/>
  </si>
  <si>
    <t>ｔ</t>
    <phoneticPr fontId="14"/>
  </si>
  <si>
    <t>⑦</t>
    <phoneticPr fontId="14"/>
  </si>
  <si>
    <t>⑧</t>
    <phoneticPr fontId="14"/>
  </si>
  <si>
    <t>アウトプット</t>
    <phoneticPr fontId="14"/>
  </si>
  <si>
    <t>①</t>
    <phoneticPr fontId="14"/>
  </si>
  <si>
    <t>②</t>
    <phoneticPr fontId="14"/>
  </si>
  <si>
    <t>%</t>
    <phoneticPr fontId="14"/>
  </si>
  <si>
    <t>③</t>
    <phoneticPr fontId="14"/>
  </si>
  <si>
    <t>インプット</t>
    <phoneticPr fontId="14"/>
  </si>
  <si>
    <t>④</t>
    <phoneticPr fontId="14"/>
  </si>
  <si>
    <t>＜インプット＞</t>
    <phoneticPr fontId="14"/>
  </si>
  <si>
    <t>物質収支（マテリアルバランス）の考え方</t>
    <phoneticPr fontId="14"/>
  </si>
  <si>
    <t>＜アウトプット＞</t>
    <phoneticPr fontId="14"/>
  </si>
  <si>
    <t>⑤エネルギー</t>
    <phoneticPr fontId="14"/>
  </si>
  <si>
    <t>排出係数
（B)</t>
    <phoneticPr fontId="14"/>
  </si>
  <si>
    <t>kWh</t>
    <phoneticPr fontId="14"/>
  </si>
  <si>
    <r>
      <t>(kg-CO</t>
    </r>
    <r>
      <rPr>
        <vertAlign val="subscript"/>
        <sz val="9"/>
        <rFont val="ＭＳ Ｐゴシック"/>
        <family val="3"/>
        <charset val="128"/>
      </rPr>
      <t>2</t>
    </r>
    <r>
      <rPr>
        <sz val="9"/>
        <rFont val="ＭＳ Ｐゴシック"/>
        <family val="3"/>
        <charset val="128"/>
      </rPr>
      <t>/kWh)</t>
    </r>
    <phoneticPr fontId="14"/>
  </si>
  <si>
    <t>灯油</t>
    <rPh sb="0" eb="2">
      <t>トウユ</t>
    </rPh>
    <phoneticPr fontId="14"/>
  </si>
  <si>
    <t>L</t>
    <phoneticPr fontId="14"/>
  </si>
  <si>
    <t>都市ガス</t>
    <rPh sb="0" eb="2">
      <t>トシ</t>
    </rPh>
    <phoneticPr fontId="14"/>
  </si>
  <si>
    <t>液化天然ガス(LNG)</t>
    <rPh sb="0" eb="2">
      <t>エキカ</t>
    </rPh>
    <rPh sb="2" eb="4">
      <t>テンネン</t>
    </rPh>
    <phoneticPr fontId="14"/>
  </si>
  <si>
    <t>液化石油ガス(LPG)</t>
    <phoneticPr fontId="14"/>
  </si>
  <si>
    <t>ガソリン</t>
    <phoneticPr fontId="14"/>
  </si>
  <si>
    <t>軽油</t>
    <phoneticPr fontId="14"/>
  </si>
  <si>
    <t>廃酸・廃アルカリ</t>
    <rPh sb="0" eb="2">
      <t>ハイサン</t>
    </rPh>
    <rPh sb="3" eb="4">
      <t>ハイ</t>
    </rPh>
    <phoneticPr fontId="90"/>
  </si>
  <si>
    <t>③-1　総排水量</t>
    <phoneticPr fontId="14"/>
  </si>
  <si>
    <t>総排水量</t>
    <phoneticPr fontId="14"/>
  </si>
  <si>
    <r>
      <t>ｍ</t>
    </r>
    <r>
      <rPr>
        <vertAlign val="superscript"/>
        <sz val="10"/>
        <rFont val="ＭＳ Ｐ明朝"/>
        <family val="1"/>
        <charset val="128"/>
      </rPr>
      <t>3</t>
    </r>
    <phoneticPr fontId="14"/>
  </si>
  <si>
    <r>
      <t>ｍ</t>
    </r>
    <r>
      <rPr>
        <vertAlign val="superscript"/>
        <sz val="10"/>
        <rFont val="ＭＳ Ｐゴシック"/>
        <family val="3"/>
        <charset val="128"/>
      </rPr>
      <t>3</t>
    </r>
    <phoneticPr fontId="14"/>
  </si>
  <si>
    <t>把握できない場合の理由</t>
    <rPh sb="0" eb="2">
      <t>ハアク</t>
    </rPh>
    <rPh sb="6" eb="8">
      <t>バアイ</t>
    </rPh>
    <rPh sb="9" eb="11">
      <t>リユウ</t>
    </rPh>
    <phoneticPr fontId="67"/>
  </si>
  <si>
    <t>○把握する化学物質は、原則としてPRTR制度対象物質とします。</t>
    <phoneticPr fontId="14"/>
  </si>
  <si>
    <t>○対象となる化学物質使用量の把握方法は、化学物質を含む製品について、容器に記載された成分表をもとに</t>
    <phoneticPr fontId="14"/>
  </si>
  <si>
    <t>　対象となる化学物質の製品中に含まれる量を把握します。成分表が記載されていないまたは情報が不十分な</t>
    <phoneticPr fontId="14"/>
  </si>
  <si>
    <t>　場合は、製造元や卸売業者、小売業者にMSDSを請求し、それをもとに製品中の化学物質含有量を把握します。</t>
    <phoneticPr fontId="14"/>
  </si>
  <si>
    <t>　把握した化学物質含有量に製品の年間使用量を掛けると、化学物質の年間使用量が算出できます。</t>
    <phoneticPr fontId="14"/>
  </si>
  <si>
    <t>Ｌ</t>
    <phoneticPr fontId="14"/>
  </si>
  <si>
    <t>⑥　資源等使用量</t>
    <phoneticPr fontId="14"/>
  </si>
  <si>
    <t>合計（年間）</t>
    <rPh sb="4" eb="5">
      <t>カン</t>
    </rPh>
    <phoneticPr fontId="67"/>
  </si>
  <si>
    <t>割合</t>
    <rPh sb="0" eb="2">
      <t>ワリアイ</t>
    </rPh>
    <phoneticPr fontId="67"/>
  </si>
  <si>
    <t>％</t>
    <phoneticPr fontId="67"/>
  </si>
  <si>
    <t>資源の種類</t>
    <phoneticPr fontId="14"/>
  </si>
  <si>
    <t>循環資源</t>
    <phoneticPr fontId="14"/>
  </si>
  <si>
    <t>循環資源量　計</t>
    <phoneticPr fontId="14"/>
  </si>
  <si>
    <t>その他　計</t>
    <phoneticPr fontId="14"/>
  </si>
  <si>
    <t>資源等使用量合計</t>
    <rPh sb="0" eb="2">
      <t>シゲン</t>
    </rPh>
    <rPh sb="2" eb="3">
      <t>トウ</t>
    </rPh>
    <rPh sb="3" eb="6">
      <t>シヨウリョウ</t>
    </rPh>
    <rPh sb="6" eb="8">
      <t>ゴウケイ</t>
    </rPh>
    <phoneticPr fontId="67"/>
  </si>
  <si>
    <t>ｔ</t>
  </si>
  <si>
    <t>○事業者内部で循環的に利用（再使用、再生利用、熱回収）している物質は対象外となります。</t>
  </si>
  <si>
    <t>／</t>
    <phoneticPr fontId="14"/>
  </si>
  <si>
    <t>売上高</t>
    <phoneticPr fontId="67"/>
  </si>
  <si>
    <t>従業員</t>
    <phoneticPr fontId="67"/>
  </si>
  <si>
    <t>アウトプット</t>
    <phoneticPr fontId="14"/>
  </si>
  <si>
    <t>①</t>
    <phoneticPr fontId="14"/>
  </si>
  <si>
    <t>○</t>
    <phoneticPr fontId="14"/>
  </si>
  <si>
    <t>自動車使用による二酸化炭素の発生</t>
    <phoneticPr fontId="14"/>
  </si>
  <si>
    <t>②</t>
    <phoneticPr fontId="14"/>
  </si>
  <si>
    <t>収集運搬量</t>
    <rPh sb="0" eb="2">
      <t>シュウシュウ</t>
    </rPh>
    <rPh sb="2" eb="4">
      <t>ウンパン</t>
    </rPh>
    <rPh sb="4" eb="5">
      <t>リョウ</t>
    </rPh>
    <phoneticPr fontId="14"/>
  </si>
  <si>
    <t>中間処理量</t>
    <rPh sb="0" eb="2">
      <t>チュウカン</t>
    </rPh>
    <rPh sb="2" eb="4">
      <t>ショリ</t>
    </rPh>
    <rPh sb="4" eb="5">
      <t>リョウ</t>
    </rPh>
    <phoneticPr fontId="14"/>
  </si>
  <si>
    <t>中間処理後の産廃の処分量</t>
    <rPh sb="0" eb="2">
      <t>チュウカン</t>
    </rPh>
    <rPh sb="2" eb="4">
      <t>ショリ</t>
    </rPh>
    <rPh sb="4" eb="5">
      <t>ゴ</t>
    </rPh>
    <rPh sb="6" eb="8">
      <t>サンパイ</t>
    </rPh>
    <rPh sb="9" eb="11">
      <t>ショブン</t>
    </rPh>
    <rPh sb="11" eb="12">
      <t>リョウ</t>
    </rPh>
    <phoneticPr fontId="14"/>
  </si>
  <si>
    <t>%</t>
    <phoneticPr fontId="14"/>
  </si>
  <si>
    <t>③</t>
    <phoneticPr fontId="14"/>
  </si>
  <si>
    <t>㎥</t>
    <phoneticPr fontId="14"/>
  </si>
  <si>
    <t>インプット</t>
    <phoneticPr fontId="14"/>
  </si>
  <si>
    <t>㎥</t>
    <phoneticPr fontId="14"/>
  </si>
  <si>
    <t>④</t>
    <phoneticPr fontId="14"/>
  </si>
  <si>
    <t>ｋｇ</t>
    <phoneticPr fontId="14"/>
  </si>
  <si>
    <t>ｋｇ</t>
    <phoneticPr fontId="14"/>
  </si>
  <si>
    <t>ｔ</t>
    <phoneticPr fontId="14"/>
  </si>
  <si>
    <t>＜インプット＞</t>
    <phoneticPr fontId="14"/>
  </si>
  <si>
    <t>物質収支（マテリアルバランス）の考え方</t>
    <phoneticPr fontId="14"/>
  </si>
  <si>
    <t>＜アウトプット＞</t>
    <phoneticPr fontId="14"/>
  </si>
  <si>
    <t>⑤エネルギー</t>
    <phoneticPr fontId="14"/>
  </si>
  <si>
    <t>排出係数
（B)</t>
    <phoneticPr fontId="14"/>
  </si>
  <si>
    <t>kWh</t>
    <phoneticPr fontId="14"/>
  </si>
  <si>
    <r>
      <t>(kg-CO</t>
    </r>
    <r>
      <rPr>
        <vertAlign val="subscript"/>
        <sz val="9"/>
        <rFont val="ＭＳ Ｐゴシック"/>
        <family val="3"/>
        <charset val="128"/>
      </rPr>
      <t>2</t>
    </r>
    <r>
      <rPr>
        <sz val="9"/>
        <rFont val="ＭＳ Ｐゴシック"/>
        <family val="3"/>
        <charset val="128"/>
      </rPr>
      <t>/kWh)</t>
    </r>
    <phoneticPr fontId="14"/>
  </si>
  <si>
    <t>L</t>
    <phoneticPr fontId="14"/>
  </si>
  <si>
    <t>L</t>
    <phoneticPr fontId="14"/>
  </si>
  <si>
    <t>kg</t>
    <phoneticPr fontId="14"/>
  </si>
  <si>
    <t>液化石油ガス(LPG)</t>
    <phoneticPr fontId="14"/>
  </si>
  <si>
    <t>ガソリン</t>
    <phoneticPr fontId="14"/>
  </si>
  <si>
    <t>ｔ</t>
    <phoneticPr fontId="14"/>
  </si>
  <si>
    <t>③-1　総排水量</t>
    <phoneticPr fontId="14"/>
  </si>
  <si>
    <t>総排水量</t>
    <phoneticPr fontId="14"/>
  </si>
  <si>
    <r>
      <t>ｍ</t>
    </r>
    <r>
      <rPr>
        <vertAlign val="superscript"/>
        <sz val="10"/>
        <rFont val="ＭＳ Ｐ明朝"/>
        <family val="1"/>
        <charset val="128"/>
      </rPr>
      <t>3</t>
    </r>
    <phoneticPr fontId="14"/>
  </si>
  <si>
    <r>
      <t>ｍ</t>
    </r>
    <r>
      <rPr>
        <vertAlign val="superscript"/>
        <sz val="10"/>
        <rFont val="ＭＳ Ｐゴシック"/>
        <family val="3"/>
        <charset val="128"/>
      </rPr>
      <t>3</t>
    </r>
    <phoneticPr fontId="14"/>
  </si>
  <si>
    <t>ｋｇ</t>
    <phoneticPr fontId="14"/>
  </si>
  <si>
    <t>○把握する化学物質は、原則としてPRTR制度対象物質とします。</t>
    <phoneticPr fontId="14"/>
  </si>
  <si>
    <t>○対象となる化学物質使用量の把握方法は、化学物質を含む製品について、容器に記載された成分表をもとに</t>
    <phoneticPr fontId="14"/>
  </si>
  <si>
    <t>　対象となる化学物質の製品中に含まれる量を把握します。成分表が記載されていないまたは情報が不十分な</t>
    <phoneticPr fontId="14"/>
  </si>
  <si>
    <t>　場合は、製造元や卸売業者、小売業者にMSDSを請求し、それをもとに製品中の化学物質含有量を把握します。</t>
    <phoneticPr fontId="14"/>
  </si>
  <si>
    <t>　把握した化学物質含有量に製品の年間使用量を掛けると、化学物質の年間使用量が算出できます。</t>
    <phoneticPr fontId="14"/>
  </si>
  <si>
    <t>⑥　資源等使用量</t>
    <phoneticPr fontId="14"/>
  </si>
  <si>
    <t>％</t>
    <phoneticPr fontId="67"/>
  </si>
  <si>
    <t>資源の種類</t>
    <phoneticPr fontId="14"/>
  </si>
  <si>
    <t>ｔ</t>
    <phoneticPr fontId="14"/>
  </si>
  <si>
    <t>ｔ</t>
    <phoneticPr fontId="14"/>
  </si>
  <si>
    <t>ｔ</t>
    <phoneticPr fontId="14"/>
  </si>
  <si>
    <t>循環資源</t>
    <phoneticPr fontId="14"/>
  </si>
  <si>
    <t>循環資源量　計</t>
    <phoneticPr fontId="14"/>
  </si>
  <si>
    <t>その他　計</t>
    <phoneticPr fontId="14"/>
  </si>
  <si>
    <t>廃棄物等総排出量及び廃棄物最終処分量</t>
    <rPh sb="8" eb="9">
      <t>オヨ</t>
    </rPh>
    <phoneticPr fontId="14"/>
  </si>
  <si>
    <t>△</t>
  </si>
  <si>
    <t>ABC株式会社</t>
    <rPh sb="3" eb="7">
      <t>カブシキガイシャ</t>
    </rPh>
    <phoneticPr fontId="14"/>
  </si>
  <si>
    <t>軽油</t>
    <phoneticPr fontId="14"/>
  </si>
  <si>
    <t>評価点
A×B</t>
    <rPh sb="0" eb="2">
      <t>ヒョウカ</t>
    </rPh>
    <rPh sb="2" eb="3">
      <t>テン</t>
    </rPh>
    <phoneticPr fontId="14"/>
  </si>
  <si>
    <t>満点
A×2</t>
    <rPh sb="0" eb="2">
      <t>マンテン</t>
    </rPh>
    <phoneticPr fontId="14"/>
  </si>
  <si>
    <t>会議用資料や事務手続書類の簡素化に取り組んでいる</t>
  </si>
  <si>
    <t>使用済み封筒を再利用している</t>
  </si>
  <si>
    <t>塗装やメッキに使用する洗浄水を多段（カスケード）使用している</t>
  </si>
  <si>
    <t>バルブの調整により水量及び水圧の調節を図っている</t>
  </si>
  <si>
    <t>手洗い時、洗い物においては、日常的に節水を励行している</t>
  </si>
  <si>
    <t>蛇口に節水こま（適量の水を流す機能を持つこま）を設置している</t>
  </si>
  <si>
    <t>２．事業活動からのアウトプットに関する項目</t>
  </si>
  <si>
    <t>商品の購入時には、簡易包装のものを優先的に購入している</t>
  </si>
  <si>
    <t>排水処理装置を適切に設置している</t>
  </si>
  <si>
    <t>４．その他</t>
    <rPh sb="4" eb="5">
      <t>タ</t>
    </rPh>
    <phoneticPr fontId="14"/>
  </si>
  <si>
    <t>②既存建築物が及ぼす環境への影響を予防、低減するための方策</t>
    <phoneticPr fontId="14"/>
  </si>
  <si>
    <t>評価</t>
    <rPh sb="0" eb="1">
      <t>ヒョウ</t>
    </rPh>
    <rPh sb="1" eb="2">
      <t>アタイ</t>
    </rPh>
    <phoneticPr fontId="14"/>
  </si>
  <si>
    <t>上半期</t>
    <phoneticPr fontId="14"/>
  </si>
  <si>
    <t>売上高</t>
    <rPh sb="0" eb="2">
      <t>ウリアゲ</t>
    </rPh>
    <rPh sb="2" eb="3">
      <t>ダカ</t>
    </rPh>
    <phoneticPr fontId="14"/>
  </si>
  <si>
    <t>本社</t>
  </si>
  <si>
    <t>名</t>
    <rPh sb="0" eb="1">
      <t>メイ</t>
    </rPh>
    <phoneticPr fontId="14"/>
  </si>
  <si>
    <t>㎡</t>
    <phoneticPr fontId="14"/>
  </si>
  <si>
    <t>うち再資源化量</t>
    <rPh sb="2" eb="6">
      <t>サイシゲンカ</t>
    </rPh>
    <rPh sb="6" eb="7">
      <t>リョウ</t>
    </rPh>
    <phoneticPr fontId="14"/>
  </si>
  <si>
    <t>最終処分量</t>
    <rPh sb="0" eb="2">
      <t>サイシュウ</t>
    </rPh>
    <rPh sb="2" eb="4">
      <t>ショブン</t>
    </rPh>
    <rPh sb="4" eb="5">
      <t>リョウ</t>
    </rPh>
    <phoneticPr fontId="14"/>
  </si>
  <si>
    <t>台数</t>
    <rPh sb="0" eb="2">
      <t>ダイスウ</t>
    </rPh>
    <phoneticPr fontId="14"/>
  </si>
  <si>
    <t>備　　考</t>
    <rPh sb="0" eb="1">
      <t>ソナエ</t>
    </rPh>
    <rPh sb="3" eb="4">
      <t>コウ</t>
    </rPh>
    <phoneticPr fontId="14"/>
  </si>
  <si>
    <t>台</t>
    <rPh sb="0" eb="1">
      <t>ダイ</t>
    </rPh>
    <phoneticPr fontId="14"/>
  </si>
  <si>
    <t>基</t>
    <rPh sb="0" eb="1">
      <t>キ</t>
    </rPh>
    <phoneticPr fontId="14"/>
  </si>
  <si>
    <t>保管面積</t>
    <rPh sb="0" eb="2">
      <t>ホカン</t>
    </rPh>
    <rPh sb="2" eb="4">
      <t>メンセキ</t>
    </rPh>
    <phoneticPr fontId="14"/>
  </si>
  <si>
    <t>保管上限</t>
    <rPh sb="0" eb="2">
      <t>ホカン</t>
    </rPh>
    <rPh sb="2" eb="4">
      <t>ジョウゲン</t>
    </rPh>
    <phoneticPr fontId="14"/>
  </si>
  <si>
    <t>ｍ</t>
    <phoneticPr fontId="14"/>
  </si>
  <si>
    <t>許可番号</t>
    <rPh sb="0" eb="2">
      <t>キョカ</t>
    </rPh>
    <rPh sb="2" eb="4">
      <t>バンゴウ</t>
    </rPh>
    <phoneticPr fontId="14"/>
  </si>
  <si>
    <t>○○県</t>
    <rPh sb="2" eb="3">
      <t>ケン</t>
    </rPh>
    <phoneticPr fontId="14"/>
  </si>
  <si>
    <t>○○市</t>
    <rPh sb="2" eb="3">
      <t>シ</t>
    </rPh>
    <phoneticPr fontId="14"/>
  </si>
  <si>
    <t>木くず</t>
    <rPh sb="0" eb="1">
      <t>キ</t>
    </rPh>
    <phoneticPr fontId="14"/>
  </si>
  <si>
    <t>がれき類</t>
    <rPh sb="3" eb="4">
      <t>ルイ</t>
    </rPh>
    <phoneticPr fontId="14"/>
  </si>
  <si>
    <t>中間処理</t>
    <rPh sb="0" eb="2">
      <t>チュウカン</t>
    </rPh>
    <rPh sb="2" eb="4">
      <t>ショリ</t>
    </rPh>
    <phoneticPr fontId="14"/>
  </si>
  <si>
    <t>□廃棄物処理フロー</t>
    <rPh sb="1" eb="4">
      <t>ハイキブツ</t>
    </rPh>
    <rPh sb="4" eb="6">
      <t>ショリ</t>
    </rPh>
    <phoneticPr fontId="14"/>
  </si>
  <si>
    <t>計量</t>
    <rPh sb="0" eb="2">
      <t>ケイリョウ</t>
    </rPh>
    <phoneticPr fontId="14"/>
  </si>
  <si>
    <t>選別作業</t>
    <rPh sb="0" eb="2">
      <t>センベツ</t>
    </rPh>
    <rPh sb="2" eb="4">
      <t>サギョウ</t>
    </rPh>
    <phoneticPr fontId="14"/>
  </si>
  <si>
    <t>減容処理</t>
    <rPh sb="0" eb="1">
      <t>ゲン</t>
    </rPh>
    <rPh sb="1" eb="2">
      <t>ヨウ</t>
    </rPh>
    <rPh sb="2" eb="4">
      <t>ショリ</t>
    </rPh>
    <phoneticPr fontId="14"/>
  </si>
  <si>
    <t>　　収集運搬</t>
    <rPh sb="2" eb="4">
      <t>シュウシュウ</t>
    </rPh>
    <rPh sb="4" eb="6">
      <t>ウンパン</t>
    </rPh>
    <phoneticPr fontId="14"/>
  </si>
  <si>
    <t>（プラ類）</t>
    <rPh sb="3" eb="4">
      <t>ルイ</t>
    </rPh>
    <phoneticPr fontId="14"/>
  </si>
  <si>
    <t>有価物</t>
    <rPh sb="0" eb="3">
      <t>ユウカブツ</t>
    </rPh>
    <phoneticPr fontId="14"/>
  </si>
  <si>
    <t>（社外処理）</t>
    <rPh sb="1" eb="3">
      <t>シャガイ</t>
    </rPh>
    <rPh sb="3" eb="5">
      <t>ショリ</t>
    </rPh>
    <phoneticPr fontId="14"/>
  </si>
  <si>
    <t>（ビン類）</t>
    <rPh sb="3" eb="4">
      <t>ルイ</t>
    </rPh>
    <phoneticPr fontId="14"/>
  </si>
  <si>
    <t>不適物最終処分</t>
    <rPh sb="0" eb="2">
      <t>フテキ</t>
    </rPh>
    <rPh sb="2" eb="3">
      <t>ブツ</t>
    </rPh>
    <rPh sb="3" eb="5">
      <t>サイシュウ</t>
    </rPh>
    <rPh sb="5" eb="7">
      <t>ショブン</t>
    </rPh>
    <phoneticPr fontId="14"/>
  </si>
  <si>
    <t>行政引渡し</t>
    <rPh sb="0" eb="2">
      <t>ギョウセイ</t>
    </rPh>
    <rPh sb="2" eb="4">
      <t>ヒキワタ</t>
    </rPh>
    <phoneticPr fontId="14"/>
  </si>
  <si>
    <t>（社内）</t>
    <rPh sb="1" eb="3">
      <t>シャナイ</t>
    </rPh>
    <phoneticPr fontId="14"/>
  </si>
  <si>
    <t>特管産業廃棄物</t>
    <rPh sb="0" eb="1">
      <t>トク</t>
    </rPh>
    <rPh sb="1" eb="2">
      <t>カン</t>
    </rPh>
    <rPh sb="2" eb="4">
      <t>サンギョウ</t>
    </rPh>
    <rPh sb="4" eb="7">
      <t>ハイキブツ</t>
    </rPh>
    <phoneticPr fontId="14"/>
  </si>
  <si>
    <t>　　　　　　　　  　年　度
　　項　目</t>
    <rPh sb="11" eb="12">
      <t>ドシ</t>
    </rPh>
    <rPh sb="13" eb="14">
      <t>ド</t>
    </rPh>
    <rPh sb="17" eb="18">
      <t>コウ</t>
    </rPh>
    <rPh sb="19" eb="20">
      <t>メ</t>
    </rPh>
    <phoneticPr fontId="14"/>
  </si>
  <si>
    <t>法的義務を受ける主な環境関連法規制は次の通りです。</t>
    <rPh sb="0" eb="2">
      <t>ホウテキ</t>
    </rPh>
    <rPh sb="2" eb="4">
      <t>ギム</t>
    </rPh>
    <rPh sb="5" eb="6">
      <t>ウ</t>
    </rPh>
    <rPh sb="8" eb="9">
      <t>シュ</t>
    </rPh>
    <rPh sb="10" eb="12">
      <t>カンキョウ</t>
    </rPh>
    <rPh sb="12" eb="14">
      <t>カンレン</t>
    </rPh>
    <rPh sb="14" eb="17">
      <t>ホウキセイ</t>
    </rPh>
    <rPh sb="18" eb="19">
      <t>ツギ</t>
    </rPh>
    <rPh sb="20" eb="21">
      <t>トオ</t>
    </rPh>
    <phoneticPr fontId="14"/>
  </si>
  <si>
    <t>収集運搬業、中間処理業、産業廃棄物（廃プラ、廃ガラス、廃油等）</t>
    <rPh sb="0" eb="2">
      <t>シュウシュウ</t>
    </rPh>
    <rPh sb="2" eb="4">
      <t>ウンパン</t>
    </rPh>
    <rPh sb="4" eb="5">
      <t>ギョウ</t>
    </rPh>
    <rPh sb="6" eb="8">
      <t>チュウカン</t>
    </rPh>
    <rPh sb="8" eb="10">
      <t>ショリ</t>
    </rPh>
    <rPh sb="10" eb="11">
      <t>ギョウ</t>
    </rPh>
    <rPh sb="12" eb="14">
      <t>サンギョウ</t>
    </rPh>
    <rPh sb="14" eb="17">
      <t>ハイキブツ</t>
    </rPh>
    <rPh sb="18" eb="19">
      <t>ハイ</t>
    </rPh>
    <rPh sb="22" eb="23">
      <t>ハイ</t>
    </rPh>
    <rPh sb="27" eb="29">
      <t>ハイユ</t>
    </rPh>
    <rPh sb="29" eb="30">
      <t>ナド</t>
    </rPh>
    <phoneticPr fontId="14"/>
  </si>
  <si>
    <t>道路運送車両法</t>
    <rPh sb="0" eb="2">
      <t>ドウロ</t>
    </rPh>
    <rPh sb="2" eb="4">
      <t>ウンソウ</t>
    </rPh>
    <rPh sb="4" eb="6">
      <t>シャリョウ</t>
    </rPh>
    <rPh sb="6" eb="7">
      <t>ホウ</t>
    </rPh>
    <phoneticPr fontId="14"/>
  </si>
  <si>
    <t>車両の大きさ・重量、乗車の保安基準</t>
    <rPh sb="0" eb="2">
      <t>シャリョウ</t>
    </rPh>
    <rPh sb="3" eb="4">
      <t>オオ</t>
    </rPh>
    <rPh sb="7" eb="9">
      <t>ジュウリョウ</t>
    </rPh>
    <rPh sb="10" eb="12">
      <t>ジョウシャ</t>
    </rPh>
    <rPh sb="13" eb="15">
      <t>ホアン</t>
    </rPh>
    <rPh sb="15" eb="17">
      <t>キジュン</t>
    </rPh>
    <phoneticPr fontId="14"/>
  </si>
  <si>
    <t>道路交通法</t>
    <rPh sb="0" eb="2">
      <t>ドウロ</t>
    </rPh>
    <rPh sb="2" eb="5">
      <t>コウツウホウ</t>
    </rPh>
    <phoneticPr fontId="14"/>
  </si>
  <si>
    <t>車両の大きさ・重量、通行制限</t>
    <rPh sb="0" eb="2">
      <t>シャリョウ</t>
    </rPh>
    <rPh sb="3" eb="4">
      <t>オオ</t>
    </rPh>
    <rPh sb="7" eb="9">
      <t>ジュウリョウ</t>
    </rPh>
    <rPh sb="10" eb="12">
      <t>ツウコウ</t>
    </rPh>
    <rPh sb="12" eb="14">
      <t>セイゲン</t>
    </rPh>
    <phoneticPr fontId="14"/>
  </si>
  <si>
    <t>騒音規制法</t>
    <rPh sb="0" eb="2">
      <t>ソウオン</t>
    </rPh>
    <rPh sb="2" eb="5">
      <t>キセイホウ</t>
    </rPh>
    <phoneticPr fontId="14"/>
  </si>
  <si>
    <t>振動規制法</t>
    <rPh sb="0" eb="2">
      <t>シンドウ</t>
    </rPh>
    <rPh sb="2" eb="5">
      <t>キセイホウ</t>
    </rPh>
    <phoneticPr fontId="14"/>
  </si>
  <si>
    <t>なお、違反、訴訟等も過去３年間ありませんでした。</t>
    <rPh sb="6" eb="8">
      <t>ソショウ</t>
    </rPh>
    <rPh sb="8" eb="9">
      <t>トウ</t>
    </rPh>
    <phoneticPr fontId="14"/>
  </si>
  <si>
    <t>（対象期間：</t>
  </si>
  <si>
    <t>種類</t>
    <rPh sb="0" eb="2">
      <t>シュルイ</t>
    </rPh>
    <phoneticPr fontId="14"/>
  </si>
  <si>
    <t>二酸化炭素総排出量</t>
    <phoneticPr fontId="14"/>
  </si>
  <si>
    <t>トン</t>
    <phoneticPr fontId="14"/>
  </si>
  <si>
    <t>kg-CO2/kWh</t>
    <phoneticPr fontId="14"/>
  </si>
  <si>
    <t>（目標）</t>
    <phoneticPr fontId="14"/>
  </si>
  <si>
    <t>kg-CO2</t>
    <phoneticPr fontId="14"/>
  </si>
  <si>
    <t>基準年度比</t>
    <phoneticPr fontId="14"/>
  </si>
  <si>
    <r>
      <t>k</t>
    </r>
    <r>
      <rPr>
        <sz val="10"/>
        <rFont val="Century"/>
        <family val="1"/>
      </rPr>
      <t>g</t>
    </r>
    <phoneticPr fontId="14"/>
  </si>
  <si>
    <t>達成状況</t>
    <phoneticPr fontId="14"/>
  </si>
  <si>
    <r>
      <t>排出量
（kg-CO</t>
    </r>
    <r>
      <rPr>
        <vertAlign val="subscript"/>
        <sz val="9"/>
        <rFont val="ＭＳ Ｐゴシック"/>
        <family val="3"/>
        <charset val="128"/>
      </rPr>
      <t>2</t>
    </r>
    <r>
      <rPr>
        <sz val="9"/>
        <rFont val="ＭＳ Ｐゴシック"/>
        <family val="3"/>
        <charset val="128"/>
      </rPr>
      <t>）
（A×B）or
（A×B×C)</t>
    </r>
    <phoneticPr fontId="14"/>
  </si>
  <si>
    <t>・（使用者）分別し、再資源化を適正に実施するものに引き渡すように努める</t>
    <rPh sb="2" eb="5">
      <t>シヨウシャ</t>
    </rPh>
    <rPh sb="6" eb="8">
      <t>ブンベツ</t>
    </rPh>
    <rPh sb="10" eb="14">
      <t>サイシゲンカ</t>
    </rPh>
    <rPh sb="15" eb="17">
      <t>テキセイ</t>
    </rPh>
    <rPh sb="18" eb="20">
      <t>ジッシ</t>
    </rPh>
    <rPh sb="25" eb="26">
      <t>ヒ</t>
    </rPh>
    <rPh sb="27" eb="28">
      <t>ワタ</t>
    </rPh>
    <rPh sb="32" eb="33">
      <t>ツト</t>
    </rPh>
    <phoneticPr fontId="14"/>
  </si>
  <si>
    <t>第７条</t>
    <phoneticPr fontId="14"/>
  </si>
  <si>
    <t>小型電子機器28品目</t>
    <rPh sb="0" eb="2">
      <t>コガタ</t>
    </rPh>
    <rPh sb="2" eb="4">
      <t>デンシ</t>
    </rPh>
    <rPh sb="4" eb="6">
      <t>キキ</t>
    </rPh>
    <rPh sb="8" eb="10">
      <t>ヒンモク</t>
    </rPh>
    <phoneticPr fontId="14"/>
  </si>
  <si>
    <t>・（小売販売者）消費者の適正な排出を確保するために協力</t>
    <rPh sb="2" eb="4">
      <t>コウリ</t>
    </rPh>
    <rPh sb="4" eb="7">
      <t>ハンバイシャ</t>
    </rPh>
    <rPh sb="8" eb="11">
      <t>ショウヒシャ</t>
    </rPh>
    <rPh sb="12" eb="14">
      <t>テキセイ</t>
    </rPh>
    <rPh sb="15" eb="17">
      <t>ハイシュツ</t>
    </rPh>
    <rPh sb="18" eb="20">
      <t>カクホ</t>
    </rPh>
    <rPh sb="25" eb="27">
      <t>キョウリョク</t>
    </rPh>
    <phoneticPr fontId="14"/>
  </si>
  <si>
    <t>第8条</t>
    <rPh sb="0" eb="1">
      <t>ダイ</t>
    </rPh>
    <rPh sb="2" eb="3">
      <t>ジョウ</t>
    </rPh>
    <phoneticPr fontId="14"/>
  </si>
  <si>
    <t>・（製造者）設計、部品、原材料の工夫により再資源化費用低減、再資源化により得られた物の利用</t>
    <rPh sb="2" eb="5">
      <t>セイゾウシャ</t>
    </rPh>
    <phoneticPr fontId="14"/>
  </si>
  <si>
    <t>祭9条</t>
    <rPh sb="0" eb="1">
      <t>サイ</t>
    </rPh>
    <rPh sb="2" eb="3">
      <t>ジョウ</t>
    </rPh>
    <phoneticPr fontId="14"/>
  </si>
  <si>
    <t>・フロン類の登録充填回収業者による適切な引き渡し</t>
    <rPh sb="6" eb="8">
      <t>トウロク</t>
    </rPh>
    <rPh sb="8" eb="10">
      <t>ジュウテン</t>
    </rPh>
    <rPh sb="10" eb="12">
      <t>カイシュウ</t>
    </rPh>
    <rPh sb="12" eb="14">
      <t>ギョウシャ</t>
    </rPh>
    <rPh sb="17" eb="19">
      <t>テキセツ</t>
    </rPh>
    <rPh sb="20" eb="21">
      <t>ヒ</t>
    </rPh>
    <rPh sb="22" eb="23">
      <t>ワタ</t>
    </rPh>
    <phoneticPr fontId="14"/>
  </si>
  <si>
    <t>法41条</t>
    <rPh sb="0" eb="1">
      <t>ホウ</t>
    </rPh>
    <rPh sb="3" eb="4">
      <t>ジョウ</t>
    </rPh>
    <phoneticPr fontId="14"/>
  </si>
  <si>
    <t>・環境影響の少ない指定製品の使用に努める</t>
    <rPh sb="1" eb="3">
      <t>カンキョウ</t>
    </rPh>
    <rPh sb="3" eb="5">
      <t>エイキョウ</t>
    </rPh>
    <rPh sb="6" eb="7">
      <t>スク</t>
    </rPh>
    <rPh sb="9" eb="11">
      <t>シテイ</t>
    </rPh>
    <rPh sb="11" eb="13">
      <t>セイヒン</t>
    </rPh>
    <rPh sb="14" eb="16">
      <t>シヨウ</t>
    </rPh>
    <rPh sb="17" eb="18">
      <t>ツト</t>
    </rPh>
    <phoneticPr fontId="14"/>
  </si>
  <si>
    <t>トップへ</t>
    <phoneticPr fontId="14"/>
  </si>
  <si>
    <t>環境負荷調査表</t>
    <phoneticPr fontId="14"/>
  </si>
  <si>
    <t>様式更新日：</t>
    <rPh sb="0" eb="2">
      <t>ヨウシキ</t>
    </rPh>
    <rPh sb="2" eb="5">
      <t>コウシンビ</t>
    </rPh>
    <phoneticPr fontId="14"/>
  </si>
  <si>
    <t>□売上高・生産高・総費用</t>
    <rPh sb="1" eb="3">
      <t>ウリアゲ</t>
    </rPh>
    <rPh sb="3" eb="4">
      <t>ダカ</t>
    </rPh>
    <rPh sb="9" eb="12">
      <t>ソウヒヨウ</t>
    </rPh>
    <phoneticPr fontId="14"/>
  </si>
  <si>
    <t>事業年度を自社の期初～期末月に変更する</t>
    <rPh sb="0" eb="2">
      <t>ジギョウ</t>
    </rPh>
    <rPh sb="2" eb="4">
      <t>ネンド</t>
    </rPh>
    <rPh sb="5" eb="7">
      <t>ジシャ</t>
    </rPh>
    <rPh sb="8" eb="9">
      <t>キ</t>
    </rPh>
    <rPh sb="9" eb="10">
      <t>ショ</t>
    </rPh>
    <rPh sb="11" eb="13">
      <t>キマツ</t>
    </rPh>
    <rPh sb="13" eb="14">
      <t>ツキ</t>
    </rPh>
    <rPh sb="15" eb="17">
      <t>ヘンコウ</t>
    </rPh>
    <phoneticPr fontId="14"/>
  </si>
  <si>
    <t>基準年度と今期のデータを入力</t>
    <phoneticPr fontId="14"/>
  </si>
  <si>
    <t>指　　標</t>
    <rPh sb="0" eb="1">
      <t>ユビ</t>
    </rPh>
    <rPh sb="3" eb="4">
      <t>シルベ</t>
    </rPh>
    <phoneticPr fontId="14"/>
  </si>
  <si>
    <t>基準年</t>
    <rPh sb="0" eb="2">
      <t>キジュン</t>
    </rPh>
    <rPh sb="2" eb="3">
      <t>ネン</t>
    </rPh>
    <phoneticPr fontId="14"/>
  </si>
  <si>
    <t>千円</t>
    <phoneticPr fontId="14"/>
  </si>
  <si>
    <t>累計</t>
    <rPh sb="0" eb="2">
      <t>ルイケイ</t>
    </rPh>
    <phoneticPr fontId="14"/>
  </si>
  <si>
    <t>今期</t>
    <rPh sb="0" eb="2">
      <t>コンキ</t>
    </rPh>
    <phoneticPr fontId="14"/>
  </si>
  <si>
    <t>総費用</t>
    <rPh sb="0" eb="3">
      <t>ソウヒヨウ</t>
    </rPh>
    <phoneticPr fontId="14"/>
  </si>
  <si>
    <t>千円</t>
  </si>
  <si>
    <t>□エネルギー使用量</t>
    <rPh sb="6" eb="8">
      <t>シヨウ</t>
    </rPh>
    <phoneticPr fontId="14"/>
  </si>
  <si>
    <t>原単位</t>
    <rPh sb="0" eb="3">
      <t>ゲンタンイ</t>
    </rPh>
    <phoneticPr fontId="14"/>
  </si>
  <si>
    <r>
      <t>k</t>
    </r>
    <r>
      <rPr>
        <sz val="11"/>
        <rFont val="ＭＳ Ｐゴシック"/>
        <family val="3"/>
        <charset val="128"/>
      </rPr>
      <t>W</t>
    </r>
    <r>
      <rPr>
        <sz val="11"/>
        <rFont val="ＭＳ Ｐゴシック"/>
        <family val="3"/>
        <charset val="128"/>
      </rPr>
      <t>h</t>
    </r>
    <phoneticPr fontId="14"/>
  </si>
  <si>
    <t>円</t>
    <rPh sb="0" eb="1">
      <t>エン</t>
    </rPh>
    <phoneticPr fontId="14"/>
  </si>
  <si>
    <t>二酸化炭素排出係数</t>
    <rPh sb="0" eb="3">
      <t>ニサンカ</t>
    </rPh>
    <rPh sb="3" eb="5">
      <t>タンソ</t>
    </rPh>
    <rPh sb="5" eb="7">
      <t>ハイシュツ</t>
    </rPh>
    <rPh sb="7" eb="9">
      <t>ケイスウ</t>
    </rPh>
    <phoneticPr fontId="14"/>
  </si>
  <si>
    <r>
      <t>k</t>
    </r>
    <r>
      <rPr>
        <sz val="11"/>
        <rFont val="ＭＳ Ｐゴシック"/>
        <family val="3"/>
        <charset val="128"/>
      </rPr>
      <t>W</t>
    </r>
    <r>
      <rPr>
        <sz val="11"/>
        <rFont val="ＭＳ Ｐゴシック"/>
        <family val="3"/>
        <charset val="128"/>
      </rPr>
      <t>h</t>
    </r>
    <phoneticPr fontId="14"/>
  </si>
  <si>
    <t>㎥</t>
    <phoneticPr fontId="14"/>
  </si>
  <si>
    <t>㎥</t>
    <phoneticPr fontId="14"/>
  </si>
  <si>
    <t>LPG</t>
    <phoneticPr fontId="14"/>
  </si>
  <si>
    <r>
      <t>k</t>
    </r>
    <r>
      <rPr>
        <sz val="11"/>
        <rFont val="ＭＳ Ｐゴシック"/>
        <family val="3"/>
        <charset val="128"/>
      </rPr>
      <t>g</t>
    </r>
    <phoneticPr fontId="14"/>
  </si>
  <si>
    <r>
      <t>k</t>
    </r>
    <r>
      <rPr>
        <sz val="11"/>
        <rFont val="ＭＳ Ｐゴシック"/>
        <family val="3"/>
        <charset val="128"/>
      </rPr>
      <t>g</t>
    </r>
    <phoneticPr fontId="14"/>
  </si>
  <si>
    <t>LNG</t>
    <phoneticPr fontId="14"/>
  </si>
  <si>
    <t>ガソリン</t>
    <phoneticPr fontId="14"/>
  </si>
  <si>
    <t>Ｌ</t>
    <phoneticPr fontId="14"/>
  </si>
  <si>
    <t>Ｌ</t>
    <phoneticPr fontId="14"/>
  </si>
  <si>
    <t>軽油</t>
    <rPh sb="0" eb="2">
      <t>ケイユ</t>
    </rPh>
    <phoneticPr fontId="14"/>
  </si>
  <si>
    <t>Ｌ</t>
    <phoneticPr fontId="14"/>
  </si>
  <si>
    <t>Ａ重油</t>
    <rPh sb="1" eb="3">
      <t>ジュウユ</t>
    </rPh>
    <phoneticPr fontId="14"/>
  </si>
  <si>
    <t>Ｌ</t>
    <phoneticPr fontId="14"/>
  </si>
  <si>
    <t>□太陽光発電量</t>
    <rPh sb="1" eb="4">
      <t>タイヨウコウ</t>
    </rPh>
    <rPh sb="4" eb="6">
      <t>ハツデン</t>
    </rPh>
    <rPh sb="6" eb="7">
      <t>リョウ</t>
    </rPh>
    <phoneticPr fontId="14"/>
  </si>
  <si>
    <t>㎥</t>
    <phoneticPr fontId="14"/>
  </si>
  <si>
    <t>㎥</t>
    <phoneticPr fontId="14"/>
  </si>
  <si>
    <t>㎥</t>
    <phoneticPr fontId="14"/>
  </si>
  <si>
    <t>□廃棄物</t>
    <rPh sb="1" eb="4">
      <t>ハイキブツ</t>
    </rPh>
    <phoneticPr fontId="14"/>
  </si>
  <si>
    <t>□一般廃棄物排出量</t>
    <rPh sb="1" eb="3">
      <t>イッパン</t>
    </rPh>
    <rPh sb="3" eb="6">
      <t>ハイキブツ</t>
    </rPh>
    <phoneticPr fontId="14"/>
  </si>
  <si>
    <t>一般廃棄物
（自治体の焼却場に持ち込まれる分）</t>
    <rPh sb="0" eb="5">
      <t>イッパンハイキブツ</t>
    </rPh>
    <rPh sb="7" eb="10">
      <t>ジチタイ</t>
    </rPh>
    <rPh sb="11" eb="14">
      <t>ショウキャクジョウ</t>
    </rPh>
    <rPh sb="15" eb="16">
      <t>モ</t>
    </rPh>
    <rPh sb="17" eb="18">
      <t>コ</t>
    </rPh>
    <rPh sb="21" eb="22">
      <t>ブン</t>
    </rPh>
    <phoneticPr fontId="14"/>
  </si>
  <si>
    <t>□食品廃棄物排出量及び食品リサイクル率</t>
    <rPh sb="1" eb="3">
      <t>ショクヒン</t>
    </rPh>
    <rPh sb="3" eb="6">
      <t>ハイキブツ</t>
    </rPh>
    <rPh sb="6" eb="8">
      <t>ハイシュツ</t>
    </rPh>
    <rPh sb="8" eb="9">
      <t>リョウ</t>
    </rPh>
    <rPh sb="9" eb="10">
      <t>オヨ</t>
    </rPh>
    <rPh sb="11" eb="13">
      <t>ショクヒン</t>
    </rPh>
    <rPh sb="18" eb="19">
      <t>リツ</t>
    </rPh>
    <phoneticPr fontId="14"/>
  </si>
  <si>
    <t>①発生量</t>
    <rPh sb="1" eb="3">
      <t>ハッセイ</t>
    </rPh>
    <rPh sb="3" eb="4">
      <t>リョウ</t>
    </rPh>
    <phoneticPr fontId="14"/>
  </si>
  <si>
    <t>ｋｇ</t>
    <phoneticPr fontId="14"/>
  </si>
  <si>
    <t>②発生抑制量</t>
    <rPh sb="1" eb="3">
      <t>ハッセイ</t>
    </rPh>
    <rPh sb="3" eb="5">
      <t>ヨクセイ</t>
    </rPh>
    <rPh sb="5" eb="6">
      <t>リョウ</t>
    </rPh>
    <phoneticPr fontId="14"/>
  </si>
  <si>
    <t>③再生利用量</t>
    <rPh sb="1" eb="3">
      <t>サイセイ</t>
    </rPh>
    <rPh sb="3" eb="5">
      <t>リヨウ</t>
    </rPh>
    <rPh sb="5" eb="6">
      <t>リョウ</t>
    </rPh>
    <phoneticPr fontId="14"/>
  </si>
  <si>
    <t>④熱回収量</t>
    <rPh sb="1" eb="2">
      <t>ネツ</t>
    </rPh>
    <rPh sb="2" eb="4">
      <t>カイシュウ</t>
    </rPh>
    <rPh sb="4" eb="5">
      <t>リョウ</t>
    </rPh>
    <phoneticPr fontId="14"/>
  </si>
  <si>
    <t>⑤減量量</t>
    <rPh sb="1" eb="3">
      <t>ゲンリョウ</t>
    </rPh>
    <rPh sb="3" eb="4">
      <t>リョウ</t>
    </rPh>
    <phoneticPr fontId="14"/>
  </si>
  <si>
    <t>⑥再生利用以外</t>
    <rPh sb="1" eb="3">
      <t>サイセイ</t>
    </rPh>
    <rPh sb="3" eb="5">
      <t>リヨウ</t>
    </rPh>
    <rPh sb="5" eb="7">
      <t>イガイ</t>
    </rPh>
    <phoneticPr fontId="14"/>
  </si>
  <si>
    <t>⑦廃棄処分量</t>
    <rPh sb="1" eb="3">
      <t>ハイキ</t>
    </rPh>
    <rPh sb="3" eb="5">
      <t>ショブン</t>
    </rPh>
    <rPh sb="5" eb="6">
      <t>リョウ</t>
    </rPh>
    <phoneticPr fontId="14"/>
  </si>
  <si>
    <t>再資源化実施率</t>
    <rPh sb="0" eb="4">
      <t>サイシゲンカ</t>
    </rPh>
    <rPh sb="4" eb="6">
      <t>ジッシ</t>
    </rPh>
    <rPh sb="6" eb="7">
      <t>リツ</t>
    </rPh>
    <phoneticPr fontId="14"/>
  </si>
  <si>
    <t>％</t>
    <phoneticPr fontId="14"/>
  </si>
  <si>
    <t>□産業廃棄物排出量</t>
    <rPh sb="1" eb="3">
      <t>サンギョウ</t>
    </rPh>
    <rPh sb="3" eb="5">
      <t>ハイキ</t>
    </rPh>
    <phoneticPr fontId="14"/>
  </si>
  <si>
    <t>廃プラ</t>
    <rPh sb="0" eb="1">
      <t>ハイ</t>
    </rPh>
    <phoneticPr fontId="14"/>
  </si>
  <si>
    <t>再生利用（売却）</t>
    <rPh sb="0" eb="2">
      <t>サイセイ</t>
    </rPh>
    <rPh sb="2" eb="4">
      <t>リヨウ</t>
    </rPh>
    <rPh sb="5" eb="7">
      <t>バイキャク</t>
    </rPh>
    <phoneticPr fontId="14"/>
  </si>
  <si>
    <t>再生利用（支払）</t>
    <rPh sb="0" eb="2">
      <t>サイセイ</t>
    </rPh>
    <rPh sb="2" eb="4">
      <t>リヨウ</t>
    </rPh>
    <rPh sb="5" eb="7">
      <t>シハライ</t>
    </rPh>
    <phoneticPr fontId="14"/>
  </si>
  <si>
    <t>処分（焼却）</t>
    <rPh sb="0" eb="2">
      <t>ショブン</t>
    </rPh>
    <rPh sb="3" eb="5">
      <t>ショウキャク</t>
    </rPh>
    <phoneticPr fontId="14"/>
  </si>
  <si>
    <t>処分（埋立）</t>
    <rPh sb="0" eb="2">
      <t>ショブン</t>
    </rPh>
    <rPh sb="3" eb="5">
      <t>ウメタテ</t>
    </rPh>
    <phoneticPr fontId="14"/>
  </si>
  <si>
    <t xml:space="preserve"> </t>
    <phoneticPr fontId="14"/>
  </si>
  <si>
    <t>kg</t>
    <phoneticPr fontId="14"/>
  </si>
  <si>
    <t>□化学物質使用量</t>
    <rPh sb="1" eb="3">
      <t>カガク</t>
    </rPh>
    <rPh sb="3" eb="5">
      <t>ブッシツ</t>
    </rPh>
    <rPh sb="5" eb="8">
      <t>シヨウリョウ</t>
    </rPh>
    <phoneticPr fontId="14"/>
  </si>
  <si>
    <t>ＰＲTR物質は必須</t>
    <rPh sb="4" eb="6">
      <t>ブッシツ</t>
    </rPh>
    <rPh sb="7" eb="9">
      <t>ヒッス</t>
    </rPh>
    <phoneticPr fontId="14"/>
  </si>
  <si>
    <t>◆PRTR物質を調べるには→</t>
    <rPh sb="5" eb="7">
      <t>ブッシツ</t>
    </rPh>
    <rPh sb="8" eb="9">
      <t>シラ</t>
    </rPh>
    <phoneticPr fontId="14"/>
  </si>
  <si>
    <t>http://www.prtr.nite.go.jp/prtr/prmate.html</t>
    <phoneticPr fontId="14"/>
  </si>
  <si>
    <t>製品名：</t>
    <rPh sb="0" eb="3">
      <t>セイヒンメイ</t>
    </rPh>
    <phoneticPr fontId="14"/>
  </si>
  <si>
    <t>洗浄剤</t>
    <rPh sb="0" eb="3">
      <t>センジョウザイ</t>
    </rPh>
    <phoneticPr fontId="14"/>
  </si>
  <si>
    <t>含有ＰＲＴＲ物質：</t>
    <rPh sb="0" eb="2">
      <t>ガンユウ</t>
    </rPh>
    <rPh sb="6" eb="8">
      <t>ブッシツ</t>
    </rPh>
    <phoneticPr fontId="14"/>
  </si>
  <si>
    <t>トルエン</t>
    <phoneticPr fontId="14"/>
  </si>
  <si>
    <t>含有率：</t>
    <rPh sb="0" eb="2">
      <t>ガンユウ</t>
    </rPh>
    <rPh sb="2" eb="3">
      <t>リツ</t>
    </rPh>
    <phoneticPr fontId="14"/>
  </si>
  <si>
    <t>密度：</t>
    <rPh sb="0" eb="2">
      <t>ミツド</t>
    </rPh>
    <phoneticPr fontId="14"/>
  </si>
  <si>
    <t>　</t>
    <phoneticPr fontId="14"/>
  </si>
  <si>
    <t>負荷記録表</t>
    <rPh sb="0" eb="2">
      <t>フカ</t>
    </rPh>
    <rPh sb="2" eb="4">
      <t>キロク</t>
    </rPh>
    <rPh sb="4" eb="5">
      <t>ヒョウ</t>
    </rPh>
    <phoneticPr fontId="14"/>
  </si>
  <si>
    <t>エコアクション21構築作業の流れ</t>
    <rPh sb="9" eb="11">
      <t>コウチク</t>
    </rPh>
    <rPh sb="11" eb="13">
      <t>サギョウ</t>
    </rPh>
    <rPh sb="14" eb="15">
      <t>ナガ</t>
    </rPh>
    <phoneticPr fontId="14"/>
  </si>
  <si>
    <t>取組の対象組織・活動の決定</t>
    <rPh sb="11" eb="13">
      <t>ケッテイ</t>
    </rPh>
    <phoneticPr fontId="14"/>
  </si>
  <si>
    <t>↓</t>
    <phoneticPr fontId="14"/>
  </si>
  <si>
    <t>負荷調査</t>
    <rPh sb="0" eb="2">
      <t>フカ</t>
    </rPh>
    <rPh sb="2" eb="4">
      <t>チョウサ</t>
    </rPh>
    <phoneticPr fontId="14"/>
  </si>
  <si>
    <t>基準年の負荷のとりまとめ</t>
    <rPh sb="0" eb="2">
      <t>キジュン</t>
    </rPh>
    <rPh sb="2" eb="3">
      <t>ネン</t>
    </rPh>
    <rPh sb="4" eb="6">
      <t>フカ</t>
    </rPh>
    <phoneticPr fontId="14"/>
  </si>
  <si>
    <t>環境への取組の自己チェック</t>
    <rPh sb="0" eb="2">
      <t>カンキョウ</t>
    </rPh>
    <rPh sb="4" eb="6">
      <t>トリクミ</t>
    </rPh>
    <rPh sb="7" eb="9">
      <t>ジコ</t>
    </rPh>
    <phoneticPr fontId="14"/>
  </si>
  <si>
    <t>緊急事態対応手順書</t>
    <rPh sb="0" eb="4">
      <t>キンキュウジタイ</t>
    </rPh>
    <rPh sb="4" eb="6">
      <t>タイオウ</t>
    </rPh>
    <rPh sb="6" eb="9">
      <t>テジュンショ</t>
    </rPh>
    <phoneticPr fontId="14"/>
  </si>
  <si>
    <t>緊急事態対応訓練の実施・記録</t>
    <rPh sb="0" eb="2">
      <t>キンキュウ</t>
    </rPh>
    <rPh sb="2" eb="4">
      <t>ジタイ</t>
    </rPh>
    <rPh sb="4" eb="6">
      <t>タイオウ</t>
    </rPh>
    <rPh sb="6" eb="8">
      <t>クンレン</t>
    </rPh>
    <rPh sb="9" eb="11">
      <t>ジッシ</t>
    </rPh>
    <rPh sb="12" eb="14">
      <t>キロク</t>
    </rPh>
    <phoneticPr fontId="14"/>
  </si>
  <si>
    <t>問題点是正・予防処置</t>
    <rPh sb="0" eb="3">
      <t>モンダイテン</t>
    </rPh>
    <rPh sb="3" eb="5">
      <t>ゼセイ</t>
    </rPh>
    <rPh sb="6" eb="8">
      <t>ヨボウ</t>
    </rPh>
    <rPh sb="8" eb="10">
      <t>ショチ</t>
    </rPh>
    <phoneticPr fontId="14"/>
  </si>
  <si>
    <t>環境関連法規制等の遵守評価</t>
    <rPh sb="0" eb="2">
      <t>カンキョウ</t>
    </rPh>
    <rPh sb="2" eb="4">
      <t>カンレン</t>
    </rPh>
    <rPh sb="4" eb="5">
      <t>ホウ</t>
    </rPh>
    <rPh sb="5" eb="7">
      <t>キセイ</t>
    </rPh>
    <rPh sb="7" eb="8">
      <t>トウ</t>
    </rPh>
    <rPh sb="9" eb="11">
      <t>ジュンシュ</t>
    </rPh>
    <rPh sb="11" eb="13">
      <t>ヒョウカ</t>
    </rPh>
    <phoneticPr fontId="14"/>
  </si>
  <si>
    <t>審査申込み</t>
    <rPh sb="0" eb="4">
      <t>シンサモウシコ</t>
    </rPh>
    <phoneticPr fontId="14"/>
  </si>
  <si>
    <t>基準年　月別</t>
    <rPh sb="0" eb="2">
      <t>キジュン</t>
    </rPh>
    <rPh sb="2" eb="3">
      <t>ネン</t>
    </rPh>
    <rPh sb="4" eb="6">
      <t>ツキベツ</t>
    </rPh>
    <phoneticPr fontId="14"/>
  </si>
  <si>
    <t>目標　月別</t>
    <rPh sb="0" eb="2">
      <t>モクヒョウ</t>
    </rPh>
    <rPh sb="3" eb="5">
      <t>ツキベツ</t>
    </rPh>
    <phoneticPr fontId="14"/>
  </si>
  <si>
    <t>今期　月別</t>
    <rPh sb="0" eb="2">
      <t>コンキ</t>
    </rPh>
    <rPh sb="3" eb="5">
      <t>ツキベツ</t>
    </rPh>
    <phoneticPr fontId="14"/>
  </si>
  <si>
    <t>都市ガスによる二酸化炭素削減</t>
    <rPh sb="0" eb="2">
      <t>トシ</t>
    </rPh>
    <rPh sb="7" eb="10">
      <t>ニサンカ</t>
    </rPh>
    <rPh sb="10" eb="12">
      <t>タンソ</t>
    </rPh>
    <rPh sb="12" eb="14">
      <t>サクゲン</t>
    </rPh>
    <phoneticPr fontId="14"/>
  </si>
  <si>
    <t>温度管理</t>
    <phoneticPr fontId="14"/>
  </si>
  <si>
    <t>温度管理</t>
    <rPh sb="0" eb="2">
      <t>オンド</t>
    </rPh>
    <phoneticPr fontId="14"/>
  </si>
  <si>
    <r>
      <t>kg-</t>
    </r>
    <r>
      <rPr>
        <sz val="11"/>
        <rFont val="ＭＳ Ｐゴシック"/>
        <family val="3"/>
        <charset val="128"/>
      </rPr>
      <t>C</t>
    </r>
    <r>
      <rPr>
        <sz val="11"/>
        <rFont val="ＭＳ Ｐゴシック"/>
        <family val="3"/>
        <charset val="128"/>
      </rPr>
      <t>O2</t>
    </r>
    <phoneticPr fontId="14"/>
  </si>
  <si>
    <t>・</t>
    <phoneticPr fontId="14"/>
  </si>
  <si>
    <r>
      <t>基準年</t>
    </r>
    <r>
      <rPr>
        <sz val="11"/>
        <rFont val="ＭＳ Ｐゴシック"/>
        <family val="3"/>
        <charset val="128"/>
      </rPr>
      <t xml:space="preserve">    </t>
    </r>
    <r>
      <rPr>
        <sz val="11"/>
        <rFont val="ＭＳ Ｐゴシック"/>
        <family val="3"/>
        <charset val="128"/>
      </rPr>
      <t xml:space="preserve"> ㎥</t>
    </r>
    <rPh sb="0" eb="2">
      <t>キジュン</t>
    </rPh>
    <rPh sb="2" eb="3">
      <t>ネン</t>
    </rPh>
    <phoneticPr fontId="14"/>
  </si>
  <si>
    <t>・</t>
    <phoneticPr fontId="14"/>
  </si>
  <si>
    <t>今期       ㎥</t>
    <rPh sb="0" eb="2">
      <t>コンキ</t>
    </rPh>
    <phoneticPr fontId="14"/>
  </si>
  <si>
    <t>年度目標</t>
    <phoneticPr fontId="14"/>
  </si>
  <si>
    <t>・屋根への遮熱塗料の塗装</t>
    <phoneticPr fontId="14"/>
  </si>
  <si>
    <t>ガソリン車</t>
    <rPh sb="4" eb="5">
      <t>シャ</t>
    </rPh>
    <phoneticPr fontId="14"/>
  </si>
  <si>
    <t>基準年　km</t>
    <rPh sb="0" eb="2">
      <t>キジュン</t>
    </rPh>
    <rPh sb="2" eb="3">
      <t>ネン</t>
    </rPh>
    <phoneticPr fontId="14"/>
  </si>
  <si>
    <t>燃費km/L</t>
    <rPh sb="0" eb="2">
      <t>ネンピ</t>
    </rPh>
    <phoneticPr fontId="14"/>
  </si>
  <si>
    <t>今期　km</t>
    <rPh sb="0" eb="2">
      <t>コンキ</t>
    </rPh>
    <phoneticPr fontId="14"/>
  </si>
  <si>
    <t>燃費評価</t>
    <rPh sb="0" eb="2">
      <t>ネンピ</t>
    </rPh>
    <rPh sb="2" eb="4">
      <t>ヒョウカ</t>
    </rPh>
    <phoneticPr fontId="14"/>
  </si>
  <si>
    <t>ジーゼル車</t>
    <rPh sb="4" eb="5">
      <t>シャ</t>
    </rPh>
    <phoneticPr fontId="14"/>
  </si>
  <si>
    <t>廃棄物量</t>
    <rPh sb="0" eb="3">
      <t>ハイキブツ</t>
    </rPh>
    <phoneticPr fontId="14"/>
  </si>
  <si>
    <t>最終処分量</t>
    <rPh sb="0" eb="2">
      <t>サイシュウ</t>
    </rPh>
    <rPh sb="2" eb="4">
      <t>ショブン</t>
    </rPh>
    <phoneticPr fontId="14"/>
  </si>
  <si>
    <t>再資源化率</t>
    <rPh sb="0" eb="4">
      <t>サイシゲンカ</t>
    </rPh>
    <rPh sb="4" eb="5">
      <t>リツ</t>
    </rPh>
    <phoneticPr fontId="67"/>
  </si>
  <si>
    <t>売却</t>
    <rPh sb="0" eb="2">
      <t>バイキャク</t>
    </rPh>
    <phoneticPr fontId="14"/>
  </si>
  <si>
    <t>支払</t>
    <rPh sb="0" eb="2">
      <t>シハラ</t>
    </rPh>
    <phoneticPr fontId="14"/>
  </si>
  <si>
    <t xml:space="preserve">
（焼却）</t>
    <phoneticPr fontId="14"/>
  </si>
  <si>
    <t>（埋立）</t>
    <phoneticPr fontId="14"/>
  </si>
  <si>
    <t>（％）</t>
    <phoneticPr fontId="14"/>
  </si>
  <si>
    <t>保管量L</t>
    <rPh sb="0" eb="3">
      <t>ホカンリョウ</t>
    </rPh>
    <phoneticPr fontId="14"/>
  </si>
  <si>
    <t>L</t>
    <phoneticPr fontId="14"/>
  </si>
  <si>
    <t>構築時メニュー</t>
    <rPh sb="0" eb="2">
      <t>コウチク</t>
    </rPh>
    <rPh sb="2" eb="3">
      <t>ジ</t>
    </rPh>
    <phoneticPr fontId="14"/>
  </si>
  <si>
    <t>・対策地域で特定自動車を30台以上使用する場合の自動車管理計画及び定期の報告</t>
    <rPh sb="21" eb="23">
      <t>バアイ</t>
    </rPh>
    <phoneticPr fontId="14"/>
  </si>
  <si>
    <t>法33条
法34条</t>
    <rPh sb="0" eb="1">
      <t>ホウ</t>
    </rPh>
    <rPh sb="5" eb="6">
      <t>ホウ</t>
    </rPh>
    <phoneticPr fontId="14"/>
  </si>
  <si>
    <t>自動車</t>
    <rPh sb="0" eb="2">
      <t>ジドウ</t>
    </rPh>
    <rPh sb="2" eb="3">
      <t>シャ</t>
    </rPh>
    <phoneticPr fontId="14"/>
  </si>
  <si>
    <t>毎年6月まで</t>
    <rPh sb="0" eb="2">
      <t>マイトシ</t>
    </rPh>
    <rPh sb="3" eb="4">
      <t>ガツ</t>
    </rPh>
    <phoneticPr fontId="14"/>
  </si>
  <si>
    <t>〇</t>
    <phoneticPr fontId="14"/>
  </si>
  <si>
    <t>都道府県知事</t>
    <rPh sb="0" eb="4">
      <t>トドウフケン</t>
    </rPh>
    <rPh sb="4" eb="6">
      <t>チジ</t>
    </rPh>
    <phoneticPr fontId="14"/>
  </si>
  <si>
    <t>報告書</t>
    <rPh sb="0" eb="3">
      <t>ホウコクショ</t>
    </rPh>
    <phoneticPr fontId="14"/>
  </si>
  <si>
    <t>・性状及び取扱に関する情報（ＳＤＳ）の受取・発行</t>
    <rPh sb="19" eb="20">
      <t>ウ</t>
    </rPh>
    <rPh sb="20" eb="21">
      <t>ト</t>
    </rPh>
    <rPh sb="22" eb="24">
      <t>ハッコウ</t>
    </rPh>
    <phoneticPr fontId="14"/>
  </si>
  <si>
    <t>SDS更新毎</t>
    <phoneticPr fontId="14"/>
  </si>
  <si>
    <t>・SDS発行受取状況</t>
    <rPh sb="4" eb="6">
      <t>ハッコウ</t>
    </rPh>
    <rPh sb="6" eb="7">
      <t>ウ</t>
    </rPh>
    <rPh sb="7" eb="8">
      <t>ト</t>
    </rPh>
    <rPh sb="8" eb="10">
      <t>ジョウキョウ</t>
    </rPh>
    <phoneticPr fontId="14"/>
  </si>
  <si>
    <t>労働安全衛生法</t>
    <rPh sb="0" eb="2">
      <t>ロウドウ</t>
    </rPh>
    <rPh sb="2" eb="4">
      <t>アンゼン</t>
    </rPh>
    <rPh sb="4" eb="6">
      <t>エイセイ</t>
    </rPh>
    <rPh sb="6" eb="7">
      <t>ホウ</t>
    </rPh>
    <phoneticPr fontId="14"/>
  </si>
  <si>
    <t>使用開始前</t>
    <rPh sb="0" eb="2">
      <t>シヨウ</t>
    </rPh>
    <rPh sb="2" eb="4">
      <t>カイシ</t>
    </rPh>
    <rPh sb="4" eb="5">
      <t>マエ</t>
    </rPh>
    <phoneticPr fontId="14"/>
  </si>
  <si>
    <t xml:space="preserve">製造
</t>
    <rPh sb="0" eb="2">
      <t>セイゾウ</t>
    </rPh>
    <phoneticPr fontId="14"/>
  </si>
  <si>
    <t>リスク評価記録</t>
    <rPh sb="3" eb="5">
      <t>ヒョウカ</t>
    </rPh>
    <rPh sb="5" eb="7">
      <t>キロク</t>
    </rPh>
    <phoneticPr fontId="14"/>
  </si>
  <si>
    <t>201*/*/*</t>
    <phoneticPr fontId="14"/>
  </si>
  <si>
    <t>201*/*/*</t>
    <phoneticPr fontId="14"/>
  </si>
  <si>
    <t>フロン排出抑制法</t>
    <rPh sb="3" eb="5">
      <t>ハイシュツ</t>
    </rPh>
    <rPh sb="5" eb="7">
      <t>ヨクセイ</t>
    </rPh>
    <rPh sb="7" eb="8">
      <t>ホウ</t>
    </rPh>
    <phoneticPr fontId="14"/>
  </si>
  <si>
    <t>・ボイラ・加熱炉の空気比</t>
  </si>
  <si>
    <t>・蒸気・温水配管の保温修理</t>
  </si>
  <si>
    <t>・温水温度の適正化</t>
  </si>
  <si>
    <t>水道水</t>
    <rPh sb="0" eb="3">
      <t>スイドウスイ</t>
    </rPh>
    <phoneticPr fontId="14"/>
  </si>
  <si>
    <t>井戸水</t>
    <rPh sb="0" eb="3">
      <t>イドミズ</t>
    </rPh>
    <phoneticPr fontId="14"/>
  </si>
  <si>
    <t>□水使用量</t>
    <rPh sb="1" eb="2">
      <t>ミズ</t>
    </rPh>
    <rPh sb="2" eb="5">
      <t>シヨウリョウ</t>
    </rPh>
    <phoneticPr fontId="14"/>
  </si>
  <si>
    <t>ガソリン</t>
    <phoneticPr fontId="14"/>
  </si>
  <si>
    <t>点検記録</t>
    <rPh sb="0" eb="2">
      <t>テンケン</t>
    </rPh>
    <rPh sb="2" eb="4">
      <t>キロク</t>
    </rPh>
    <phoneticPr fontId="14"/>
  </si>
  <si>
    <t>消火訓練　毎年６月
訓練の記録を残す
訓練時に消火器の有効期限が切れていないかを確認する</t>
    <rPh sb="0" eb="2">
      <t>ショウカ</t>
    </rPh>
    <rPh sb="2" eb="4">
      <t>クンレン</t>
    </rPh>
    <rPh sb="5" eb="7">
      <t>マイネン</t>
    </rPh>
    <rPh sb="8" eb="9">
      <t>ガツ</t>
    </rPh>
    <rPh sb="10" eb="12">
      <t>クンレン</t>
    </rPh>
    <rPh sb="13" eb="15">
      <t>キロク</t>
    </rPh>
    <rPh sb="16" eb="17">
      <t>ノコ</t>
    </rPh>
    <rPh sb="21" eb="22">
      <t>ジ</t>
    </rPh>
    <rPh sb="40" eb="42">
      <t>カクニン</t>
    </rPh>
    <phoneticPr fontId="14"/>
  </si>
  <si>
    <t>問題点（不適合）とは：環境関連法規制の逸脱、決められた事項が守られていない状況、審査人からの指摘事項、その他代表者及び環境管理責任者が問題点として指摘した事項</t>
    <rPh sb="0" eb="3">
      <t>モンダイテン</t>
    </rPh>
    <rPh sb="40" eb="42">
      <t>シンサ</t>
    </rPh>
    <rPh sb="42" eb="43">
      <t>ニン</t>
    </rPh>
    <rPh sb="46" eb="48">
      <t>シテキ</t>
    </rPh>
    <rPh sb="48" eb="50">
      <t>ジコウ</t>
    </rPh>
    <rPh sb="53" eb="54">
      <t>タ</t>
    </rPh>
    <phoneticPr fontId="14"/>
  </si>
  <si>
    <t>代表取締役社長　○○　○○</t>
  </si>
  <si>
    <t>本　　　社</t>
  </si>
  <si>
    <t>○○県○○市○○区○○丁目○番○号</t>
  </si>
  <si>
    <t>○○工場</t>
  </si>
  <si>
    <t>○○支店</t>
  </si>
  <si>
    <t>責任者　</t>
  </si>
  <si>
    <t>○○部長　</t>
  </si>
  <si>
    <t>○○　○○　　</t>
  </si>
  <si>
    <t>TEL：＊＊－＊＊＊－＊＊＊＊</t>
  </si>
  <si>
    <t>担当者</t>
  </si>
  <si>
    <t>○○部</t>
  </si>
  <si>
    <t>万円</t>
  </si>
  <si>
    <t>従業員　　　　　</t>
  </si>
  <si>
    <t>延べ床面積　　　</t>
  </si>
  <si>
    <t>登録組織名：</t>
  </si>
  <si>
    <t>対象事業所：</t>
  </si>
  <si>
    <t>対象外：</t>
  </si>
  <si>
    <t>活動：</t>
  </si>
  <si>
    <t>評価</t>
    <rPh sb="0" eb="2">
      <t>ヒョウカ</t>
    </rPh>
    <phoneticPr fontId="14"/>
  </si>
  <si>
    <t>１</t>
  </si>
  <si>
    <t>．</t>
  </si>
  <si>
    <t>２</t>
  </si>
  <si>
    <t>３</t>
  </si>
  <si>
    <t>４</t>
  </si>
  <si>
    <t>５</t>
  </si>
  <si>
    <t>制定日：</t>
  </si>
  <si>
    <t>代表取締役社長</t>
  </si>
  <si>
    <t>環境太郎</t>
    <rPh sb="0" eb="2">
      <t>カンキョウ</t>
    </rPh>
    <rPh sb="2" eb="4">
      <t>タロウ</t>
    </rPh>
    <phoneticPr fontId="14"/>
  </si>
  <si>
    <t>省エネ活動で二酸化炭素排出量の削減に取り組みます。</t>
    <rPh sb="0" eb="1">
      <t>ショウ</t>
    </rPh>
    <rPh sb="3" eb="5">
      <t>カツドウ</t>
    </rPh>
    <rPh sb="6" eb="9">
      <t>ニサンカ</t>
    </rPh>
    <rPh sb="9" eb="11">
      <t>タンソ</t>
    </rPh>
    <rPh sb="11" eb="13">
      <t>ハイシュツ</t>
    </rPh>
    <rPh sb="13" eb="14">
      <t>リョウ</t>
    </rPh>
    <rPh sb="15" eb="17">
      <t>サクゲン</t>
    </rPh>
    <rPh sb="18" eb="19">
      <t>ト</t>
    </rPh>
    <rPh sb="20" eb="21">
      <t>ク</t>
    </rPh>
    <phoneticPr fontId="14"/>
  </si>
  <si>
    <t>省エネルギー・節水の推進（地球温暖化の防止）</t>
    <phoneticPr fontId="14"/>
  </si>
  <si>
    <t>地球温暖化防止のため電力及びガソリンによる二酸化炭素削減に努めます。</t>
    <rPh sb="0" eb="2">
      <t>チキュウ</t>
    </rPh>
    <rPh sb="2" eb="5">
      <t>オンダンカ</t>
    </rPh>
    <rPh sb="5" eb="7">
      <t>ボウシ</t>
    </rPh>
    <rPh sb="10" eb="12">
      <t>デンリョク</t>
    </rPh>
    <rPh sb="12" eb="13">
      <t>オヨ</t>
    </rPh>
    <rPh sb="21" eb="24">
      <t>ニサンカ</t>
    </rPh>
    <rPh sb="24" eb="26">
      <t>タンソ</t>
    </rPh>
    <rPh sb="26" eb="28">
      <t>サクゲン</t>
    </rPh>
    <rPh sb="29" eb="30">
      <t>ツト</t>
    </rPh>
    <phoneticPr fontId="14"/>
  </si>
  <si>
    <t>工程改善により消費電力量を抑え二酸化炭素削減を図ります。</t>
    <rPh sb="0" eb="2">
      <t>コウテイ</t>
    </rPh>
    <rPh sb="2" eb="4">
      <t>カイゼン</t>
    </rPh>
    <rPh sb="7" eb="9">
      <t>ショウヒ</t>
    </rPh>
    <rPh sb="9" eb="11">
      <t>デンリョク</t>
    </rPh>
    <rPh sb="11" eb="12">
      <t>リョウ</t>
    </rPh>
    <rPh sb="13" eb="14">
      <t>オサ</t>
    </rPh>
    <rPh sb="15" eb="18">
      <t>ニサンカ</t>
    </rPh>
    <rPh sb="18" eb="20">
      <t>タンソ</t>
    </rPh>
    <rPh sb="20" eb="22">
      <t>サクゲン</t>
    </rPh>
    <rPh sb="23" eb="24">
      <t>ハカ</t>
    </rPh>
    <phoneticPr fontId="14"/>
  </si>
  <si>
    <t>効率配送により自動車燃料の削減を図ります。</t>
    <rPh sb="0" eb="2">
      <t>コウリツ</t>
    </rPh>
    <rPh sb="2" eb="4">
      <t>ハイソウ</t>
    </rPh>
    <rPh sb="7" eb="10">
      <t>ジドウシャ</t>
    </rPh>
    <rPh sb="10" eb="12">
      <t>ネンリョウ</t>
    </rPh>
    <rPh sb="13" eb="15">
      <t>サクゲン</t>
    </rPh>
    <rPh sb="16" eb="17">
      <t>ハカ</t>
    </rPh>
    <phoneticPr fontId="14"/>
  </si>
  <si>
    <t>３Rを推進し、廃棄物の削減に努めます。</t>
    <rPh sb="3" eb="5">
      <t>スイシン</t>
    </rPh>
    <rPh sb="7" eb="10">
      <t>ハイキブツ</t>
    </rPh>
    <rPh sb="11" eb="13">
      <t>サクゲン</t>
    </rPh>
    <rPh sb="14" eb="15">
      <t>ツト</t>
    </rPh>
    <phoneticPr fontId="14"/>
  </si>
  <si>
    <t>材料の有効利用と分別徹底により廃棄物の削減に努めます。</t>
    <rPh sb="0" eb="2">
      <t>ザイリョウ</t>
    </rPh>
    <rPh sb="3" eb="5">
      <t>ユウコウ</t>
    </rPh>
    <rPh sb="5" eb="7">
      <t>リヨウ</t>
    </rPh>
    <rPh sb="8" eb="10">
      <t>ブンベツ</t>
    </rPh>
    <rPh sb="10" eb="12">
      <t>テッテイ</t>
    </rPh>
    <rPh sb="15" eb="18">
      <t>ハイキブツ</t>
    </rPh>
    <rPh sb="19" eb="21">
      <t>サクゲン</t>
    </rPh>
    <rPh sb="22" eb="23">
      <t>ツト</t>
    </rPh>
    <phoneticPr fontId="14"/>
  </si>
  <si>
    <t>ゼロエミッションを目指します。</t>
    <rPh sb="9" eb="11">
      <t>メザ</t>
    </rPh>
    <phoneticPr fontId="14"/>
  </si>
  <si>
    <t>歩留向上によりロスを削減します。</t>
    <rPh sb="0" eb="2">
      <t>ブド</t>
    </rPh>
    <rPh sb="2" eb="4">
      <t>コウジョウ</t>
    </rPh>
    <rPh sb="10" eb="12">
      <t>サクゲン</t>
    </rPh>
    <phoneticPr fontId="14"/>
  </si>
  <si>
    <t>節水活動により水使用量の削減に取り組みます。</t>
    <rPh sb="0" eb="2">
      <t>セッスイ</t>
    </rPh>
    <rPh sb="2" eb="4">
      <t>カツドウ</t>
    </rPh>
    <rPh sb="7" eb="8">
      <t>ミズ</t>
    </rPh>
    <rPh sb="8" eb="11">
      <t>シヨウリョウ</t>
    </rPh>
    <rPh sb="12" eb="14">
      <t>サクゲン</t>
    </rPh>
    <rPh sb="15" eb="16">
      <t>ト</t>
    </rPh>
    <rPh sb="17" eb="18">
      <t>ク</t>
    </rPh>
    <phoneticPr fontId="14"/>
  </si>
  <si>
    <t>洗浄工程の改善により排水量を削減します。</t>
    <rPh sb="0" eb="2">
      <t>センジョウ</t>
    </rPh>
    <rPh sb="2" eb="4">
      <t>コウテイ</t>
    </rPh>
    <rPh sb="5" eb="7">
      <t>カイゼン</t>
    </rPh>
    <rPh sb="10" eb="12">
      <t>ハイスイ</t>
    </rPh>
    <rPh sb="12" eb="13">
      <t>リョウ</t>
    </rPh>
    <rPh sb="14" eb="16">
      <t>サクゲン</t>
    </rPh>
    <phoneticPr fontId="14"/>
  </si>
  <si>
    <t>洗浄工程の改善により洗浄剤の削減を図ります。</t>
    <rPh sb="0" eb="2">
      <t>センジョウ</t>
    </rPh>
    <rPh sb="2" eb="4">
      <t>コウテイ</t>
    </rPh>
    <rPh sb="5" eb="7">
      <t>カイゼン</t>
    </rPh>
    <rPh sb="10" eb="13">
      <t>センジョウザイ</t>
    </rPh>
    <rPh sb="14" eb="16">
      <t>サクゲン</t>
    </rPh>
    <rPh sb="17" eb="18">
      <t>ハカ</t>
    </rPh>
    <phoneticPr fontId="14"/>
  </si>
  <si>
    <t>事務用品はできるだけ環境によいものを選びます。</t>
    <rPh sb="0" eb="2">
      <t>ジム</t>
    </rPh>
    <rPh sb="2" eb="4">
      <t>ヨウヒン</t>
    </rPh>
    <rPh sb="10" eb="12">
      <t>カンキョウ</t>
    </rPh>
    <rPh sb="18" eb="19">
      <t>エラ</t>
    </rPh>
    <phoneticPr fontId="14"/>
  </si>
  <si>
    <t>環境によい製品の採用（エコな会社を応援）</t>
    <phoneticPr fontId="14"/>
  </si>
  <si>
    <t>環境に配慮した製品の研究開発に努めます。</t>
    <rPh sb="0" eb="2">
      <t>カンキョウ</t>
    </rPh>
    <rPh sb="3" eb="5">
      <t>ハイリョ</t>
    </rPh>
    <rPh sb="7" eb="9">
      <t>セイヒン</t>
    </rPh>
    <rPh sb="10" eb="12">
      <t>ケンキュウ</t>
    </rPh>
    <rPh sb="12" eb="14">
      <t>カイハツ</t>
    </rPh>
    <rPh sb="15" eb="16">
      <t>ツト</t>
    </rPh>
    <phoneticPr fontId="14"/>
  </si>
  <si>
    <t>環境を配慮した製品やサービスの推進（お客様のエコを応援）</t>
    <phoneticPr fontId="14"/>
  </si>
  <si>
    <t>環境に貢献する商品の販売を推進します。</t>
    <rPh sb="0" eb="2">
      <t>カンキョウ</t>
    </rPh>
    <rPh sb="3" eb="5">
      <t>コウケン</t>
    </rPh>
    <rPh sb="7" eb="9">
      <t>ショウヒン</t>
    </rPh>
    <rPh sb="10" eb="12">
      <t>ハンバイ</t>
    </rPh>
    <rPh sb="13" eb="15">
      <t>スイシン</t>
    </rPh>
    <phoneticPr fontId="14"/>
  </si>
  <si>
    <t>部品加工において省資源・省エネ提案を行います。</t>
    <rPh sb="0" eb="2">
      <t>ブヒン</t>
    </rPh>
    <rPh sb="2" eb="4">
      <t>カコウ</t>
    </rPh>
    <rPh sb="8" eb="11">
      <t>ショウシゲン</t>
    </rPh>
    <rPh sb="12" eb="13">
      <t>ショウ</t>
    </rPh>
    <rPh sb="15" eb="17">
      <t>テイアン</t>
    </rPh>
    <rPh sb="18" eb="19">
      <t>オコナ</t>
    </rPh>
    <phoneticPr fontId="14"/>
  </si>
  <si>
    <t>お客さまの省エネ・省資源を支援します。</t>
    <rPh sb="1" eb="2">
      <t>キャク</t>
    </rPh>
    <rPh sb="5" eb="6">
      <t>ショウ</t>
    </rPh>
    <rPh sb="9" eb="12">
      <t>ショウシゲン</t>
    </rPh>
    <rPh sb="13" eb="15">
      <t>シエン</t>
    </rPh>
    <phoneticPr fontId="14"/>
  </si>
  <si>
    <t>共同仕入や共同配送により、輸送に伴う環境負荷の低減を推進します。</t>
    <rPh sb="0" eb="2">
      <t>キョウドウ</t>
    </rPh>
    <rPh sb="2" eb="4">
      <t>シイ</t>
    </rPh>
    <rPh sb="5" eb="7">
      <t>キョウドウ</t>
    </rPh>
    <rPh sb="7" eb="9">
      <t>ハイソウ</t>
    </rPh>
    <rPh sb="13" eb="15">
      <t>ユソウ</t>
    </rPh>
    <rPh sb="16" eb="17">
      <t>トモナ</t>
    </rPh>
    <rPh sb="18" eb="20">
      <t>カンキョウ</t>
    </rPh>
    <rPh sb="20" eb="22">
      <t>フカ</t>
    </rPh>
    <rPh sb="23" eb="25">
      <t>テイゲン</t>
    </rPh>
    <rPh sb="26" eb="28">
      <t>スイシン</t>
    </rPh>
    <phoneticPr fontId="14"/>
  </si>
  <si>
    <t>長寿命、ローメンテナンスの商品を提供します。</t>
    <rPh sb="0" eb="1">
      <t>チョウ</t>
    </rPh>
    <rPh sb="1" eb="3">
      <t>ジュミョウ</t>
    </rPh>
    <rPh sb="13" eb="15">
      <t>ショウヒン</t>
    </rPh>
    <rPh sb="16" eb="18">
      <t>テイキョウ</t>
    </rPh>
    <phoneticPr fontId="14"/>
  </si>
  <si>
    <t>簡易包装により、顧客の廃棄物削減に努めます。</t>
    <rPh sb="0" eb="2">
      <t>カンイ</t>
    </rPh>
    <rPh sb="2" eb="4">
      <t>ホウソウ</t>
    </rPh>
    <rPh sb="8" eb="10">
      <t>コキャク</t>
    </rPh>
    <rPh sb="11" eb="14">
      <t>ハイキブツ</t>
    </rPh>
    <rPh sb="14" eb="16">
      <t>サクゲン</t>
    </rPh>
    <rPh sb="17" eb="18">
      <t>ツト</t>
    </rPh>
    <phoneticPr fontId="14"/>
  </si>
  <si>
    <t>その他の活動（社会貢献など）</t>
    <rPh sb="2" eb="3">
      <t>タ</t>
    </rPh>
    <rPh sb="4" eb="6">
      <t>カツドウ</t>
    </rPh>
    <rPh sb="7" eb="9">
      <t>シャカイ</t>
    </rPh>
    <rPh sb="9" eb="11">
      <t>コウケン</t>
    </rPh>
    <phoneticPr fontId="14"/>
  </si>
  <si>
    <t>エコ活動を通じて明るく活気のある職場づくりを推進します。</t>
    <rPh sb="2" eb="4">
      <t>カツドウ</t>
    </rPh>
    <rPh sb="5" eb="6">
      <t>ツウ</t>
    </rPh>
    <rPh sb="8" eb="9">
      <t>アカ</t>
    </rPh>
    <rPh sb="11" eb="13">
      <t>カッキ</t>
    </rPh>
    <rPh sb="16" eb="18">
      <t>ショクバ</t>
    </rPh>
    <rPh sb="22" eb="24">
      <t>スイシン</t>
    </rPh>
    <phoneticPr fontId="14"/>
  </si>
  <si>
    <t>＜サンプル＞</t>
    <phoneticPr fontId="14"/>
  </si>
  <si>
    <t>１．取組の対象組織・活動の明確化
EA21の登録範囲（サイト、活動）を決めて環境活動レポートに記載します。</t>
    <rPh sb="2" eb="4">
      <t>トリクミ</t>
    </rPh>
    <rPh sb="5" eb="7">
      <t>タイショウ</t>
    </rPh>
    <rPh sb="7" eb="9">
      <t>ソシキ</t>
    </rPh>
    <rPh sb="10" eb="12">
      <t>カツドウ</t>
    </rPh>
    <rPh sb="13" eb="15">
      <t>メイカク</t>
    </rPh>
    <rPh sb="15" eb="16">
      <t>カ</t>
    </rPh>
    <rPh sb="22" eb="24">
      <t>トウロク</t>
    </rPh>
    <rPh sb="24" eb="26">
      <t>ハンイ</t>
    </rPh>
    <rPh sb="31" eb="33">
      <t>カツドウ</t>
    </rPh>
    <rPh sb="35" eb="36">
      <t>キ</t>
    </rPh>
    <rPh sb="38" eb="40">
      <t>カンキョウ</t>
    </rPh>
    <rPh sb="40" eb="42">
      <t>カツドウ</t>
    </rPh>
    <rPh sb="47" eb="49">
      <t>キサイ</t>
    </rPh>
    <phoneticPr fontId="14"/>
  </si>
  <si>
    <t>６．実施体制の構築
実施体制（役割・責任・権限を含む）を決めて環境活動レポートに記載します。</t>
    <rPh sb="10" eb="12">
      <t>ジッシ</t>
    </rPh>
    <rPh sb="12" eb="14">
      <t>タイセイ</t>
    </rPh>
    <rPh sb="15" eb="17">
      <t>ヤクワリ</t>
    </rPh>
    <rPh sb="18" eb="20">
      <t>セキニン</t>
    </rPh>
    <rPh sb="21" eb="23">
      <t>ケンゲン</t>
    </rPh>
    <rPh sb="24" eb="25">
      <t>フク</t>
    </rPh>
    <rPh sb="28" eb="29">
      <t>キ</t>
    </rPh>
    <rPh sb="31" eb="33">
      <t>カンキョウ</t>
    </rPh>
    <rPh sb="33" eb="35">
      <t>カツドウ</t>
    </rPh>
    <rPh sb="40" eb="42">
      <t>キサイ</t>
    </rPh>
    <phoneticPr fontId="14"/>
  </si>
  <si>
    <t>２．環境方針の策定
組織がどのように環境に影響を与えているかを把握したので、これを改善するための方針を代表者が決めて環境活動レポートに記載します。</t>
    <rPh sb="10" eb="12">
      <t>ソシキ</t>
    </rPh>
    <rPh sb="18" eb="20">
      <t>カンキョウ</t>
    </rPh>
    <rPh sb="21" eb="23">
      <t>エイキョウ</t>
    </rPh>
    <rPh sb="24" eb="25">
      <t>アタ</t>
    </rPh>
    <rPh sb="31" eb="33">
      <t>ハアク</t>
    </rPh>
    <rPh sb="41" eb="43">
      <t>カイゼン</t>
    </rPh>
    <rPh sb="48" eb="50">
      <t>ホウシン</t>
    </rPh>
    <rPh sb="51" eb="54">
      <t>ダイヒョウシャ</t>
    </rPh>
    <rPh sb="55" eb="56">
      <t>キ</t>
    </rPh>
    <phoneticPr fontId="14"/>
  </si>
  <si>
    <t>■実施日：</t>
    <rPh sb="1" eb="4">
      <t>ジッシビ</t>
    </rPh>
    <phoneticPr fontId="14"/>
  </si>
  <si>
    <t>■実施場所：</t>
    <rPh sb="1" eb="3">
      <t>ジッシ</t>
    </rPh>
    <rPh sb="3" eb="5">
      <t>バショ</t>
    </rPh>
    <phoneticPr fontId="14"/>
  </si>
  <si>
    <t>■参加者：</t>
    <rPh sb="1" eb="4">
      <t>サンカシャ</t>
    </rPh>
    <phoneticPr fontId="14"/>
  </si>
  <si>
    <t>■実施内容：</t>
    <rPh sb="1" eb="3">
      <t>ジッシ</t>
    </rPh>
    <rPh sb="3" eb="5">
      <t>ナイヨウ</t>
    </rPh>
    <phoneticPr fontId="14"/>
  </si>
  <si>
    <t>・通報訓練、消火訓練、避難訓練</t>
    <rPh sb="1" eb="3">
      <t>ツウホウ</t>
    </rPh>
    <rPh sb="3" eb="5">
      <t>クンレン</t>
    </rPh>
    <rPh sb="6" eb="8">
      <t>ショウカ</t>
    </rPh>
    <rPh sb="8" eb="10">
      <t>クンレン</t>
    </rPh>
    <rPh sb="11" eb="13">
      <t>ヒナン</t>
    </rPh>
    <rPh sb="13" eb="15">
      <t>クンレン</t>
    </rPh>
    <phoneticPr fontId="14"/>
  </si>
  <si>
    <t>■評価：</t>
    <rPh sb="1" eb="3">
      <t>ヒョウカ</t>
    </rPh>
    <phoneticPr fontId="14"/>
  </si>
  <si>
    <t>■実施状況の様子</t>
    <rPh sb="1" eb="3">
      <t>ジッシ</t>
    </rPh>
    <rPh sb="3" eb="5">
      <t>ジョウキョウ</t>
    </rPh>
    <rPh sb="6" eb="8">
      <t>ヨウス</t>
    </rPh>
    <phoneticPr fontId="14"/>
  </si>
  <si>
    <t>緊急事態の想定：</t>
    <rPh sb="0" eb="2">
      <t>キンキュウ</t>
    </rPh>
    <rPh sb="2" eb="4">
      <t>ジタイ</t>
    </rPh>
    <rPh sb="5" eb="7">
      <t>ソウテイ</t>
    </rPh>
    <phoneticPr fontId="14"/>
  </si>
  <si>
    <t>１．目的</t>
    <phoneticPr fontId="131"/>
  </si>
  <si>
    <t>２．適用範囲</t>
    <phoneticPr fontId="131"/>
  </si>
  <si>
    <t>この手順は、当社の環境経営システムに定める組織を被監査部署として行う内環境監査に適用する。</t>
    <rPh sb="6" eb="8">
      <t>トウシャ</t>
    </rPh>
    <rPh sb="34" eb="35">
      <t>ナイ</t>
    </rPh>
    <phoneticPr fontId="131"/>
  </si>
  <si>
    <t>３．内部環境監査員の教育</t>
    <rPh sb="10" eb="12">
      <t>キョウイク</t>
    </rPh>
    <phoneticPr fontId="131"/>
  </si>
  <si>
    <t>１）内部環境監査員の教育と選任</t>
    <rPh sb="10" eb="12">
      <t>キョウイク</t>
    </rPh>
    <rPh sb="13" eb="15">
      <t>センニン</t>
    </rPh>
    <phoneticPr fontId="131"/>
  </si>
  <si>
    <t>４．内部環境監査の準備</t>
    <phoneticPr fontId="131"/>
  </si>
  <si>
    <t>１）内部環境監査計画の作成</t>
    <phoneticPr fontId="131"/>
  </si>
  <si>
    <t>２）内部環境監査チームの決定</t>
    <phoneticPr fontId="131"/>
  </si>
  <si>
    <t>①事務局は、被監査部門に応じた内部環境監査員を選定し、２名編成の内部環境監査チームを決定する。この際、内部環境監査員自らが所属する部門を監査しないよう配慮し、客観性及び公平性を確実にする。</t>
    <rPh sb="1" eb="4">
      <t>ジムキョク</t>
    </rPh>
    <rPh sb="28" eb="29">
      <t>メイ</t>
    </rPh>
    <rPh sb="29" eb="31">
      <t>ヘンセイ</t>
    </rPh>
    <phoneticPr fontId="131"/>
  </si>
  <si>
    <t>②監査チームは被監査部門の責任者と監査スケジュールの調整を行い、日程を決める。</t>
    <phoneticPr fontId="131"/>
  </si>
  <si>
    <t>　　</t>
  </si>
  <si>
    <t>３）内部環境監査チェックリストの準備</t>
    <phoneticPr fontId="131"/>
  </si>
  <si>
    <t>②内部監査チームは、前回の監査や審査での指摘事項や提案事項の対応状況を確認し、必要に応じてチェックリストに追加する。</t>
    <phoneticPr fontId="131"/>
  </si>
  <si>
    <t>５．内部環境監査の実施</t>
    <rPh sb="2" eb="4">
      <t>ナイブ</t>
    </rPh>
    <phoneticPr fontId="131"/>
  </si>
  <si>
    <t>６．是正処置／予防処置</t>
    <phoneticPr fontId="131"/>
  </si>
  <si>
    <t>７．代表者による全体の評価と見直しへの反映</t>
    <phoneticPr fontId="131"/>
  </si>
  <si>
    <t>内部監査実施日；　　　　　　　　　　　　　　　　　　　　　　　　　　　　</t>
    <phoneticPr fontId="131"/>
  </si>
  <si>
    <r>
      <t>被監査部門：　　　　　　　　　　　　　　</t>
    </r>
    <r>
      <rPr>
        <b/>
        <sz val="11"/>
        <color rgb="FFFF0000"/>
        <rFont val="ＭＳ 明朝"/>
        <family val="1"/>
        <charset val="128"/>
      </rPr>
      <t>赤字は記入例　</t>
    </r>
    <r>
      <rPr>
        <sz val="10"/>
        <color theme="1"/>
        <rFont val="ＭＳ 明朝"/>
        <family val="1"/>
        <charset val="128"/>
      </rPr>
      <t>　　　　　　　　</t>
    </r>
    <rPh sb="0" eb="5">
      <t>ヒカンサブモン</t>
    </rPh>
    <rPh sb="3" eb="5">
      <t>ブモン</t>
    </rPh>
    <rPh sb="20" eb="22">
      <t>アカジ</t>
    </rPh>
    <rPh sb="23" eb="25">
      <t>キニュウ</t>
    </rPh>
    <rPh sb="25" eb="26">
      <t>レイ</t>
    </rPh>
    <phoneticPr fontId="131"/>
  </si>
  <si>
    <t>監査チーム：　　　　　　</t>
    <phoneticPr fontId="131"/>
  </si>
  <si>
    <t>内部環境監査の評価基準</t>
    <phoneticPr fontId="14"/>
  </si>
  <si>
    <t>Ａ：問題点なし（エコアクション21要求事項や自社が決めたルールを満たしている）</t>
  </si>
  <si>
    <t>Ｃ：重大な問題点（エコアクション21要求事項や自社が決めたルールが完全に欠落している。あるいは、システムまたは手順が完全に機能していない。</t>
  </si>
  <si>
    <t>今回の内部監査の目的</t>
    <rPh sb="0" eb="2">
      <t>コンカイ</t>
    </rPh>
    <rPh sb="3" eb="5">
      <t>ナイブ</t>
    </rPh>
    <rPh sb="5" eb="7">
      <t>カンサ</t>
    </rPh>
    <rPh sb="8" eb="10">
      <t>モクテキ</t>
    </rPh>
    <phoneticPr fontId="131"/>
  </si>
  <si>
    <r>
      <rPr>
        <b/>
        <sz val="10"/>
        <color rgb="FFFF0000"/>
        <rFont val="ＭＳ Ｐ明朝"/>
        <family val="1"/>
        <charset val="128"/>
      </rPr>
      <t>・　例）</t>
    </r>
    <r>
      <rPr>
        <b/>
        <u/>
        <sz val="10"/>
        <color rgb="FFFF0000"/>
        <rFont val="ＭＳ Ｐ明朝"/>
        <family val="1"/>
        <charset val="128"/>
      </rPr>
      <t>今回の内部監査は、緊急事態の対応備品、環境設備の点検に関する確認。</t>
    </r>
    <rPh sb="2" eb="3">
      <t>レイ</t>
    </rPh>
    <rPh sb="4" eb="6">
      <t>コンカイ</t>
    </rPh>
    <rPh sb="7" eb="9">
      <t>ナイブ</t>
    </rPh>
    <rPh sb="9" eb="11">
      <t>カンサ</t>
    </rPh>
    <rPh sb="13" eb="15">
      <t>キンキュウ</t>
    </rPh>
    <rPh sb="15" eb="17">
      <t>ジタイ</t>
    </rPh>
    <rPh sb="18" eb="20">
      <t>タイオウ</t>
    </rPh>
    <rPh sb="20" eb="21">
      <t>ビ</t>
    </rPh>
    <rPh sb="21" eb="22">
      <t>ヒン</t>
    </rPh>
    <rPh sb="23" eb="25">
      <t>カンキョウ</t>
    </rPh>
    <rPh sb="25" eb="27">
      <t>セツビ</t>
    </rPh>
    <rPh sb="28" eb="30">
      <t>テンケン</t>
    </rPh>
    <rPh sb="31" eb="32">
      <t>カン</t>
    </rPh>
    <rPh sb="34" eb="36">
      <t>カクニン</t>
    </rPh>
    <phoneticPr fontId="131"/>
  </si>
  <si>
    <t>前回監査の是正事項と確認</t>
    <rPh sb="0" eb="2">
      <t>ゼンカイ</t>
    </rPh>
    <rPh sb="2" eb="4">
      <t>カンサ</t>
    </rPh>
    <rPh sb="5" eb="7">
      <t>ゼセイ</t>
    </rPh>
    <rPh sb="7" eb="9">
      <t>ジコウ</t>
    </rPh>
    <rPh sb="10" eb="12">
      <t>カクニン</t>
    </rPh>
    <phoneticPr fontId="131"/>
  </si>
  <si>
    <t>№</t>
  </si>
  <si>
    <t>設　　問</t>
  </si>
  <si>
    <t>証拠／コメント</t>
  </si>
  <si>
    <r>
      <rPr>
        <b/>
        <u/>
        <sz val="10"/>
        <color rgb="FFFF0000"/>
        <rFont val="ＭＳ Ｐ明朝"/>
        <family val="1"/>
        <charset val="128"/>
      </rPr>
      <t xml:space="preserve">赤字は記入例
</t>
    </r>
    <r>
      <rPr>
        <sz val="10"/>
        <color rgb="FFFF0000"/>
        <rFont val="ＭＳ Ｐ明朝"/>
        <family val="1"/>
        <charset val="128"/>
      </rPr>
      <t>課の方に尋ねたら、環境方針があることを知らない。</t>
    </r>
    <rPh sb="0" eb="2">
      <t>アカジ</t>
    </rPh>
    <rPh sb="3" eb="5">
      <t>キニュウ</t>
    </rPh>
    <rPh sb="5" eb="6">
      <t>レイ</t>
    </rPh>
    <rPh sb="7" eb="8">
      <t>カ</t>
    </rPh>
    <rPh sb="9" eb="10">
      <t>カタ</t>
    </rPh>
    <rPh sb="11" eb="12">
      <t>タズ</t>
    </rPh>
    <rPh sb="16" eb="18">
      <t>カンキョウ</t>
    </rPh>
    <rPh sb="18" eb="20">
      <t>ホウシン</t>
    </rPh>
    <rPh sb="26" eb="27">
      <t>シ</t>
    </rPh>
    <phoneticPr fontId="14"/>
  </si>
  <si>
    <t>電力削減、ガス削減、廃棄物削減の達成手段について曖昧です。活動内容が具体的でないです。
重点取り組みが分かりません。
取組の担当者が曖昧です。責任があいまいです。</t>
    <rPh sb="0" eb="2">
      <t>デンリョク</t>
    </rPh>
    <rPh sb="2" eb="4">
      <t>サクゲン</t>
    </rPh>
    <rPh sb="7" eb="9">
      <t>サクゲン</t>
    </rPh>
    <rPh sb="10" eb="13">
      <t>ハイキブツ</t>
    </rPh>
    <rPh sb="13" eb="15">
      <t>サクゲン</t>
    </rPh>
    <rPh sb="16" eb="18">
      <t>タッセイ</t>
    </rPh>
    <rPh sb="18" eb="20">
      <t>シュダン</t>
    </rPh>
    <rPh sb="24" eb="26">
      <t>アイマイ</t>
    </rPh>
    <rPh sb="29" eb="31">
      <t>カツドウ</t>
    </rPh>
    <rPh sb="31" eb="33">
      <t>ナイヨウ</t>
    </rPh>
    <rPh sb="34" eb="37">
      <t>グタイテキ</t>
    </rPh>
    <rPh sb="44" eb="46">
      <t>ジュウテン</t>
    </rPh>
    <rPh sb="46" eb="47">
      <t>ト</t>
    </rPh>
    <rPh sb="48" eb="49">
      <t>ク</t>
    </rPh>
    <rPh sb="51" eb="52">
      <t>ワ</t>
    </rPh>
    <phoneticPr fontId="14"/>
  </si>
  <si>
    <t>　それぞれの目標達成手段は関連する部署、社員が確実に実行していますか</t>
    <rPh sb="6" eb="8">
      <t>モクヒョウ</t>
    </rPh>
    <rPh sb="8" eb="10">
      <t>タッセイ</t>
    </rPh>
    <rPh sb="10" eb="12">
      <t>シュダン</t>
    </rPh>
    <rPh sb="13" eb="15">
      <t>カンレン</t>
    </rPh>
    <rPh sb="17" eb="19">
      <t>ブショ</t>
    </rPh>
    <rPh sb="20" eb="22">
      <t>シャイン</t>
    </rPh>
    <rPh sb="23" eb="25">
      <t>カクジツ</t>
    </rPh>
    <rPh sb="26" eb="28">
      <t>ジッコウ</t>
    </rPh>
    <phoneticPr fontId="131"/>
  </si>
  <si>
    <t>電力削減の達成手段の○○については実行していません。</t>
    <rPh sb="0" eb="2">
      <t>デンリョク</t>
    </rPh>
    <rPh sb="2" eb="4">
      <t>サクゲン</t>
    </rPh>
    <rPh sb="5" eb="7">
      <t>タッセイ</t>
    </rPh>
    <rPh sb="7" eb="9">
      <t>シュダン</t>
    </rPh>
    <rPh sb="17" eb="19">
      <t>ジッコウ</t>
    </rPh>
    <phoneticPr fontId="14"/>
  </si>
  <si>
    <t>　目標値が達成されていない項目は何が原因でしたか。また、達成された項目は何が原因でしたか。達成状況/是正策欄に記載されていますか</t>
    <rPh sb="1" eb="4">
      <t>モクヒョウチ</t>
    </rPh>
    <rPh sb="5" eb="7">
      <t>タッセイ</t>
    </rPh>
    <rPh sb="13" eb="15">
      <t>コウモク</t>
    </rPh>
    <rPh sb="16" eb="17">
      <t>ナニ</t>
    </rPh>
    <rPh sb="18" eb="20">
      <t>ゲンイン</t>
    </rPh>
    <rPh sb="28" eb="30">
      <t>タッセイ</t>
    </rPh>
    <rPh sb="33" eb="35">
      <t>コウモク</t>
    </rPh>
    <rPh sb="36" eb="37">
      <t>ナニ</t>
    </rPh>
    <rPh sb="38" eb="40">
      <t>ゲンイン</t>
    </rPh>
    <rPh sb="45" eb="47">
      <t>タッセイ</t>
    </rPh>
    <rPh sb="47" eb="49">
      <t>ジョウキョウ</t>
    </rPh>
    <rPh sb="50" eb="52">
      <t>ゼセイ</t>
    </rPh>
    <rPh sb="52" eb="53">
      <t>サク</t>
    </rPh>
    <rPh sb="53" eb="54">
      <t>ラン</t>
    </rPh>
    <rPh sb="55" eb="57">
      <t>キサイ</t>
    </rPh>
    <phoneticPr fontId="131"/>
  </si>
  <si>
    <t>全社目標が未達であることを認識していません。
未達成の要因分析していません。
目標達成のための是正処置も実施していません。
達成のための是正処置を課員に周知徹底していません</t>
    <rPh sb="0" eb="2">
      <t>ゼンシャ</t>
    </rPh>
    <rPh sb="2" eb="4">
      <t>モクヒョウ</t>
    </rPh>
    <rPh sb="5" eb="7">
      <t>ミタツ</t>
    </rPh>
    <rPh sb="13" eb="15">
      <t>ニンシキ</t>
    </rPh>
    <rPh sb="23" eb="26">
      <t>ミタッセイ</t>
    </rPh>
    <rPh sb="27" eb="29">
      <t>ヨウイン</t>
    </rPh>
    <rPh sb="29" eb="31">
      <t>ブンセキ</t>
    </rPh>
    <rPh sb="39" eb="41">
      <t>モクヒョウ</t>
    </rPh>
    <rPh sb="41" eb="43">
      <t>タッセイ</t>
    </rPh>
    <rPh sb="47" eb="49">
      <t>ゼセイ</t>
    </rPh>
    <rPh sb="49" eb="51">
      <t>ショチ</t>
    </rPh>
    <rPh sb="52" eb="54">
      <t>ジッシ</t>
    </rPh>
    <rPh sb="62" eb="64">
      <t>タッセイ</t>
    </rPh>
    <rPh sb="68" eb="70">
      <t>ゼセイ</t>
    </rPh>
    <rPh sb="70" eb="72">
      <t>ショチ</t>
    </rPh>
    <rPh sb="73" eb="74">
      <t>カ</t>
    </rPh>
    <rPh sb="74" eb="75">
      <t>イン</t>
    </rPh>
    <rPh sb="76" eb="78">
      <t>シュウチ</t>
    </rPh>
    <rPh sb="78" eb="80">
      <t>テッテイ</t>
    </rPh>
    <phoneticPr fontId="14"/>
  </si>
  <si>
    <t>　目標値が達成されていない項目は目標達成手段の強化や追加など評価指示欄に記載されていますか。
目標値が大幅に達成された項目は計画の妥当性、目標値の上方修正など検討されていますか</t>
    <rPh sb="1" eb="4">
      <t>モクヒョウチ</t>
    </rPh>
    <rPh sb="5" eb="7">
      <t>タッセイ</t>
    </rPh>
    <rPh sb="13" eb="15">
      <t>コウモク</t>
    </rPh>
    <rPh sb="16" eb="18">
      <t>モクヒョウ</t>
    </rPh>
    <rPh sb="18" eb="20">
      <t>タッセイ</t>
    </rPh>
    <rPh sb="20" eb="22">
      <t>シュダン</t>
    </rPh>
    <rPh sb="23" eb="25">
      <t>キョウカ</t>
    </rPh>
    <rPh sb="26" eb="28">
      <t>ツイカ</t>
    </rPh>
    <rPh sb="30" eb="32">
      <t>ヒョウカ</t>
    </rPh>
    <rPh sb="32" eb="34">
      <t>シジ</t>
    </rPh>
    <rPh sb="34" eb="35">
      <t>ラン</t>
    </rPh>
    <rPh sb="36" eb="38">
      <t>キサイ</t>
    </rPh>
    <rPh sb="47" eb="50">
      <t>モクヒョウチ</t>
    </rPh>
    <rPh sb="51" eb="53">
      <t>オオハバ</t>
    </rPh>
    <rPh sb="54" eb="56">
      <t>タッセイ</t>
    </rPh>
    <rPh sb="59" eb="61">
      <t>コウモク</t>
    </rPh>
    <rPh sb="62" eb="64">
      <t>ケイカク</t>
    </rPh>
    <rPh sb="65" eb="68">
      <t>ダトウセイ</t>
    </rPh>
    <rPh sb="69" eb="72">
      <t>モクヒョウチ</t>
    </rPh>
    <rPh sb="73" eb="75">
      <t>ジョウホウ</t>
    </rPh>
    <rPh sb="75" eb="77">
      <t>シュウセイ</t>
    </rPh>
    <rPh sb="79" eb="81">
      <t>ケントウ</t>
    </rPh>
    <phoneticPr fontId="131"/>
  </si>
  <si>
    <t>　環境目標は可能な限り数値化されていますか</t>
    <phoneticPr fontId="14"/>
  </si>
  <si>
    <t>　環境目標と環境活動計画は、関係する従業員に周知されていますか</t>
    <phoneticPr fontId="14"/>
  </si>
  <si>
    <t>目標や活動内容を課員は周知していません。</t>
    <rPh sb="0" eb="2">
      <t>モクヒョウ</t>
    </rPh>
    <rPh sb="3" eb="5">
      <t>カツドウ</t>
    </rPh>
    <rPh sb="5" eb="7">
      <t>ナイヨウ</t>
    </rPh>
    <rPh sb="8" eb="9">
      <t>カ</t>
    </rPh>
    <rPh sb="9" eb="10">
      <t>イン</t>
    </rPh>
    <rPh sb="11" eb="13">
      <t>シュウチ</t>
    </rPh>
    <phoneticPr fontId="14"/>
  </si>
  <si>
    <t>　組織体制を従業員が周知して、一人ひとりがその役割を理解していますか</t>
    <phoneticPr fontId="14"/>
  </si>
  <si>
    <t>7-1</t>
    <phoneticPr fontId="131"/>
  </si>
  <si>
    <t>方針について教育していません。
従業員に尋ねたが、教育はあったが殆ど理解していません。</t>
    <rPh sb="0" eb="2">
      <t>ホウシン</t>
    </rPh>
    <rPh sb="6" eb="8">
      <t>キョウイク</t>
    </rPh>
    <rPh sb="16" eb="19">
      <t>ジュウギョウイン</t>
    </rPh>
    <rPh sb="20" eb="21">
      <t>タズ</t>
    </rPh>
    <rPh sb="25" eb="27">
      <t>キョウイク</t>
    </rPh>
    <rPh sb="32" eb="33">
      <t>ホトン</t>
    </rPh>
    <rPh sb="34" eb="36">
      <t>リカイ</t>
    </rPh>
    <phoneticPr fontId="14"/>
  </si>
  <si>
    <t>教育はあったが、自分の業務において、環境上注意することを理解していません。</t>
    <rPh sb="0" eb="2">
      <t>キョウイク</t>
    </rPh>
    <rPh sb="8" eb="10">
      <t>ジブン</t>
    </rPh>
    <rPh sb="11" eb="13">
      <t>ギョウム</t>
    </rPh>
    <rPh sb="18" eb="20">
      <t>カンキョウ</t>
    </rPh>
    <rPh sb="20" eb="21">
      <t>ジョウ</t>
    </rPh>
    <rPh sb="21" eb="23">
      <t>チュウイ</t>
    </rPh>
    <rPh sb="28" eb="30">
      <t>リカイ</t>
    </rPh>
    <phoneticPr fontId="14"/>
  </si>
  <si>
    <t>　特定の業務に従事する者については、必要な資格を取得する、または、能力を養成するなどの教育・訓練を実施していますか</t>
    <phoneticPr fontId="14"/>
  </si>
  <si>
    <t>苛性処理・酸洗処理の担当者への薬品の取扱について教育が実施されているが、保護具の着用、緊急対応備品の準備は不十分です。
廃棄物管理者がマニフェストの管理法を理解していた。</t>
    <rPh sb="0" eb="2">
      <t>カセイ</t>
    </rPh>
    <rPh sb="2" eb="4">
      <t>ショリ</t>
    </rPh>
    <rPh sb="5" eb="6">
      <t>サン</t>
    </rPh>
    <rPh sb="6" eb="7">
      <t>アラ</t>
    </rPh>
    <rPh sb="7" eb="9">
      <t>ショリ</t>
    </rPh>
    <rPh sb="10" eb="13">
      <t>タントウシャ</t>
    </rPh>
    <rPh sb="15" eb="17">
      <t>ヤクヒン</t>
    </rPh>
    <rPh sb="18" eb="20">
      <t>トリアツカイ</t>
    </rPh>
    <rPh sb="24" eb="26">
      <t>キョウイク</t>
    </rPh>
    <rPh sb="27" eb="29">
      <t>ジッシ</t>
    </rPh>
    <rPh sb="36" eb="38">
      <t>ホゴ</t>
    </rPh>
    <rPh sb="38" eb="39">
      <t>グ</t>
    </rPh>
    <rPh sb="40" eb="42">
      <t>チャクヨウ</t>
    </rPh>
    <rPh sb="43" eb="45">
      <t>キンキュウ</t>
    </rPh>
    <rPh sb="45" eb="47">
      <t>タイオウ</t>
    </rPh>
    <rPh sb="47" eb="49">
      <t>ビヒン</t>
    </rPh>
    <rPh sb="50" eb="52">
      <t>ジュンビ</t>
    </rPh>
    <rPh sb="53" eb="56">
      <t>フジュウブン</t>
    </rPh>
    <rPh sb="60" eb="63">
      <t>ハイキブツ</t>
    </rPh>
    <rPh sb="63" eb="65">
      <t>カンリ</t>
    </rPh>
    <rPh sb="65" eb="66">
      <t>シャ</t>
    </rPh>
    <rPh sb="74" eb="77">
      <t>カンリホウ</t>
    </rPh>
    <rPh sb="78" eb="80">
      <t>リカイ</t>
    </rPh>
    <phoneticPr fontId="14"/>
  </si>
  <si>
    <t>　環境管理責任者及び部門長は、従業員からの意見を受けつける等、双方向の内部コミュニケーションを行っていますか</t>
    <phoneticPr fontId="14"/>
  </si>
  <si>
    <t>責任者は換気扇、ごみ箱、整理用の棚の環境提案があったが、従業員に対応の可否を説明していません。</t>
    <rPh sb="0" eb="3">
      <t>セキニンシャ</t>
    </rPh>
    <rPh sb="4" eb="7">
      <t>カンキセン</t>
    </rPh>
    <rPh sb="10" eb="11">
      <t>バコ</t>
    </rPh>
    <rPh sb="12" eb="15">
      <t>セイリヨウ</t>
    </rPh>
    <rPh sb="16" eb="17">
      <t>タナ</t>
    </rPh>
    <rPh sb="18" eb="20">
      <t>カンキョウ</t>
    </rPh>
    <rPh sb="20" eb="22">
      <t>テイアン</t>
    </rPh>
    <rPh sb="28" eb="31">
      <t>ジュウギョウイン</t>
    </rPh>
    <rPh sb="32" eb="34">
      <t>タイオウ</t>
    </rPh>
    <rPh sb="35" eb="37">
      <t>カヒ</t>
    </rPh>
    <rPh sb="38" eb="40">
      <t>セツメイ</t>
    </rPh>
    <phoneticPr fontId="14"/>
  </si>
  <si>
    <t>8-2</t>
    <phoneticPr fontId="131"/>
  </si>
  <si>
    <t>環境に関する苦情、要望の受付内容、及び対応した結果（外部コミュニケーション）を記録していますか</t>
  </si>
  <si>
    <t>9-1</t>
    <phoneticPr fontId="131"/>
  </si>
  <si>
    <t>火災、ガス漏れの対応手順を確認しました。対応策はできています。
異常排水時の対応手順がありません。
溶剤漏れの際の緊急対応備品が近くにありません。</t>
    <rPh sb="0" eb="2">
      <t>カサイ</t>
    </rPh>
    <rPh sb="5" eb="6">
      <t>モ</t>
    </rPh>
    <rPh sb="8" eb="10">
      <t>タイオウ</t>
    </rPh>
    <rPh sb="10" eb="12">
      <t>テジュン</t>
    </rPh>
    <rPh sb="13" eb="15">
      <t>カクニン</t>
    </rPh>
    <rPh sb="20" eb="22">
      <t>タイオウ</t>
    </rPh>
    <rPh sb="22" eb="23">
      <t>サク</t>
    </rPh>
    <rPh sb="32" eb="34">
      <t>イジョウ</t>
    </rPh>
    <rPh sb="34" eb="36">
      <t>ハイスイ</t>
    </rPh>
    <rPh sb="36" eb="37">
      <t>ジ</t>
    </rPh>
    <rPh sb="38" eb="40">
      <t>タイオウ</t>
    </rPh>
    <rPh sb="40" eb="42">
      <t>テジュン</t>
    </rPh>
    <rPh sb="50" eb="52">
      <t>ヨウザイ</t>
    </rPh>
    <rPh sb="52" eb="53">
      <t>モ</t>
    </rPh>
    <rPh sb="55" eb="56">
      <t>サイ</t>
    </rPh>
    <rPh sb="57" eb="59">
      <t>キンキュウ</t>
    </rPh>
    <rPh sb="59" eb="61">
      <t>タイオウ</t>
    </rPh>
    <rPh sb="61" eb="63">
      <t>ビヒン</t>
    </rPh>
    <rPh sb="64" eb="65">
      <t>チカ</t>
    </rPh>
    <phoneticPr fontId="14"/>
  </si>
  <si>
    <r>
      <t>　その対応策が有効であるかどうか（例えば消火器などの準備品はすぐに使用できるか、検知器、連絡先の確認等）を定期的（年</t>
    </r>
    <r>
      <rPr>
        <sz val="10"/>
        <color theme="1"/>
        <rFont val="Century"/>
        <family val="1"/>
      </rPr>
      <t>1</t>
    </r>
    <r>
      <rPr>
        <sz val="10"/>
        <color theme="1"/>
        <rFont val="ＭＳ 明朝"/>
        <family val="1"/>
        <charset val="128"/>
      </rPr>
      <t>回以上）に試行するとともに、訓練を実施していますか</t>
    </r>
    <phoneticPr fontId="14"/>
  </si>
  <si>
    <t>　緊急事態発生後や試行・訓練の後、対応策が効果的であったかどうかを検証し、必要に応じて対応策を改訂していますか</t>
    <phoneticPr fontId="14"/>
  </si>
  <si>
    <t>訓練の後に、手順書の妥当性を判断していません。
訓練の結果、課題がありましたが是正していません。</t>
    <rPh sb="0" eb="2">
      <t>クンレン</t>
    </rPh>
    <rPh sb="3" eb="4">
      <t>アト</t>
    </rPh>
    <rPh sb="6" eb="8">
      <t>テジュン</t>
    </rPh>
    <rPh sb="8" eb="9">
      <t>ショ</t>
    </rPh>
    <rPh sb="10" eb="13">
      <t>ダトウセイ</t>
    </rPh>
    <rPh sb="14" eb="16">
      <t>ハンダン</t>
    </rPh>
    <rPh sb="24" eb="26">
      <t>クンレン</t>
    </rPh>
    <rPh sb="27" eb="29">
      <t>ケッカ</t>
    </rPh>
    <rPh sb="30" eb="32">
      <t>カダイ</t>
    </rPh>
    <rPh sb="39" eb="41">
      <t>ゼセイ</t>
    </rPh>
    <phoneticPr fontId="14"/>
  </si>
  <si>
    <t>11-1</t>
    <phoneticPr fontId="131"/>
  </si>
  <si>
    <t>　文書は所在を明らかにし、必要な場所で使えるようになっていますか</t>
    <phoneticPr fontId="14"/>
  </si>
  <si>
    <t>　記録は保管期間をきめ、廃棄の手順を明らかにしていますか</t>
    <phoneticPr fontId="14"/>
  </si>
  <si>
    <r>
      <t>　環境関連法規等の遵守状況を定期的（年に</t>
    </r>
    <r>
      <rPr>
        <sz val="10"/>
        <color theme="1"/>
        <rFont val="Century"/>
        <family val="1"/>
      </rPr>
      <t>1</t>
    </r>
    <r>
      <rPr>
        <sz val="10"/>
        <color theme="1"/>
        <rFont val="ＭＳ 明朝"/>
        <family val="1"/>
        <charset val="128"/>
      </rPr>
      <t>回程度）に確認し、現状のままで今後も遵法性を保つことができるかどうか等について評価していますか</t>
    </r>
    <phoneticPr fontId="14"/>
  </si>
  <si>
    <t>　環境関連法規等の遵守状況等に問題がある場合は、問題の原因を調査・分析して究明していますか</t>
    <phoneticPr fontId="14"/>
  </si>
  <si>
    <t>　原因が明確になった場合、その原因を取り除き問題の再発を防ぐために是正処置（対応策）を実施していますか</t>
    <phoneticPr fontId="14"/>
  </si>
  <si>
    <t>油漏れの事故がありましたが、原因及び是正策が講じられていません。
油倉庫の点検記録が記入漏れです。原因及び是正策が講じられていません。</t>
    <rPh sb="0" eb="1">
      <t>アブラ</t>
    </rPh>
    <rPh sb="1" eb="2">
      <t>モ</t>
    </rPh>
    <rPh sb="4" eb="6">
      <t>ジコ</t>
    </rPh>
    <rPh sb="14" eb="16">
      <t>ゲンイン</t>
    </rPh>
    <rPh sb="16" eb="17">
      <t>オヨ</t>
    </rPh>
    <rPh sb="18" eb="20">
      <t>ゼセイ</t>
    </rPh>
    <rPh sb="20" eb="21">
      <t>サク</t>
    </rPh>
    <rPh sb="22" eb="23">
      <t>コウ</t>
    </rPh>
    <rPh sb="33" eb="34">
      <t>アブラ</t>
    </rPh>
    <rPh sb="34" eb="36">
      <t>ソウコ</t>
    </rPh>
    <rPh sb="37" eb="39">
      <t>テンケン</t>
    </rPh>
    <rPh sb="39" eb="41">
      <t>キロク</t>
    </rPh>
    <rPh sb="42" eb="44">
      <t>キニュウ</t>
    </rPh>
    <rPh sb="44" eb="45">
      <t>モ</t>
    </rPh>
    <rPh sb="49" eb="51">
      <t>ゲンイン</t>
    </rPh>
    <rPh sb="51" eb="52">
      <t>オヨ</t>
    </rPh>
    <rPh sb="53" eb="55">
      <t>ゼセイ</t>
    </rPh>
    <rPh sb="55" eb="56">
      <t>サク</t>
    </rPh>
    <rPh sb="57" eb="58">
      <t>コウ</t>
    </rPh>
    <phoneticPr fontId="14"/>
  </si>
  <si>
    <t>観察事項</t>
  </si>
  <si>
    <t>特別管理産廃置場確認ＯＫ。
産廃置場　整理されていない。一部こぼれている。仕切りが曖昧。表示板が見難い。</t>
    <rPh sb="0" eb="2">
      <t>トクベツ</t>
    </rPh>
    <rPh sb="2" eb="4">
      <t>カンリ</t>
    </rPh>
    <rPh sb="4" eb="6">
      <t>サンパイ</t>
    </rPh>
    <rPh sb="6" eb="8">
      <t>オキバ</t>
    </rPh>
    <rPh sb="8" eb="10">
      <t>カクニン</t>
    </rPh>
    <rPh sb="14" eb="16">
      <t>サンパイ</t>
    </rPh>
    <rPh sb="16" eb="18">
      <t>オキバ</t>
    </rPh>
    <rPh sb="19" eb="21">
      <t>セイリ</t>
    </rPh>
    <rPh sb="28" eb="30">
      <t>イチブ</t>
    </rPh>
    <rPh sb="37" eb="39">
      <t>シキ</t>
    </rPh>
    <rPh sb="41" eb="43">
      <t>アイマイ</t>
    </rPh>
    <rPh sb="44" eb="47">
      <t>ヒョウジバン</t>
    </rPh>
    <rPh sb="48" eb="50">
      <t>ミニク</t>
    </rPh>
    <phoneticPr fontId="14"/>
  </si>
  <si>
    <t>油倉庫内　整理ＯＫ．　届出倍数以下確認ＯＫ。
タンクの雨水排水栓開いていた。
受入の時に立ち会っていない説明があった。</t>
    <rPh sb="0" eb="1">
      <t>アブラ</t>
    </rPh>
    <rPh sb="1" eb="3">
      <t>ソウコ</t>
    </rPh>
    <rPh sb="3" eb="4">
      <t>ナイ</t>
    </rPh>
    <rPh sb="5" eb="7">
      <t>セイリ</t>
    </rPh>
    <rPh sb="11" eb="13">
      <t>トドケデ</t>
    </rPh>
    <rPh sb="13" eb="15">
      <t>バイスウ</t>
    </rPh>
    <rPh sb="15" eb="17">
      <t>イカ</t>
    </rPh>
    <rPh sb="17" eb="19">
      <t>カクニン</t>
    </rPh>
    <rPh sb="27" eb="29">
      <t>ウスイ</t>
    </rPh>
    <rPh sb="29" eb="31">
      <t>ハイスイ</t>
    </rPh>
    <rPh sb="31" eb="32">
      <t>セン</t>
    </rPh>
    <rPh sb="32" eb="33">
      <t>ヒラ</t>
    </rPh>
    <rPh sb="39" eb="41">
      <t>ウケイレ</t>
    </rPh>
    <rPh sb="42" eb="43">
      <t>トキ</t>
    </rPh>
    <rPh sb="44" eb="45">
      <t>タ</t>
    </rPh>
    <rPh sb="46" eb="47">
      <t>ア</t>
    </rPh>
    <rPh sb="52" eb="54">
      <t>セツメイ</t>
    </rPh>
    <phoneticPr fontId="14"/>
  </si>
  <si>
    <t>施錠忘れ。酸試薬とアルカリ試薬が同じ位置の保管。
表示板なし。
保護具が必要ですが近くにない（手袋、保護メガネなし）。</t>
    <rPh sb="0" eb="2">
      <t>セジョウ</t>
    </rPh>
    <rPh sb="2" eb="3">
      <t>ワス</t>
    </rPh>
    <rPh sb="5" eb="6">
      <t>サン</t>
    </rPh>
    <rPh sb="6" eb="8">
      <t>シヤク</t>
    </rPh>
    <rPh sb="13" eb="15">
      <t>シヤク</t>
    </rPh>
    <rPh sb="16" eb="17">
      <t>オナ</t>
    </rPh>
    <rPh sb="18" eb="20">
      <t>イチ</t>
    </rPh>
    <rPh sb="21" eb="23">
      <t>ホカン</t>
    </rPh>
    <rPh sb="25" eb="28">
      <t>ヒョウジバン</t>
    </rPh>
    <rPh sb="32" eb="34">
      <t>ホゴ</t>
    </rPh>
    <rPh sb="34" eb="35">
      <t>グ</t>
    </rPh>
    <rPh sb="36" eb="38">
      <t>ヒツヨウ</t>
    </rPh>
    <rPh sb="41" eb="42">
      <t>チカ</t>
    </rPh>
    <rPh sb="47" eb="49">
      <t>テブクロ</t>
    </rPh>
    <rPh sb="50" eb="52">
      <t>ホゴ</t>
    </rPh>
    <phoneticPr fontId="14"/>
  </si>
  <si>
    <t>汚泥倉庫に汚泥がこぼれている。
排水処理施設の施錠忘れ。
最終排水溝の排水に色ついている。油が混ざっている。</t>
    <rPh sb="0" eb="2">
      <t>オデイ</t>
    </rPh>
    <rPh sb="2" eb="4">
      <t>ソウコ</t>
    </rPh>
    <rPh sb="5" eb="7">
      <t>オデイ</t>
    </rPh>
    <rPh sb="16" eb="18">
      <t>ハイスイ</t>
    </rPh>
    <rPh sb="18" eb="20">
      <t>ショリ</t>
    </rPh>
    <rPh sb="20" eb="22">
      <t>シセツ</t>
    </rPh>
    <rPh sb="23" eb="25">
      <t>セジョウ</t>
    </rPh>
    <rPh sb="25" eb="26">
      <t>ワス</t>
    </rPh>
    <rPh sb="29" eb="31">
      <t>サイシュウ</t>
    </rPh>
    <rPh sb="31" eb="34">
      <t>ハイスイコウ</t>
    </rPh>
    <rPh sb="35" eb="37">
      <t>ハイスイ</t>
    </rPh>
    <rPh sb="38" eb="39">
      <t>イロ</t>
    </rPh>
    <rPh sb="45" eb="46">
      <t>アブラ</t>
    </rPh>
    <rPh sb="47" eb="48">
      <t>マ</t>
    </rPh>
    <phoneticPr fontId="14"/>
  </si>
  <si>
    <t>空きスプレー缶が放置。机の下が汚い。ウエスが散乱。
一般廃棄物置場分別できていない。
（場所を示す）</t>
    <rPh sb="0" eb="1">
      <t>ア</t>
    </rPh>
    <rPh sb="6" eb="7">
      <t>カン</t>
    </rPh>
    <rPh sb="8" eb="10">
      <t>ホウチ</t>
    </rPh>
    <rPh sb="11" eb="12">
      <t>ツクエ</t>
    </rPh>
    <rPh sb="13" eb="14">
      <t>シタ</t>
    </rPh>
    <rPh sb="15" eb="16">
      <t>キタナ</t>
    </rPh>
    <rPh sb="22" eb="24">
      <t>サンラン</t>
    </rPh>
    <rPh sb="26" eb="28">
      <t>イッパン</t>
    </rPh>
    <rPh sb="28" eb="31">
      <t>ハイキブツ</t>
    </rPh>
    <rPh sb="31" eb="33">
      <t>オキバ</t>
    </rPh>
    <rPh sb="33" eb="35">
      <t>ブンベツ</t>
    </rPh>
    <rPh sb="44" eb="46">
      <t>バショ</t>
    </rPh>
    <rPh sb="47" eb="48">
      <t>シメ</t>
    </rPh>
    <phoneticPr fontId="14"/>
  </si>
  <si>
    <t>避難通路に○を置いています。
消火器に目印がありません。
遮断弁の表示が見難い。</t>
    <rPh sb="0" eb="2">
      <t>ヒナン</t>
    </rPh>
    <rPh sb="2" eb="4">
      <t>ツウロ</t>
    </rPh>
    <rPh sb="7" eb="8">
      <t>オ</t>
    </rPh>
    <rPh sb="15" eb="18">
      <t>ショウカキ</t>
    </rPh>
    <rPh sb="19" eb="21">
      <t>メジルシ</t>
    </rPh>
    <rPh sb="29" eb="31">
      <t>シャダン</t>
    </rPh>
    <rPh sb="31" eb="32">
      <t>ベン</t>
    </rPh>
    <rPh sb="33" eb="35">
      <t>ヒョウジ</t>
    </rPh>
    <rPh sb="36" eb="38">
      <t>ミニク</t>
    </rPh>
    <phoneticPr fontId="14"/>
  </si>
  <si>
    <t>良かった点</t>
    <rPh sb="0" eb="1">
      <t>ヨ</t>
    </rPh>
    <rPh sb="4" eb="5">
      <t>テン</t>
    </rPh>
    <phoneticPr fontId="14"/>
  </si>
  <si>
    <t>○○</t>
    <phoneticPr fontId="14"/>
  </si>
  <si>
    <t>円/kWh</t>
    <rPh sb="0" eb="1">
      <t>エン</t>
    </rPh>
    <phoneticPr fontId="14"/>
  </si>
  <si>
    <t>円/㎥</t>
    <rPh sb="0" eb="1">
      <t>エン</t>
    </rPh>
    <phoneticPr fontId="14"/>
  </si>
  <si>
    <t>円/kg</t>
    <rPh sb="0" eb="1">
      <t>エン</t>
    </rPh>
    <phoneticPr fontId="14"/>
  </si>
  <si>
    <t>円/L</t>
    <rPh sb="0" eb="1">
      <t>エン</t>
    </rPh>
    <phoneticPr fontId="14"/>
  </si>
  <si>
    <t>環境経営計画書</t>
    <rPh sb="0" eb="2">
      <t>カンキョウ</t>
    </rPh>
    <rPh sb="2" eb="4">
      <t>ケイエイ</t>
    </rPh>
    <rPh sb="4" eb="6">
      <t>ケイカク</t>
    </rPh>
    <rPh sb="6" eb="7">
      <t>ショ</t>
    </rPh>
    <phoneticPr fontId="14"/>
  </si>
  <si>
    <t>環境関連文書類一覧表</t>
    <rPh sb="0" eb="2">
      <t>カンキョウ</t>
    </rPh>
    <rPh sb="2" eb="4">
      <t>カンレン</t>
    </rPh>
    <rPh sb="4" eb="6">
      <t>ブンショ</t>
    </rPh>
    <rPh sb="6" eb="7">
      <t>ルイ</t>
    </rPh>
    <rPh sb="7" eb="9">
      <t>イチラン</t>
    </rPh>
    <rPh sb="9" eb="10">
      <t>ヒョウ</t>
    </rPh>
    <phoneticPr fontId="14"/>
  </si>
  <si>
    <t>目標・計画の達成状況の確認・評価</t>
    <rPh sb="0" eb="2">
      <t>モクヒョウ</t>
    </rPh>
    <rPh sb="3" eb="5">
      <t>ケイカク</t>
    </rPh>
    <rPh sb="6" eb="8">
      <t>タッセイ</t>
    </rPh>
    <rPh sb="8" eb="10">
      <t>ジョウキョウ</t>
    </rPh>
    <rPh sb="11" eb="13">
      <t>カクニン</t>
    </rPh>
    <rPh sb="14" eb="16">
      <t>ヒョウカ</t>
    </rPh>
    <phoneticPr fontId="14"/>
  </si>
  <si>
    <t>代表者による全体の評価と見直し・指示</t>
    <rPh sb="0" eb="3">
      <t>ダイヒョウシャ</t>
    </rPh>
    <rPh sb="6" eb="8">
      <t>ゼンタイ</t>
    </rPh>
    <rPh sb="9" eb="11">
      <t>ヒョウカ</t>
    </rPh>
    <rPh sb="12" eb="14">
      <t>ミナオ</t>
    </rPh>
    <rPh sb="16" eb="18">
      <t>シジ</t>
    </rPh>
    <phoneticPr fontId="14"/>
  </si>
  <si>
    <t>経営における課題とチャンスの明確化</t>
    <phoneticPr fontId="14"/>
  </si>
  <si>
    <t>１．</t>
    <phoneticPr fontId="14"/>
  </si>
  <si>
    <t>３．</t>
    <phoneticPr fontId="14"/>
  </si>
  <si>
    <t>４．</t>
    <phoneticPr fontId="14"/>
  </si>
  <si>
    <t>５．</t>
    <phoneticPr fontId="14"/>
  </si>
  <si>
    <t>６．</t>
    <phoneticPr fontId="14"/>
  </si>
  <si>
    <t>７．</t>
    <phoneticPr fontId="14"/>
  </si>
  <si>
    <t>８．</t>
    <phoneticPr fontId="14"/>
  </si>
  <si>
    <t>９．</t>
    <phoneticPr fontId="14"/>
  </si>
  <si>
    <t>１３．</t>
    <phoneticPr fontId="14"/>
  </si>
  <si>
    <t>１４．</t>
    <phoneticPr fontId="14"/>
  </si>
  <si>
    <t>環境経営レポート</t>
    <rPh sb="0" eb="2">
      <t>カンキョウ</t>
    </rPh>
    <rPh sb="2" eb="4">
      <t>ケイエイ</t>
    </rPh>
    <phoneticPr fontId="14"/>
  </si>
  <si>
    <t>取組の対象組織・活動の明確化
（環境経営レポートに含む）</t>
    <rPh sb="0" eb="2">
      <t>トリクミ</t>
    </rPh>
    <rPh sb="3" eb="5">
      <t>タイショウ</t>
    </rPh>
    <rPh sb="5" eb="7">
      <t>ソシキ</t>
    </rPh>
    <rPh sb="8" eb="10">
      <t>カツドウ</t>
    </rPh>
    <rPh sb="11" eb="13">
      <t>メイカク</t>
    </rPh>
    <rPh sb="13" eb="14">
      <t>カ</t>
    </rPh>
    <rPh sb="16" eb="18">
      <t>カンキョウ</t>
    </rPh>
    <rPh sb="18" eb="20">
      <t>ケイエイ</t>
    </rPh>
    <rPh sb="25" eb="26">
      <t>フク</t>
    </rPh>
    <phoneticPr fontId="14"/>
  </si>
  <si>
    <t>環境経営方針の策定
（環境経営レポートに含む）</t>
    <rPh sb="2" eb="4">
      <t>ケイエイ</t>
    </rPh>
    <rPh sb="7" eb="9">
      <t>サクテイ</t>
    </rPh>
    <rPh sb="13" eb="15">
      <t>ケイエイ</t>
    </rPh>
    <phoneticPr fontId="14"/>
  </si>
  <si>
    <t>環境経営目標及び環境経営計画の策定</t>
    <rPh sb="2" eb="4">
      <t>ケイエイ</t>
    </rPh>
    <rPh sb="10" eb="12">
      <t>ケイエイ</t>
    </rPh>
    <phoneticPr fontId="14"/>
  </si>
  <si>
    <t>実施体制の構築
（環境経営レポートに含む）</t>
    <rPh sb="11" eb="13">
      <t>ケイエイ</t>
    </rPh>
    <phoneticPr fontId="14"/>
  </si>
  <si>
    <t>環境上の緊急事態への準備及び対応
（記録は環境経営レポートに含む）</t>
    <rPh sb="18" eb="20">
      <t>キロク</t>
    </rPh>
    <rPh sb="23" eb="25">
      <t>ケイエイ</t>
    </rPh>
    <phoneticPr fontId="14"/>
  </si>
  <si>
    <t>倉庫</t>
    <phoneticPr fontId="14"/>
  </si>
  <si>
    <t>・保守点検、清掃、記録の保管（3年間）</t>
    <rPh sb="1" eb="3">
      <t>ホシュ</t>
    </rPh>
    <rPh sb="3" eb="5">
      <t>テンケン</t>
    </rPh>
    <rPh sb="6" eb="8">
      <t>セイソウ</t>
    </rPh>
    <rPh sb="9" eb="11">
      <t>キロク</t>
    </rPh>
    <rPh sb="12" eb="14">
      <t>ホカン</t>
    </rPh>
    <rPh sb="16" eb="18">
      <t>ネンカン</t>
    </rPh>
    <phoneticPr fontId="14"/>
  </si>
  <si>
    <t>法10条</t>
    <rPh sb="0" eb="1">
      <t>ホウ</t>
    </rPh>
    <rPh sb="3" eb="4">
      <t>ジョウ</t>
    </rPh>
    <phoneticPr fontId="14"/>
  </si>
  <si>
    <t>フロン類算定漏洩量の報告（漏洩量1000t-CO2以上）</t>
    <phoneticPr fontId="14"/>
  </si>
  <si>
    <t>所管大臣</t>
    <phoneticPr fontId="14"/>
  </si>
  <si>
    <t>6月末まで</t>
    <phoneticPr fontId="14"/>
  </si>
  <si>
    <t>○</t>
    <phoneticPr fontId="14"/>
  </si>
  <si>
    <t>環境委員会</t>
    <rPh sb="0" eb="2">
      <t>カンキョウ</t>
    </rPh>
    <rPh sb="2" eb="5">
      <t>イインカイ</t>
    </rPh>
    <phoneticPr fontId="14"/>
  </si>
  <si>
    <t>食品廃棄物の再資源化率の向上</t>
    <rPh sb="0" eb="2">
      <t>ショクヒン</t>
    </rPh>
    <rPh sb="2" eb="5">
      <t>ハイキブツ</t>
    </rPh>
    <rPh sb="6" eb="10">
      <t>サイシゲンカ</t>
    </rPh>
    <rPh sb="10" eb="11">
      <t>リツ</t>
    </rPh>
    <rPh sb="12" eb="14">
      <t>コウジョウ</t>
    </rPh>
    <phoneticPr fontId="14"/>
  </si>
  <si>
    <t>・原料の賞味期限切れロスの防止</t>
    <rPh sb="1" eb="3">
      <t>ゲンリョウ</t>
    </rPh>
    <rPh sb="4" eb="6">
      <t>ショウミ</t>
    </rPh>
    <rPh sb="6" eb="8">
      <t>キゲン</t>
    </rPh>
    <rPh sb="8" eb="9">
      <t>キ</t>
    </rPh>
    <rPh sb="13" eb="15">
      <t>ボウシ</t>
    </rPh>
    <phoneticPr fontId="14"/>
  </si>
  <si>
    <t>・加工ロスの削減</t>
    <rPh sb="1" eb="3">
      <t>カコウ</t>
    </rPh>
    <rPh sb="6" eb="8">
      <t>サクゲン</t>
    </rPh>
    <phoneticPr fontId="14"/>
  </si>
  <si>
    <t>製造課　〇〇</t>
    <rPh sb="0" eb="2">
      <t>セイゾウ</t>
    </rPh>
    <rPh sb="2" eb="3">
      <t>カ</t>
    </rPh>
    <phoneticPr fontId="14"/>
  </si>
  <si>
    <t>・店舗での廃棄ロスの削減</t>
    <rPh sb="1" eb="3">
      <t>テンポ</t>
    </rPh>
    <rPh sb="5" eb="7">
      <t>ハイキ</t>
    </rPh>
    <rPh sb="10" eb="12">
      <t>サクゲン</t>
    </rPh>
    <phoneticPr fontId="14"/>
  </si>
  <si>
    <t>店舗　〇〇</t>
    <rPh sb="0" eb="2">
      <t>テンポ</t>
    </rPh>
    <phoneticPr fontId="14"/>
  </si>
  <si>
    <t>・脱水、乾燥による減量</t>
    <rPh sb="1" eb="3">
      <t>ダッスイ</t>
    </rPh>
    <rPh sb="4" eb="6">
      <t>カンソウ</t>
    </rPh>
    <rPh sb="9" eb="11">
      <t>ゲンリョウ</t>
    </rPh>
    <phoneticPr fontId="14"/>
  </si>
  <si>
    <t>年度目標</t>
    <phoneticPr fontId="14"/>
  </si>
  <si>
    <t>・再資源化先の開拓</t>
    <rPh sb="1" eb="5">
      <t>サイシゲンカ</t>
    </rPh>
    <rPh sb="5" eb="6">
      <t>サキ</t>
    </rPh>
    <rPh sb="7" eb="9">
      <t>カイタク</t>
    </rPh>
    <phoneticPr fontId="14"/>
  </si>
  <si>
    <t>kg</t>
    <phoneticPr fontId="14"/>
  </si>
  <si>
    <t>（基準実施率）</t>
    <rPh sb="1" eb="3">
      <t>キジュン</t>
    </rPh>
    <rPh sb="3" eb="5">
      <t>ジッシ</t>
    </rPh>
    <rPh sb="5" eb="6">
      <t>リツ</t>
    </rPh>
    <phoneticPr fontId="14"/>
  </si>
  <si>
    <t>・</t>
    <phoneticPr fontId="14"/>
  </si>
  <si>
    <t>年度目標</t>
    <phoneticPr fontId="14"/>
  </si>
  <si>
    <t>環境に配慮した生産</t>
    <rPh sb="0" eb="2">
      <t>カンキョウ</t>
    </rPh>
    <rPh sb="3" eb="5">
      <t>ハイリョ</t>
    </rPh>
    <rPh sb="7" eb="9">
      <t>セイサン</t>
    </rPh>
    <phoneticPr fontId="14"/>
  </si>
  <si>
    <t>・有害物質の管理（非使用、基準遵守等）
・環境マネジメントシステムの運用</t>
    <rPh sb="1" eb="3">
      <t>ユウガイ</t>
    </rPh>
    <rPh sb="3" eb="5">
      <t>ブッシツ</t>
    </rPh>
    <rPh sb="6" eb="8">
      <t>カンリ</t>
    </rPh>
    <rPh sb="9" eb="10">
      <t>ヒ</t>
    </rPh>
    <rPh sb="10" eb="12">
      <t>シヨウ</t>
    </rPh>
    <rPh sb="13" eb="15">
      <t>キジュン</t>
    </rPh>
    <rPh sb="15" eb="17">
      <t>ジュンシュ</t>
    </rPh>
    <rPh sb="17" eb="18">
      <t>トウ</t>
    </rPh>
    <rPh sb="21" eb="23">
      <t>カンキョウ</t>
    </rPh>
    <rPh sb="34" eb="36">
      <t>ウンヨウ</t>
    </rPh>
    <phoneticPr fontId="14"/>
  </si>
  <si>
    <t>空気圧縮機、送風機</t>
    <rPh sb="0" eb="2">
      <t>クウキ</t>
    </rPh>
    <rPh sb="2" eb="5">
      <t>アッシュクキ</t>
    </rPh>
    <rPh sb="6" eb="9">
      <t>ソウフウキ</t>
    </rPh>
    <phoneticPr fontId="14"/>
  </si>
  <si>
    <t>空気圧縮機</t>
    <rPh sb="0" eb="2">
      <t>クウキ</t>
    </rPh>
    <rPh sb="2" eb="5">
      <t>アッシュクキ</t>
    </rPh>
    <phoneticPr fontId="14"/>
  </si>
  <si>
    <t>水質汚濁法</t>
    <rPh sb="0" eb="2">
      <t>スイシツ</t>
    </rPh>
    <rPh sb="2" eb="4">
      <t>オダク</t>
    </rPh>
    <rPh sb="4" eb="5">
      <t>ホウ</t>
    </rPh>
    <phoneticPr fontId="14"/>
  </si>
  <si>
    <t>煮湯設備、洗浄設備</t>
    <rPh sb="0" eb="1">
      <t>ニ</t>
    </rPh>
    <rPh sb="1" eb="2">
      <t>ユ</t>
    </rPh>
    <rPh sb="2" eb="4">
      <t>セツビ</t>
    </rPh>
    <rPh sb="5" eb="7">
      <t>センジョウ</t>
    </rPh>
    <rPh sb="7" eb="9">
      <t>セツビ</t>
    </rPh>
    <phoneticPr fontId="14"/>
  </si>
  <si>
    <t>除害施設</t>
    <rPh sb="0" eb="2">
      <t>ジョガイ</t>
    </rPh>
    <rPh sb="2" eb="4">
      <t>シセツ</t>
    </rPh>
    <phoneticPr fontId="14"/>
  </si>
  <si>
    <t>危険物の保管</t>
    <rPh sb="0" eb="3">
      <t>キケンブツ</t>
    </rPh>
    <rPh sb="4" eb="6">
      <t>ホカン</t>
    </rPh>
    <phoneticPr fontId="14"/>
  </si>
  <si>
    <t>内部監査員</t>
    <rPh sb="0" eb="2">
      <t>ナイブ</t>
    </rPh>
    <rPh sb="2" eb="4">
      <t>カンサ</t>
    </rPh>
    <rPh sb="4" eb="5">
      <t>イン</t>
    </rPh>
    <phoneticPr fontId="14"/>
  </si>
  <si>
    <t>年4月1日～</t>
    <rPh sb="0" eb="1">
      <t>ネン</t>
    </rPh>
    <rPh sb="2" eb="3">
      <t>ガツ</t>
    </rPh>
    <rPh sb="4" eb="5">
      <t>ニチ</t>
    </rPh>
    <phoneticPr fontId="14"/>
  </si>
  <si>
    <t>年3月31日）</t>
    <rPh sb="0" eb="1">
      <t>ネン</t>
    </rPh>
    <rPh sb="2" eb="3">
      <t>ガツ</t>
    </rPh>
    <rPh sb="5" eb="6">
      <t>ニチ</t>
    </rPh>
    <phoneticPr fontId="14"/>
  </si>
  <si>
    <t>環境関連法規制や当社が約束したことを遵守します。</t>
    <phoneticPr fontId="14"/>
  </si>
  <si>
    <t>地域や関係団体の環境活動に積極的に参加します。</t>
    <rPh sb="0" eb="2">
      <t>チイキ</t>
    </rPh>
    <rPh sb="3" eb="5">
      <t>カンケイ</t>
    </rPh>
    <rPh sb="5" eb="7">
      <t>ダンタイ</t>
    </rPh>
    <rPh sb="8" eb="10">
      <t>カンキョウ</t>
    </rPh>
    <rPh sb="10" eb="12">
      <t>カツドウ</t>
    </rPh>
    <rPh sb="13" eb="16">
      <t>セッキョクテキ</t>
    </rPh>
    <rPh sb="17" eb="19">
      <t>サンカ</t>
    </rPh>
    <phoneticPr fontId="14"/>
  </si>
  <si>
    <t>行動目標（次項による）</t>
    <rPh sb="0" eb="2">
      <t>コウドウ</t>
    </rPh>
    <rPh sb="2" eb="4">
      <t>モクヒョウ</t>
    </rPh>
    <rPh sb="5" eb="7">
      <t>ジコウ</t>
    </rPh>
    <phoneticPr fontId="14"/>
  </si>
  <si>
    <t>浄化槽</t>
    <rPh sb="0" eb="3">
      <t>ジョウカソウ</t>
    </rPh>
    <phoneticPr fontId="14"/>
  </si>
  <si>
    <t>手順書の変更の必要性</t>
    <rPh sb="0" eb="3">
      <t>テジュンショ</t>
    </rPh>
    <rPh sb="4" eb="6">
      <t>ヘンコウ</t>
    </rPh>
    <rPh sb="7" eb="10">
      <t>ヒツヨウセイ</t>
    </rPh>
    <phoneticPr fontId="14"/>
  </si>
  <si>
    <t>あり</t>
    <phoneticPr fontId="14"/>
  </si>
  <si>
    <t>なし</t>
    <phoneticPr fontId="14"/>
  </si>
  <si>
    <t>油流出事故の発生</t>
    <rPh sb="0" eb="1">
      <t>アブラ</t>
    </rPh>
    <rPh sb="1" eb="3">
      <t>リュウシュツ</t>
    </rPh>
    <rPh sb="3" eb="5">
      <t>ジコ</t>
    </rPh>
    <rPh sb="6" eb="8">
      <t>ハッセイ</t>
    </rPh>
    <phoneticPr fontId="14"/>
  </si>
  <si>
    <t>火災の発生</t>
    <rPh sb="0" eb="2">
      <t>カサイ</t>
    </rPh>
    <rPh sb="3" eb="5">
      <t>ハッセイ</t>
    </rPh>
    <phoneticPr fontId="14"/>
  </si>
  <si>
    <t>・流出事故対応、通報訓練</t>
    <rPh sb="1" eb="3">
      <t>リュウシュツ</t>
    </rPh>
    <rPh sb="3" eb="5">
      <t>ジコ</t>
    </rPh>
    <rPh sb="5" eb="7">
      <t>タイオウ</t>
    </rPh>
    <rPh sb="8" eb="10">
      <t>ツウホウ</t>
    </rPh>
    <rPh sb="10" eb="12">
      <t>クンレン</t>
    </rPh>
    <phoneticPr fontId="14"/>
  </si>
  <si>
    <t>年度　教育訓練計画/実績記録表</t>
    <phoneticPr fontId="14"/>
  </si>
  <si>
    <t>油流出事故対応手順書</t>
    <rPh sb="0" eb="1">
      <t>アブラ</t>
    </rPh>
    <rPh sb="1" eb="3">
      <t>リュウシュツ</t>
    </rPh>
    <rPh sb="3" eb="5">
      <t>ジコ</t>
    </rPh>
    <rPh sb="5" eb="7">
      <t>タイオウ</t>
    </rPh>
    <rPh sb="7" eb="9">
      <t>テジュン</t>
    </rPh>
    <rPh sb="9" eb="10">
      <t>ショ</t>
    </rPh>
    <phoneticPr fontId="14"/>
  </si>
  <si>
    <r>
      <t xml:space="preserve">高橋
</t>
    </r>
    <r>
      <rPr>
        <sz val="8"/>
        <rFont val="ＭＳ ゴシック"/>
        <family val="3"/>
        <charset val="128"/>
      </rPr>
      <t xml:space="preserve">
環境事務局</t>
    </r>
    <rPh sb="0" eb="2">
      <t>タカハシ</t>
    </rPh>
    <rPh sb="4" eb="6">
      <t>カンキョウ</t>
    </rPh>
    <rPh sb="6" eb="9">
      <t>ジムキョク</t>
    </rPh>
    <phoneticPr fontId="14"/>
  </si>
  <si>
    <t>油類流出事故対応手順書</t>
    <rPh sb="2" eb="4">
      <t>リュウシュツ</t>
    </rPh>
    <phoneticPr fontId="14"/>
  </si>
  <si>
    <t>（なぜ）
自動車整備作業場における油類流出事故は放流先の下水道排出基準を超過して水質悪化を引き起こすのみならず、地域社会から会社のイメージを低下を受けるので、油類流失事故は防止する必要がある。</t>
    <rPh sb="19" eb="21">
      <t>リュウシュツ</t>
    </rPh>
    <phoneticPr fontId="14"/>
  </si>
  <si>
    <t>油類の流失事故を発生させないように自動車整備作業中は、細心の注意を払って作業する。</t>
  </si>
  <si>
    <r>
      <t>①</t>
    </r>
    <r>
      <rPr>
        <sz val="10.5"/>
        <rFont val="Times New Roman"/>
        <family val="1"/>
      </rPr>
      <t xml:space="preserve">  </t>
    </r>
    <r>
      <rPr>
        <sz val="10.5"/>
        <rFont val="ＭＳ ゴシック"/>
        <family val="3"/>
        <charset val="128"/>
      </rPr>
      <t>全員のコミュニケーションを図る。
②</t>
    </r>
    <r>
      <rPr>
        <sz val="10.5"/>
        <rFont val="Times New Roman"/>
        <family val="1"/>
      </rPr>
      <t xml:space="preserve">  </t>
    </r>
    <r>
      <rPr>
        <sz val="10.5"/>
        <rFont val="ＭＳ ゴシック"/>
        <family val="3"/>
        <charset val="128"/>
      </rPr>
      <t xml:space="preserve">緊急事故に対するスキルアップを図る。
</t>
    </r>
    <phoneticPr fontId="14"/>
  </si>
  <si>
    <t>制定：2008年3月12日</t>
    <phoneticPr fontId="14"/>
  </si>
  <si>
    <r>
      <t>取り組み者</t>
    </r>
    <r>
      <rPr>
        <b/>
        <sz val="10.5"/>
        <rFont val="ＭＳ ゴシック"/>
        <family val="3"/>
        <charset val="128"/>
      </rPr>
      <t xml:space="preserve">（だれが）
</t>
    </r>
    <r>
      <rPr>
        <sz val="10.5"/>
        <rFont val="ＭＳ ゴシック"/>
        <family val="3"/>
        <charset val="128"/>
      </rPr>
      <t>自動車整備作業に従事する、担当者全員。</t>
    </r>
    <phoneticPr fontId="14"/>
  </si>
  <si>
    <r>
      <t xml:space="preserve">取り組み内容
</t>
    </r>
    <r>
      <rPr>
        <b/>
        <sz val="10.5"/>
        <rFont val="ＭＳ ゴシック"/>
        <family val="3"/>
        <charset val="128"/>
      </rPr>
      <t>（なにを）　　（いつ）　　　（どこで）</t>
    </r>
    <r>
      <rPr>
        <sz val="10.5"/>
        <rFont val="ＭＳ ゴシック"/>
        <family val="3"/>
        <charset val="128"/>
      </rPr>
      <t xml:space="preserve">
旧油をエンジンから抜き取る際に、外にこぼさないように注意して作業する。
新油をエンジンに給油する際に、外にこぼさないようにして注意作業する。
</t>
    </r>
    <phoneticPr fontId="14"/>
  </si>
  <si>
    <r>
      <t>（どのように）</t>
    </r>
    <r>
      <rPr>
        <sz val="10.5"/>
        <rFont val="ＭＳ ゴシック"/>
        <family val="3"/>
        <charset val="128"/>
      </rPr>
      <t xml:space="preserve">
油をエンジンから抜き取る際や給油する際には手元をよく見ながら作業する。
作業に不慣れな作業員は、ベテランの作業員の監視下で行うようにする。
油の抜き取りや給油操作に自信のない場合は床に油受け容器を用意するとよい。
また、吸油マットや砂袋を用意して油の流失被害を小くする。</t>
    </r>
    <phoneticPr fontId="14"/>
  </si>
  <si>
    <t>改善活動（全員参加）
① 油の取り扱いに関して、ヒヤリハットや作業改善
　 法について、全員の話し合いを行う
② 多量の油洩れ事故が発生した場合を想定して、全
　 員への連絡や砂袋積み上げ・吸油マット敷き等の
　 訓練を年１回定期的に行う。</t>
    <phoneticPr fontId="14"/>
  </si>
  <si>
    <t>記録と達成状況の確認（実施責任者）グループのリーダーが緊急訓練の実施記録を行い、実施目的の達成確認を行う。</t>
    <phoneticPr fontId="14"/>
  </si>
  <si>
    <t>確認時期：
緊急訓練の実施後に確認をする。</t>
    <phoneticPr fontId="14"/>
  </si>
  <si>
    <t>確認と評価（部門長）
部門長に緊急訓練の実施記録を提出すると共に、報告確認を行う。</t>
    <phoneticPr fontId="14"/>
  </si>
  <si>
    <t>是正が必要な場合：
緊急訓練の実施目的が未達成(例；時間が大幅に延びた)の場合は、手順等の是正を行う。</t>
    <phoneticPr fontId="14"/>
  </si>
  <si>
    <t>緊急事態対応訓練の実施（記録）</t>
    <rPh sb="0" eb="2">
      <t>キンキュウ</t>
    </rPh>
    <rPh sb="2" eb="4">
      <t>ジタイ</t>
    </rPh>
    <rPh sb="4" eb="6">
      <t>タイオウ</t>
    </rPh>
    <rPh sb="6" eb="8">
      <t>クンレン</t>
    </rPh>
    <rPh sb="9" eb="11">
      <t>ジッシ</t>
    </rPh>
    <rPh sb="12" eb="14">
      <t>キロク</t>
    </rPh>
    <phoneticPr fontId="14"/>
  </si>
  <si>
    <t>環境教育訓練の実施と記録（経営計画書）</t>
    <rPh sb="0" eb="2">
      <t>カンキョウ</t>
    </rPh>
    <rPh sb="2" eb="4">
      <t>キョウイク</t>
    </rPh>
    <rPh sb="4" eb="6">
      <t>クンレン</t>
    </rPh>
    <rPh sb="7" eb="9">
      <t>ジッシ</t>
    </rPh>
    <rPh sb="10" eb="12">
      <t>キロク</t>
    </rPh>
    <rPh sb="13" eb="15">
      <t>ケイエイ</t>
    </rPh>
    <rPh sb="15" eb="17">
      <t>ケイカク</t>
    </rPh>
    <rPh sb="17" eb="18">
      <t>ショ</t>
    </rPh>
    <phoneticPr fontId="14"/>
  </si>
  <si>
    <t>環境経営計画書への実績記入</t>
    <rPh sb="0" eb="2">
      <t>カンキョウ</t>
    </rPh>
    <rPh sb="2" eb="4">
      <t>ケイエイ</t>
    </rPh>
    <rPh sb="4" eb="6">
      <t>ケイカク</t>
    </rPh>
    <rPh sb="6" eb="7">
      <t>ショ</t>
    </rPh>
    <rPh sb="9" eb="11">
      <t>ジッセキ</t>
    </rPh>
    <rPh sb="11" eb="13">
      <t>キニュウ</t>
    </rPh>
    <phoneticPr fontId="14"/>
  </si>
  <si>
    <t>社用車の洗車を必要最小限に留め、洗車する場合は節水を励行している</t>
  </si>
  <si>
    <t>①温室効果ガスの排出抑制</t>
    <phoneticPr fontId="14"/>
  </si>
  <si>
    <t>②大気汚染物質の排出抑制</t>
    <phoneticPr fontId="14"/>
  </si>
  <si>
    <t>②リサイクルの促進</t>
    <phoneticPr fontId="14"/>
  </si>
  <si>
    <t>製品の長寿命化を指向している</t>
  </si>
  <si>
    <t>製品の使用過程でのエネルギーの削減を指向している</t>
  </si>
  <si>
    <t>鉄道・海運を積極的に利用している</t>
  </si>
  <si>
    <t>③製品の回収・リサイクル</t>
    <phoneticPr fontId="14"/>
  </si>
  <si>
    <t>④環境配慮型商品等の販売及び情報提供</t>
    <phoneticPr fontId="14"/>
  </si>
  <si>
    <t>内部</t>
    <rPh sb="0" eb="2">
      <t>ナイブ</t>
    </rPh>
    <phoneticPr fontId="14"/>
  </si>
  <si>
    <t>外部</t>
    <rPh sb="0" eb="2">
      <t>ガイブ</t>
    </rPh>
    <phoneticPr fontId="14"/>
  </si>
  <si>
    <t>環境経営方針</t>
    <rPh sb="0" eb="2">
      <t>カンキョウ</t>
    </rPh>
    <rPh sb="2" eb="4">
      <t>ケイエイ</t>
    </rPh>
    <rPh sb="4" eb="6">
      <t>ホウシン</t>
    </rPh>
    <phoneticPr fontId="14"/>
  </si>
  <si>
    <t>環境経営目標</t>
    <rPh sb="0" eb="2">
      <t>カンキョウ</t>
    </rPh>
    <rPh sb="2" eb="4">
      <t>ケイエイ</t>
    </rPh>
    <rPh sb="4" eb="6">
      <t>モクヒョウ</t>
    </rPh>
    <phoneticPr fontId="14"/>
  </si>
  <si>
    <t>要求事項 ２．代表者による経営における課題とチャンスの明確化</t>
  </si>
  <si>
    <t>要求事項 ２．代表者による経営における課題とチャンスの明確化</t>
    <rPh sb="0" eb="2">
      <t>ヨウキュウ</t>
    </rPh>
    <rPh sb="2" eb="4">
      <t>ジコウ</t>
    </rPh>
    <rPh sb="7" eb="10">
      <t>ダイヒョウシャ</t>
    </rPh>
    <rPh sb="13" eb="15">
      <t>ケイエイ</t>
    </rPh>
    <rPh sb="19" eb="21">
      <t>カダイ</t>
    </rPh>
    <rPh sb="27" eb="29">
      <t>メイカク</t>
    </rPh>
    <rPh sb="29" eb="30">
      <t>カ</t>
    </rPh>
    <phoneticPr fontId="14"/>
  </si>
  <si>
    <t>チャンス</t>
    <phoneticPr fontId="14"/>
  </si>
  <si>
    <t>課題</t>
    <rPh sb="0" eb="2">
      <t>カダイ</t>
    </rPh>
    <phoneticPr fontId="14"/>
  </si>
  <si>
    <t>環境に関する</t>
    <rPh sb="0" eb="2">
      <t>カンキョウ</t>
    </rPh>
    <rPh sb="3" eb="4">
      <t>カン</t>
    </rPh>
    <phoneticPr fontId="14"/>
  </si>
  <si>
    <t>【構築・運営上のポイント】</t>
    <rPh sb="1" eb="3">
      <t>コウチク</t>
    </rPh>
    <rPh sb="4" eb="6">
      <t>ウンエイ</t>
    </rPh>
    <rPh sb="6" eb="7">
      <t>ジョウ</t>
    </rPh>
    <phoneticPr fontId="14"/>
  </si>
  <si>
    <t>【ガイドライン要求事項】</t>
    <rPh sb="7" eb="9">
      <t>ヨウキュウ</t>
    </rPh>
    <rPh sb="9" eb="11">
      <t>ジコウ</t>
    </rPh>
    <phoneticPr fontId="14"/>
  </si>
  <si>
    <t>環境経営方針（要求事項３）を，環境経営目標及び環境経営計画の策定（要求事項６）へ結び付けるためには，その基となる環境負荷及びその原因となる活動の現状を正確に把握することが不可欠です。そこで本要求事項は，環境への負荷と環境への取組状況を把握し，適切な環境経営目標及び環境経営計画の策定及び維持管理手順，緊急事態の対応手順の確立・実施等を行うことを目的とします。</t>
    <phoneticPr fontId="14"/>
  </si>
  <si>
    <t>【解説】</t>
  </si>
  <si>
    <t xml:space="preserve"> ＜環境への負荷の自己チェック（第４章）＞ 
□ 環境への負荷の自己チェックを参考に，事業活動に伴う環境負荷を把握します。その結果を踏まえて，自らの事業活動で環境に大きな影響を及ぼす原因となる活動，施設，設備，物質等を特定します。「環境への負荷の自己チェック表」は負荷を把握するためのツールであり，他の環境負荷項目を追加することや，別の方法，様式で把握することもできます。また，把握したい環境負荷を追加することもできます。ただし，以下の項目を，把握します。 
</t>
    <phoneticPr fontId="14"/>
  </si>
  <si>
    <t xml:space="preserve"> ・ 二酸化炭素排出量：具体的には各種エネルギー使用量を把握します。温暖化対策が特に重要な課題となっていますので，月単位での把握が必要となります。 
・ 廃棄物排出量：循環型社会（資源循環）の形成による資源排出量の削減が重要となっていることを踏まえて要求するものです。 
 ・ 水使用量：水資源の確保が重要となっていることを踏まえて要求するものです。ただし，量の把握が困難な場合等はこの限りではありません。 
 ・ 化学物質使用量：化学物質の取扱いに起因する様々なリスクを低下するた め，化学物質を取り扱う事業者に対して化学物質使用量の把握・管理を要求するものです。使用量が極めて少ない場合等は，化学物質の種類（化学物質名）を把握します。 
把握する化学物質は，原則として，「特定化学物質の環境への排出量の把握等及び管理の改善の促進に関する法律（化管法）」の PRTR 制度対象物質とします。把握方法等の詳細については，第４章の「環境への負荷の自己チェック表」内「化学物質使用量」に記載してあります。 </t>
    <phoneticPr fontId="14"/>
  </si>
  <si>
    <t xml:space="preserve">＜環境への取組の自己チェック（第５章）＞ 
□ エコアクション２１の認証登録を初めて行う事業者は，本チェック表を用いて現状を把握します。これにより，対象範囲全体の活動を俯瞰できるほか，環境取組の漏れや重複を発見・未然に防ぎ，より効果的かつ効率的な環境取組を支援します。「環境への取組の自己チェック表」は自社の取組を見直すためのツールであり，他の環境への取組を追加することや，別の方法，様式で把握することもできます。 
□ また，今後どのような取組を行うかを検討し，その結果を，環境経営目標や環境経営計画の内容に反映させます。 
□ ２年目以降については，初年度の把握結果を基に，本チェック表を参考に，事業者の実状に合わせて随時変更し，発展させていくことも可能です。 
□ 環境負荷の軽減等に貢献している製品・サービス本要求事項に関する文書類（紙又は電子媒体）を作成し，適切に管理します。詳細は要求事項 12（文書類の作成・管理）を参照してください。 </t>
    <phoneticPr fontId="14"/>
  </si>
  <si>
    <t xml:space="preserve">【解説】 </t>
    <phoneticPr fontId="14"/>
  </si>
  <si>
    <t>・決まった様式ありませんので、使いやすいようにアレンジして使います。
・原単位での把握も行いますので、負荷に影響するデータ（売上、生産量等）も把握します。
・取組によるコスト低減や単価の把握のため料金も把握します。
・取組の自己チェックリストは自社で使いやすいように追加、削除などアレンジして使います。
・取組の自己チェックリストは2年目以降審査での提出資料としなくても構いません。</t>
    <rPh sb="1" eb="2">
      <t>キ</t>
    </rPh>
    <rPh sb="5" eb="7">
      <t>ヨウシキ</t>
    </rPh>
    <rPh sb="15" eb="16">
      <t>ツカ</t>
    </rPh>
    <rPh sb="29" eb="30">
      <t>ツカ</t>
    </rPh>
    <rPh sb="36" eb="39">
      <t>ゲンタンイ</t>
    </rPh>
    <rPh sb="41" eb="43">
      <t>ハアク</t>
    </rPh>
    <rPh sb="44" eb="45">
      <t>オコナ</t>
    </rPh>
    <rPh sb="51" eb="53">
      <t>フカ</t>
    </rPh>
    <rPh sb="54" eb="56">
      <t>エイキョウ</t>
    </rPh>
    <rPh sb="62" eb="64">
      <t>ウリアゲ</t>
    </rPh>
    <rPh sb="65" eb="67">
      <t>セイサン</t>
    </rPh>
    <rPh sb="67" eb="68">
      <t>リョウ</t>
    </rPh>
    <rPh sb="68" eb="69">
      <t>トウ</t>
    </rPh>
    <rPh sb="71" eb="73">
      <t>ハアク</t>
    </rPh>
    <rPh sb="79" eb="81">
      <t>トリクミ</t>
    </rPh>
    <rPh sb="87" eb="89">
      <t>テイゲン</t>
    </rPh>
    <rPh sb="90" eb="92">
      <t>タンカ</t>
    </rPh>
    <rPh sb="93" eb="95">
      <t>ハアク</t>
    </rPh>
    <rPh sb="98" eb="100">
      <t>リョウキン</t>
    </rPh>
    <rPh sb="101" eb="103">
      <t>ハアク</t>
    </rPh>
    <rPh sb="109" eb="111">
      <t>トリクミ</t>
    </rPh>
    <rPh sb="112" eb="114">
      <t>ジコ</t>
    </rPh>
    <rPh sb="122" eb="124">
      <t>ジシャ</t>
    </rPh>
    <rPh sb="125" eb="126">
      <t>ツカ</t>
    </rPh>
    <rPh sb="133" eb="135">
      <t>ツイカ</t>
    </rPh>
    <rPh sb="136" eb="138">
      <t>サクジョ</t>
    </rPh>
    <rPh sb="146" eb="147">
      <t>ツカ</t>
    </rPh>
    <rPh sb="167" eb="171">
      <t>ネンメイコウ</t>
    </rPh>
    <rPh sb="171" eb="173">
      <t>シンサ</t>
    </rPh>
    <rPh sb="175" eb="177">
      <t>テイシュツ</t>
    </rPh>
    <rPh sb="177" eb="179">
      <t>シリョウ</t>
    </rPh>
    <rPh sb="185" eb="186">
      <t>カマ</t>
    </rPh>
    <phoneticPr fontId="14"/>
  </si>
  <si>
    <r>
      <t>様式：</t>
    </r>
    <r>
      <rPr>
        <sz val="11"/>
        <rFont val="ＭＳ Ｐゴシック"/>
        <family val="3"/>
        <charset val="128"/>
      </rPr>
      <t>6-01</t>
    </r>
    <rPh sb="0" eb="2">
      <t>ヨウシキ</t>
    </rPh>
    <phoneticPr fontId="14"/>
  </si>
  <si>
    <t>NO.</t>
    <phoneticPr fontId="14"/>
  </si>
  <si>
    <t xml:space="preserve">二酸化炭素排出量の削減 </t>
    <phoneticPr fontId="14"/>
  </si>
  <si>
    <t xml:space="preserve">活動によるメリット </t>
    <phoneticPr fontId="14"/>
  </si>
  <si>
    <t xml:space="preserve">手段 </t>
    <phoneticPr fontId="14"/>
  </si>
  <si>
    <t xml:space="preserve">活動例 </t>
    <phoneticPr fontId="14"/>
  </si>
  <si>
    <t>廃棄物排出量の削減</t>
    <phoneticPr fontId="14"/>
  </si>
  <si>
    <t>水使用量の削減</t>
    <phoneticPr fontId="14"/>
  </si>
  <si>
    <t>化学物質使用量の削減</t>
    <phoneticPr fontId="14"/>
  </si>
  <si>
    <t>・この様式は1枚でＰＤＣＡを回すことが可能になっています。
・年度終了後に、この様式で次年度以降の目標を見直します。
・目標達成手段は「４．取組の自己チェックリスト」を参考にしてください。
・できるだけ目標の役割を分担してください。
・下段の年間スケジュールを活用して、適切にＰＤＣＡを回してください。</t>
    <rPh sb="3" eb="5">
      <t>ヨウシキ</t>
    </rPh>
    <rPh sb="7" eb="8">
      <t>マイ</t>
    </rPh>
    <rPh sb="14" eb="15">
      <t>マワ</t>
    </rPh>
    <rPh sb="19" eb="21">
      <t>カノウ</t>
    </rPh>
    <rPh sb="31" eb="33">
      <t>ネンド</t>
    </rPh>
    <rPh sb="33" eb="36">
      <t>シュウリョウゴ</t>
    </rPh>
    <rPh sb="40" eb="42">
      <t>ヨウシキ</t>
    </rPh>
    <rPh sb="43" eb="46">
      <t>ジネンド</t>
    </rPh>
    <rPh sb="46" eb="48">
      <t>イコウ</t>
    </rPh>
    <rPh sb="49" eb="51">
      <t>モクヒョウ</t>
    </rPh>
    <rPh sb="52" eb="54">
      <t>ミナオ</t>
    </rPh>
    <rPh sb="60" eb="62">
      <t>モクヒョウ</t>
    </rPh>
    <rPh sb="62" eb="64">
      <t>タッセイ</t>
    </rPh>
    <rPh sb="64" eb="66">
      <t>シュダン</t>
    </rPh>
    <rPh sb="70" eb="72">
      <t>トリクミ</t>
    </rPh>
    <rPh sb="73" eb="75">
      <t>ジコ</t>
    </rPh>
    <rPh sb="84" eb="86">
      <t>サンコウ</t>
    </rPh>
    <rPh sb="101" eb="103">
      <t>モクヒョウ</t>
    </rPh>
    <rPh sb="104" eb="106">
      <t>ヤクワリ</t>
    </rPh>
    <rPh sb="107" eb="109">
      <t>ブンタン</t>
    </rPh>
    <rPh sb="118" eb="119">
      <t>シタ</t>
    </rPh>
    <rPh sb="119" eb="120">
      <t>ダン</t>
    </rPh>
    <rPh sb="121" eb="123">
      <t>ネンカン</t>
    </rPh>
    <rPh sb="130" eb="132">
      <t>カツヨウ</t>
    </rPh>
    <rPh sb="135" eb="137">
      <t>テキセツ</t>
    </rPh>
    <rPh sb="143" eb="144">
      <t>マワ</t>
    </rPh>
    <phoneticPr fontId="14"/>
  </si>
  <si>
    <t>　　　　　　　　　　　　</t>
    <phoneticPr fontId="14"/>
  </si>
  <si>
    <t>要求事項 ３．環境経営方針の策定</t>
    <phoneticPr fontId="14"/>
  </si>
  <si>
    <t>グリーン購入</t>
    <rPh sb="4" eb="6">
      <t>コウニュウ</t>
    </rPh>
    <phoneticPr fontId="14"/>
  </si>
  <si>
    <t>要求事項 ８ 教育・訓練の実施</t>
    <phoneticPr fontId="14"/>
  </si>
  <si>
    <t>＜内部コミュニケーション＞
・深めるために掲示板を設置する。
・提案活動を推進する。
＜外部コミュニケーション＞
・自治体とのやり取りも記録に残す。</t>
    <rPh sb="1" eb="3">
      <t>ナイブ</t>
    </rPh>
    <rPh sb="15" eb="16">
      <t>フカ</t>
    </rPh>
    <rPh sb="21" eb="24">
      <t>ケイジバン</t>
    </rPh>
    <rPh sb="25" eb="27">
      <t>セッチ</t>
    </rPh>
    <rPh sb="32" eb="34">
      <t>テイアン</t>
    </rPh>
    <rPh sb="34" eb="36">
      <t>カツドウ</t>
    </rPh>
    <rPh sb="37" eb="39">
      <t>スイシン</t>
    </rPh>
    <rPh sb="44" eb="46">
      <t>ガイブ</t>
    </rPh>
    <rPh sb="58" eb="61">
      <t>ジチタイ</t>
    </rPh>
    <rPh sb="65" eb="66">
      <t>ト</t>
    </rPh>
    <rPh sb="68" eb="70">
      <t>キロク</t>
    </rPh>
    <rPh sb="71" eb="72">
      <t>ノコ</t>
    </rPh>
    <phoneticPr fontId="14"/>
  </si>
  <si>
    <t>様式：10-01</t>
    <rPh sb="0" eb="2">
      <t>ヨウシキ</t>
    </rPh>
    <phoneticPr fontId="14"/>
  </si>
  <si>
    <t>　（10．実施及び運用）</t>
    <phoneticPr fontId="14"/>
  </si>
  <si>
    <t>・経営上の危機管理に関する要求事項です。自組織にとって重要と考えられる環境上のリスクを想定してください。
・このサンプルは火災と油流出ですが、爆発、地震、津波、水害など様々なリスクが考えられます。
・経営上のリスクを考えると、ＢＣＰを策定することが望まれます。</t>
    <rPh sb="1" eb="3">
      <t>ケイエイ</t>
    </rPh>
    <rPh sb="3" eb="4">
      <t>ジョウ</t>
    </rPh>
    <rPh sb="5" eb="7">
      <t>キキ</t>
    </rPh>
    <rPh sb="7" eb="9">
      <t>カンリ</t>
    </rPh>
    <rPh sb="10" eb="11">
      <t>カン</t>
    </rPh>
    <rPh sb="13" eb="15">
      <t>ヨウキュウ</t>
    </rPh>
    <rPh sb="15" eb="17">
      <t>ジコウ</t>
    </rPh>
    <rPh sb="20" eb="21">
      <t>ジ</t>
    </rPh>
    <rPh sb="21" eb="23">
      <t>ソシキ</t>
    </rPh>
    <rPh sb="27" eb="29">
      <t>ジュウヨウ</t>
    </rPh>
    <rPh sb="30" eb="31">
      <t>カンガ</t>
    </rPh>
    <rPh sb="35" eb="37">
      <t>カンキョウ</t>
    </rPh>
    <rPh sb="37" eb="38">
      <t>ジョウ</t>
    </rPh>
    <rPh sb="43" eb="45">
      <t>ソウテイ</t>
    </rPh>
    <rPh sb="61" eb="63">
      <t>カサイ</t>
    </rPh>
    <rPh sb="64" eb="65">
      <t>アブラ</t>
    </rPh>
    <rPh sb="65" eb="67">
      <t>リュウシュツ</t>
    </rPh>
    <rPh sb="71" eb="73">
      <t>バクハツ</t>
    </rPh>
    <rPh sb="74" eb="76">
      <t>ジシン</t>
    </rPh>
    <rPh sb="77" eb="79">
      <t>ツナミ</t>
    </rPh>
    <rPh sb="80" eb="82">
      <t>スイガイ</t>
    </rPh>
    <rPh sb="84" eb="86">
      <t>サマザマ</t>
    </rPh>
    <rPh sb="91" eb="92">
      <t>カンガ</t>
    </rPh>
    <rPh sb="100" eb="102">
      <t>ケイエイ</t>
    </rPh>
    <rPh sb="102" eb="103">
      <t>ジョウ</t>
    </rPh>
    <rPh sb="108" eb="109">
      <t>カンガ</t>
    </rPh>
    <rPh sb="117" eb="119">
      <t>サクテイ</t>
    </rPh>
    <rPh sb="124" eb="125">
      <t>ノゾ</t>
    </rPh>
    <phoneticPr fontId="14"/>
  </si>
  <si>
    <t>環境関連文書一覧表</t>
    <phoneticPr fontId="14"/>
  </si>
  <si>
    <t>環境上の緊急事態への準備及び対応</t>
    <phoneticPr fontId="14"/>
  </si>
  <si>
    <t>緊急事態試行・訓練記録（環境経営レポートに記録）</t>
    <phoneticPr fontId="14"/>
  </si>
  <si>
    <t>11-02</t>
  </si>
  <si>
    <t>環境への負荷の自己チェックシート</t>
    <phoneticPr fontId="14"/>
  </si>
  <si>
    <t>環境への取組の自己チェックリスト</t>
    <phoneticPr fontId="14"/>
  </si>
  <si>
    <t>備　　考</t>
    <rPh sb="0" eb="1">
      <t>ビ</t>
    </rPh>
    <rPh sb="3" eb="4">
      <t>コウ</t>
    </rPh>
    <phoneticPr fontId="14"/>
  </si>
  <si>
    <t>1</t>
    <phoneticPr fontId="14"/>
  </si>
  <si>
    <t>2</t>
    <phoneticPr fontId="14"/>
  </si>
  <si>
    <t>環境関連法規等の取りまとめ表／遵守評価記録</t>
    <phoneticPr fontId="14"/>
  </si>
  <si>
    <t>問題点是正／予防処置票</t>
    <phoneticPr fontId="14"/>
  </si>
  <si>
    <t>内部監査チェックリスト</t>
    <phoneticPr fontId="14"/>
  </si>
  <si>
    <t>環境教育・訓練記録</t>
  </si>
  <si>
    <t>環境コミュニケーション記録</t>
    <phoneticPr fontId="14"/>
  </si>
  <si>
    <t>10-01</t>
    <phoneticPr fontId="14"/>
  </si>
  <si>
    <t>10-02</t>
  </si>
  <si>
    <t>10-03</t>
  </si>
  <si>
    <t>10-04</t>
  </si>
  <si>
    <t>10-05</t>
  </si>
  <si>
    <t>10-06</t>
  </si>
  <si>
    <t>10-07</t>
  </si>
  <si>
    <t>火災対応手順書</t>
    <rPh sb="0" eb="2">
      <t>カサイ</t>
    </rPh>
    <rPh sb="2" eb="4">
      <t>タイオウ</t>
    </rPh>
    <rPh sb="4" eb="6">
      <t>テジュン</t>
    </rPh>
    <rPh sb="6" eb="7">
      <t>ショ</t>
    </rPh>
    <phoneticPr fontId="14"/>
  </si>
  <si>
    <t>油流出対応手順書</t>
    <rPh sb="0" eb="1">
      <t>アブラ</t>
    </rPh>
    <rPh sb="1" eb="3">
      <t>リュウシュツ</t>
    </rPh>
    <rPh sb="3" eb="5">
      <t>タイオウ</t>
    </rPh>
    <rPh sb="5" eb="7">
      <t>テジュン</t>
    </rPh>
    <rPh sb="7" eb="8">
      <t>ショ</t>
    </rPh>
    <phoneticPr fontId="14"/>
  </si>
  <si>
    <t>環境経営目標及び環境経営計画の策定</t>
    <rPh sb="0" eb="2">
      <t>カンキョウ</t>
    </rPh>
    <rPh sb="2" eb="4">
      <t>ケイエイ</t>
    </rPh>
    <rPh sb="4" eb="6">
      <t>モクヒョウ</t>
    </rPh>
    <rPh sb="6" eb="7">
      <t>オヨ</t>
    </rPh>
    <rPh sb="8" eb="10">
      <t>カンキョウ</t>
    </rPh>
    <rPh sb="10" eb="12">
      <t>ケイエイ</t>
    </rPh>
    <rPh sb="12" eb="14">
      <t>ケイカク</t>
    </rPh>
    <rPh sb="15" eb="17">
      <t>サクテイ</t>
    </rPh>
    <phoneticPr fontId="14"/>
  </si>
  <si>
    <t>環境関連法規等の取りまとめ</t>
    <rPh sb="0" eb="2">
      <t>カンキョウ</t>
    </rPh>
    <rPh sb="2" eb="4">
      <t>カンレン</t>
    </rPh>
    <rPh sb="4" eb="6">
      <t>ホウキ</t>
    </rPh>
    <rPh sb="6" eb="7">
      <t>トウ</t>
    </rPh>
    <rPh sb="8" eb="9">
      <t>ト</t>
    </rPh>
    <phoneticPr fontId="14"/>
  </si>
  <si>
    <t>環境への負荷と環境への取組状況の把握及び評価</t>
    <phoneticPr fontId="14"/>
  </si>
  <si>
    <t>環境経営方針の策定</t>
    <rPh sb="0" eb="2">
      <t>カンキョウ</t>
    </rPh>
    <rPh sb="2" eb="4">
      <t>ケイエイ</t>
    </rPh>
    <rPh sb="4" eb="6">
      <t>ホウシン</t>
    </rPh>
    <rPh sb="7" eb="9">
      <t>サクテイ</t>
    </rPh>
    <phoneticPr fontId="14"/>
  </si>
  <si>
    <t>代表者による経営における課題とチャンスの明確化</t>
    <phoneticPr fontId="14"/>
  </si>
  <si>
    <t>取組の対象組織・活動の明確化</t>
    <phoneticPr fontId="14"/>
  </si>
  <si>
    <t>環境経営レポートの作成</t>
    <rPh sb="0" eb="2">
      <t>カンキョウ</t>
    </rPh>
    <rPh sb="2" eb="4">
      <t>ケイエイ</t>
    </rPh>
    <rPh sb="9" eb="11">
      <t>サクセイ</t>
    </rPh>
    <phoneticPr fontId="14"/>
  </si>
  <si>
    <t>取組状況の確認・評価，並びに問題の是正及び予防</t>
    <rPh sb="0" eb="2">
      <t>トリクミ</t>
    </rPh>
    <rPh sb="2" eb="4">
      <t>ジョウキョウ</t>
    </rPh>
    <rPh sb="5" eb="7">
      <t>カクニン</t>
    </rPh>
    <rPh sb="8" eb="10">
      <t>ヒョウカ</t>
    </rPh>
    <rPh sb="11" eb="12">
      <t>ナラ</t>
    </rPh>
    <rPh sb="14" eb="16">
      <t>モンダイ</t>
    </rPh>
    <rPh sb="17" eb="19">
      <t>ゼセイ</t>
    </rPh>
    <rPh sb="19" eb="20">
      <t>オヨ</t>
    </rPh>
    <rPh sb="21" eb="23">
      <t>ヨボウ</t>
    </rPh>
    <phoneticPr fontId="14"/>
  </si>
  <si>
    <t>環境経営計画書</t>
    <rPh sb="0" eb="2">
      <t>カンキョウ</t>
    </rPh>
    <rPh sb="2" eb="4">
      <t>ケイエイ</t>
    </rPh>
    <rPh sb="4" eb="7">
      <t>ケイカクショ</t>
    </rPh>
    <phoneticPr fontId="14"/>
  </si>
  <si>
    <t>文書類</t>
    <rPh sb="0" eb="1">
      <t>ブン</t>
    </rPh>
    <rPh sb="1" eb="2">
      <t>ショ</t>
    </rPh>
    <rPh sb="2" eb="3">
      <t>ルイ</t>
    </rPh>
    <phoneticPr fontId="14"/>
  </si>
  <si>
    <t>事業年度ごとに作成</t>
    <rPh sb="0" eb="2">
      <t>ジギョウ</t>
    </rPh>
    <rPh sb="2" eb="4">
      <t>ネンド</t>
    </rPh>
    <rPh sb="7" eb="9">
      <t>サクセイ</t>
    </rPh>
    <phoneticPr fontId="14"/>
  </si>
  <si>
    <t>初年度は必須、以降環境経営計画策定時に活用</t>
    <rPh sb="0" eb="3">
      <t>ショネンド</t>
    </rPh>
    <rPh sb="4" eb="6">
      <t>ヒッス</t>
    </rPh>
    <rPh sb="7" eb="9">
      <t>イコウ</t>
    </rPh>
    <rPh sb="9" eb="11">
      <t>カンキョウ</t>
    </rPh>
    <rPh sb="11" eb="13">
      <t>ケイエイ</t>
    </rPh>
    <rPh sb="13" eb="15">
      <t>ケイカク</t>
    </rPh>
    <rPh sb="15" eb="17">
      <t>サクテイ</t>
    </rPh>
    <rPh sb="17" eb="18">
      <t>ジ</t>
    </rPh>
    <rPh sb="19" eb="21">
      <t>カツヨウ</t>
    </rPh>
    <phoneticPr fontId="14"/>
  </si>
  <si>
    <t>文書化は要求されていない</t>
    <rPh sb="0" eb="3">
      <t>ブンショカ</t>
    </rPh>
    <rPh sb="4" eb="6">
      <t>ヨウキュウ</t>
    </rPh>
    <phoneticPr fontId="14"/>
  </si>
  <si>
    <t>環境教育訓練計画/実績記録表</t>
  </si>
  <si>
    <t>環境経営レポートに記載</t>
    <rPh sb="0" eb="2">
      <t>カンキョウ</t>
    </rPh>
    <rPh sb="2" eb="4">
      <t>ケイエイ</t>
    </rPh>
    <rPh sb="9" eb="11">
      <t>キサイ</t>
    </rPh>
    <phoneticPr fontId="14"/>
  </si>
  <si>
    <t>実施体制図及び役割・責任・権限表（環境活動レポートに記載）</t>
    <rPh sb="0" eb="2">
      <t>ジッシ</t>
    </rPh>
    <rPh sb="2" eb="4">
      <t>タイセイ</t>
    </rPh>
    <rPh sb="4" eb="5">
      <t>ズ</t>
    </rPh>
    <rPh sb="5" eb="6">
      <t>オヨ</t>
    </rPh>
    <rPh sb="7" eb="9">
      <t>ヤクワリ</t>
    </rPh>
    <rPh sb="10" eb="12">
      <t>セキニン</t>
    </rPh>
    <rPh sb="13" eb="15">
      <t>ケンゲン</t>
    </rPh>
    <rPh sb="15" eb="16">
      <t>ヒョウ</t>
    </rPh>
    <rPh sb="17" eb="19">
      <t>カンキョウ</t>
    </rPh>
    <rPh sb="19" eb="21">
      <t>カツドウ</t>
    </rPh>
    <rPh sb="26" eb="28">
      <t>キサイ</t>
    </rPh>
    <phoneticPr fontId="14"/>
  </si>
  <si>
    <t>文書類管理手順</t>
    <rPh sb="0" eb="2">
      <t>ブンショ</t>
    </rPh>
    <rPh sb="2" eb="3">
      <t>ルイ</t>
    </rPh>
    <rPh sb="3" eb="5">
      <t>カンリ</t>
    </rPh>
    <rPh sb="5" eb="7">
      <t>テジュン</t>
    </rPh>
    <phoneticPr fontId="14"/>
  </si>
  <si>
    <t>②文書類の保管場所：環境事務局</t>
    <rPh sb="1" eb="3">
      <t>ブンショ</t>
    </rPh>
    <rPh sb="3" eb="4">
      <t>ルイ</t>
    </rPh>
    <rPh sb="5" eb="7">
      <t>ホカン</t>
    </rPh>
    <rPh sb="7" eb="9">
      <t>バショ</t>
    </rPh>
    <rPh sb="10" eb="12">
      <t>カンキョウ</t>
    </rPh>
    <rPh sb="12" eb="15">
      <t>ジムキョク</t>
    </rPh>
    <phoneticPr fontId="14"/>
  </si>
  <si>
    <t>④文書類の保管：電子データは定期的にバックアップする</t>
    <rPh sb="1" eb="3">
      <t>ブンショ</t>
    </rPh>
    <rPh sb="3" eb="4">
      <t>ルイ</t>
    </rPh>
    <rPh sb="5" eb="7">
      <t>ホカン</t>
    </rPh>
    <rPh sb="8" eb="10">
      <t>デンシ</t>
    </rPh>
    <rPh sb="14" eb="17">
      <t>テイキテキ</t>
    </rPh>
    <phoneticPr fontId="14"/>
  </si>
  <si>
    <t>⑥廃止した文書は誤使用しないように識別して保管する</t>
    <rPh sb="1" eb="3">
      <t>ハイシ</t>
    </rPh>
    <rPh sb="5" eb="7">
      <t>ブンショ</t>
    </rPh>
    <rPh sb="8" eb="11">
      <t>ゴシヨウ</t>
    </rPh>
    <rPh sb="17" eb="19">
      <t>シキベツ</t>
    </rPh>
    <rPh sb="21" eb="23">
      <t>ホカン</t>
    </rPh>
    <phoneticPr fontId="14"/>
  </si>
  <si>
    <t>文書類の作成・管理</t>
    <rPh sb="0" eb="3">
      <t>ブンショルイ</t>
    </rPh>
    <rPh sb="4" eb="6">
      <t>サクセイ</t>
    </rPh>
    <rPh sb="7" eb="9">
      <t>カンリ</t>
    </rPh>
    <phoneticPr fontId="14"/>
  </si>
  <si>
    <t>・環境経営目標、環境経営計画に関する是正・予防処置は「環境経営計画書」の是正欄を用いて実施してください。
・苦情等の問題への対応は「環境コミュのケーション記録」を用いて実施してください。
・緊急事態への対応、是正・予防処置は緊急事態記録を用いて実施してください。
・審査での指摘も問題点是正・処置票を用いて対応してください。</t>
    <rPh sb="1" eb="3">
      <t>カンキョウ</t>
    </rPh>
    <rPh sb="3" eb="5">
      <t>ケイエイ</t>
    </rPh>
    <rPh sb="5" eb="7">
      <t>モクヒョウ</t>
    </rPh>
    <rPh sb="8" eb="10">
      <t>カンキョウ</t>
    </rPh>
    <rPh sb="10" eb="12">
      <t>ケイエイ</t>
    </rPh>
    <rPh sb="12" eb="14">
      <t>ケイカク</t>
    </rPh>
    <rPh sb="15" eb="16">
      <t>カン</t>
    </rPh>
    <rPh sb="18" eb="20">
      <t>ゼセイ</t>
    </rPh>
    <rPh sb="21" eb="23">
      <t>ヨボウ</t>
    </rPh>
    <rPh sb="23" eb="25">
      <t>ショチ</t>
    </rPh>
    <rPh sb="27" eb="29">
      <t>カンキョウ</t>
    </rPh>
    <rPh sb="29" eb="31">
      <t>ケイエイ</t>
    </rPh>
    <rPh sb="31" eb="33">
      <t>ケイカク</t>
    </rPh>
    <rPh sb="33" eb="34">
      <t>ショ</t>
    </rPh>
    <rPh sb="36" eb="38">
      <t>ゼセイ</t>
    </rPh>
    <rPh sb="38" eb="39">
      <t>ラン</t>
    </rPh>
    <rPh sb="40" eb="41">
      <t>モチ</t>
    </rPh>
    <rPh sb="43" eb="45">
      <t>ジッシ</t>
    </rPh>
    <rPh sb="54" eb="56">
      <t>クジョウ</t>
    </rPh>
    <rPh sb="56" eb="57">
      <t>トウ</t>
    </rPh>
    <rPh sb="58" eb="60">
      <t>モンダイ</t>
    </rPh>
    <rPh sb="62" eb="64">
      <t>タイオウ</t>
    </rPh>
    <rPh sb="66" eb="68">
      <t>カンキョウ</t>
    </rPh>
    <rPh sb="77" eb="79">
      <t>キロク</t>
    </rPh>
    <rPh sb="81" eb="82">
      <t>モチ</t>
    </rPh>
    <rPh sb="84" eb="86">
      <t>ジッシ</t>
    </rPh>
    <rPh sb="95" eb="97">
      <t>キンキュウ</t>
    </rPh>
    <rPh sb="97" eb="99">
      <t>ジタイ</t>
    </rPh>
    <rPh sb="101" eb="103">
      <t>タイオウ</t>
    </rPh>
    <rPh sb="104" eb="106">
      <t>ゼセイ</t>
    </rPh>
    <rPh sb="107" eb="109">
      <t>ヨボウ</t>
    </rPh>
    <rPh sb="109" eb="111">
      <t>ショチ</t>
    </rPh>
    <rPh sb="112" eb="114">
      <t>キンキュウ</t>
    </rPh>
    <rPh sb="114" eb="116">
      <t>ジタイ</t>
    </rPh>
    <rPh sb="116" eb="118">
      <t>キロク</t>
    </rPh>
    <rPh sb="119" eb="120">
      <t>モチ</t>
    </rPh>
    <rPh sb="122" eb="124">
      <t>ジッシ</t>
    </rPh>
    <rPh sb="133" eb="135">
      <t>シンサ</t>
    </rPh>
    <rPh sb="137" eb="139">
      <t>シテキ</t>
    </rPh>
    <rPh sb="140" eb="143">
      <t>モンダイテン</t>
    </rPh>
    <rPh sb="143" eb="145">
      <t>ゼセイ</t>
    </rPh>
    <rPh sb="146" eb="148">
      <t>ショチ</t>
    </rPh>
    <rPh sb="148" eb="149">
      <t>ヒョウ</t>
    </rPh>
    <rPh sb="150" eb="151">
      <t>モチ</t>
    </rPh>
    <rPh sb="153" eb="155">
      <t>タイオウ</t>
    </rPh>
    <phoneticPr fontId="14"/>
  </si>
  <si>
    <r>
      <t>様式：1</t>
    </r>
    <r>
      <rPr>
        <sz val="11"/>
        <rFont val="ＭＳ Ｐゴシック"/>
        <family val="3"/>
        <charset val="128"/>
      </rPr>
      <t>3-01</t>
    </r>
    <phoneticPr fontId="14"/>
  </si>
  <si>
    <t xml:space="preserve"> （１３．取組状況の確認・評価，並びに問題の是正及び予防）</t>
    <phoneticPr fontId="14"/>
  </si>
  <si>
    <t>要求事項 12 文書類の作成・管理</t>
    <phoneticPr fontId="14"/>
  </si>
  <si>
    <r>
      <t>様式：1</t>
    </r>
    <r>
      <rPr>
        <sz val="11"/>
        <rFont val="ＭＳ Ｐゴシック"/>
        <family val="3"/>
        <charset val="128"/>
      </rPr>
      <t>2</t>
    </r>
    <r>
      <rPr>
        <sz val="11"/>
        <rFont val="ＭＳ Ｐゴシック"/>
        <family val="3"/>
        <charset val="128"/>
      </rPr>
      <t>-01　（１２．</t>
    </r>
    <r>
      <rPr>
        <sz val="11"/>
        <rFont val="ＭＳ Ｐゴシック"/>
        <family val="3"/>
        <charset val="128"/>
      </rPr>
      <t>文書類の作成・管理）</t>
    </r>
    <rPh sb="0" eb="2">
      <t>ヨウシキ</t>
    </rPh>
    <phoneticPr fontId="14"/>
  </si>
  <si>
    <t>様式：11-01</t>
    <phoneticPr fontId="14"/>
  </si>
  <si>
    <t>（１１．環境上の緊急事態への準備及び対応）</t>
    <phoneticPr fontId="14"/>
  </si>
  <si>
    <t>様式：9-01　（９．環境コミュニケーションの実施）</t>
    <rPh sb="0" eb="2">
      <t>ヨウシキ</t>
    </rPh>
    <rPh sb="11" eb="13">
      <t>カンキョウ</t>
    </rPh>
    <rPh sb="23" eb="25">
      <t>ジッシ</t>
    </rPh>
    <phoneticPr fontId="14"/>
  </si>
  <si>
    <t>様式：8-02 　（８．教育訓練の実施）</t>
    <rPh sb="12" eb="14">
      <t>キョウイク</t>
    </rPh>
    <rPh sb="14" eb="16">
      <t>クンレン</t>
    </rPh>
    <rPh sb="17" eb="19">
      <t>ジッシ</t>
    </rPh>
    <phoneticPr fontId="14"/>
  </si>
  <si>
    <t>様式：8-01</t>
    <phoneticPr fontId="14"/>
  </si>
  <si>
    <t>（６．環境経営目標及び環境経営計画の策定）</t>
    <rPh sb="3" eb="5">
      <t>カンキョウ</t>
    </rPh>
    <rPh sb="5" eb="7">
      <t>ケイエイ</t>
    </rPh>
    <rPh sb="7" eb="9">
      <t>モクヒョウ</t>
    </rPh>
    <rPh sb="9" eb="10">
      <t>オヨ</t>
    </rPh>
    <rPh sb="11" eb="13">
      <t>カンキョウ</t>
    </rPh>
    <rPh sb="13" eb="15">
      <t>ケイエイ</t>
    </rPh>
    <rPh sb="15" eb="17">
      <t>ケイカク</t>
    </rPh>
    <rPh sb="18" eb="20">
      <t>サクテイ</t>
    </rPh>
    <phoneticPr fontId="14"/>
  </si>
  <si>
    <t>様式：5-01</t>
    <rPh sb="0" eb="2">
      <t>ヨウシキ</t>
    </rPh>
    <phoneticPr fontId="14"/>
  </si>
  <si>
    <t>毎年事業年度終了後にとりまとめ</t>
    <rPh sb="0" eb="2">
      <t>マイネン</t>
    </rPh>
    <rPh sb="2" eb="4">
      <t>ジギョウ</t>
    </rPh>
    <rPh sb="4" eb="6">
      <t>ネンド</t>
    </rPh>
    <rPh sb="6" eb="9">
      <t>シュウリョウゴ</t>
    </rPh>
    <phoneticPr fontId="14"/>
  </si>
  <si>
    <t>床面積</t>
    <phoneticPr fontId="67"/>
  </si>
  <si>
    <t>〇</t>
    <phoneticPr fontId="14"/>
  </si>
  <si>
    <t>産業廃棄物の排出</t>
    <rPh sb="0" eb="2">
      <t>サンギョウ</t>
    </rPh>
    <rPh sb="2" eb="5">
      <t>ハイキブツ</t>
    </rPh>
    <rPh sb="6" eb="8">
      <t>ハイシュツ</t>
    </rPh>
    <phoneticPr fontId="14"/>
  </si>
  <si>
    <t>（基準年）</t>
    <rPh sb="1" eb="3">
      <t>キジュン</t>
    </rPh>
    <rPh sb="3" eb="4">
      <t>ネン</t>
    </rPh>
    <phoneticPr fontId="14"/>
  </si>
  <si>
    <t>（設置年）</t>
    <rPh sb="1" eb="3">
      <t>セッチ</t>
    </rPh>
    <rPh sb="3" eb="4">
      <t>ネン</t>
    </rPh>
    <phoneticPr fontId="14"/>
  </si>
  <si>
    <t>責任者
（担当者）</t>
    <rPh sb="5" eb="8">
      <t>タントウシャ</t>
    </rPh>
    <phoneticPr fontId="14"/>
  </si>
  <si>
    <t>内部環境監査手順書</t>
    <phoneticPr fontId="14"/>
  </si>
  <si>
    <t>１．環境経営レポートの作成及び公表と活用</t>
    <phoneticPr fontId="14"/>
  </si>
  <si>
    <t>【解説】</t>
    <phoneticPr fontId="14"/>
  </si>
  <si>
    <t>・環境経営レポートは中央事務局のホームページに掲載され、利害関係者が閲覧できますので、読み手を意識して作成してください。
・当初はサンプルのままでかまいませんが、他事業者のレポートを参考にするなど年々改良し、環境コミュニケーション大賞に応募しましょう。
・従業員のコーナーを載せることで内部のコミュニケーションにも活用しましょう。
・このレポートの活用で企業価値を高めてください。</t>
    <rPh sb="1" eb="3">
      <t>カンキョウ</t>
    </rPh>
    <rPh sb="3" eb="5">
      <t>ケイエイ</t>
    </rPh>
    <rPh sb="10" eb="12">
      <t>チュウオウ</t>
    </rPh>
    <rPh sb="12" eb="15">
      <t>ジムキョク</t>
    </rPh>
    <rPh sb="23" eb="25">
      <t>ケイサイ</t>
    </rPh>
    <rPh sb="28" eb="30">
      <t>リガイ</t>
    </rPh>
    <rPh sb="30" eb="32">
      <t>カンケイ</t>
    </rPh>
    <rPh sb="32" eb="33">
      <t>シャ</t>
    </rPh>
    <rPh sb="34" eb="36">
      <t>エツラン</t>
    </rPh>
    <rPh sb="43" eb="44">
      <t>ヨ</t>
    </rPh>
    <rPh sb="45" eb="46">
      <t>テ</t>
    </rPh>
    <rPh sb="47" eb="49">
      <t>イシキ</t>
    </rPh>
    <rPh sb="51" eb="53">
      <t>サクセイ</t>
    </rPh>
    <rPh sb="62" eb="64">
      <t>トウショ</t>
    </rPh>
    <rPh sb="82" eb="85">
      <t>ジギョウシャ</t>
    </rPh>
    <rPh sb="91" eb="93">
      <t>サンコウ</t>
    </rPh>
    <rPh sb="98" eb="100">
      <t>ネンネン</t>
    </rPh>
    <rPh sb="100" eb="102">
      <t>カイリョウ</t>
    </rPh>
    <rPh sb="118" eb="120">
      <t>オウボ</t>
    </rPh>
    <rPh sb="128" eb="131">
      <t>ジュウギョウイン</t>
    </rPh>
    <rPh sb="137" eb="138">
      <t>ノ</t>
    </rPh>
    <rPh sb="143" eb="145">
      <t>ナイブ</t>
    </rPh>
    <rPh sb="157" eb="159">
      <t>カツヨウ</t>
    </rPh>
    <rPh sb="174" eb="176">
      <t>カツヨウ</t>
    </rPh>
    <rPh sb="177" eb="179">
      <t>キギョウ</t>
    </rPh>
    <rPh sb="179" eb="181">
      <t>カチ</t>
    </rPh>
    <rPh sb="182" eb="183">
      <t>タカ</t>
    </rPh>
    <phoneticPr fontId="14"/>
  </si>
  <si>
    <t>※</t>
    <phoneticPr fontId="14"/>
  </si>
  <si>
    <t>複数の事業所がある場合</t>
    <phoneticPr fontId="14"/>
  </si>
  <si>
    <t>評価日：</t>
    <rPh sb="0" eb="2">
      <t>ヒョウカ</t>
    </rPh>
    <rPh sb="2" eb="3">
      <t>ビ</t>
    </rPh>
    <phoneticPr fontId="14"/>
  </si>
  <si>
    <t>責任者</t>
    <rPh sb="0" eb="3">
      <t>セキニンシャ</t>
    </rPh>
    <phoneticPr fontId="14"/>
  </si>
  <si>
    <t>A事業所</t>
    <rPh sb="1" eb="3">
      <t>ジギョウ</t>
    </rPh>
    <rPh sb="3" eb="4">
      <t>ショ</t>
    </rPh>
    <phoneticPr fontId="14"/>
  </si>
  <si>
    <t>B事業署</t>
    <rPh sb="1" eb="3">
      <t>ジギョウ</t>
    </rPh>
    <rPh sb="3" eb="4">
      <t>ショ</t>
    </rPh>
    <phoneticPr fontId="14"/>
  </si>
  <si>
    <t>%</t>
    <phoneticPr fontId="14"/>
  </si>
  <si>
    <t>ｋWh</t>
    <phoneticPr fontId="14"/>
  </si>
  <si>
    <t>電力の二酸化炭素排出係数（調整後）</t>
    <rPh sb="0" eb="2">
      <t>デンリョク</t>
    </rPh>
    <rPh sb="3" eb="6">
      <t>ニサンカ</t>
    </rPh>
    <rPh sb="6" eb="8">
      <t>タンソ</t>
    </rPh>
    <rPh sb="8" eb="10">
      <t>ハイシュツ</t>
    </rPh>
    <rPh sb="10" eb="12">
      <t>ケイスウ</t>
    </rPh>
    <rPh sb="13" eb="16">
      <t>チョウセイゴ</t>
    </rPh>
    <phoneticPr fontId="14"/>
  </si>
  <si>
    <t>購入電力</t>
    <rPh sb="0" eb="2">
      <t>コウニュウ</t>
    </rPh>
    <rPh sb="2" eb="4">
      <t>デンリョク</t>
    </rPh>
    <phoneticPr fontId="14"/>
  </si>
  <si>
    <t>Kg-CO2/ｋWh</t>
    <phoneticPr fontId="14"/>
  </si>
  <si>
    <t>購入電力</t>
    <rPh sb="0" eb="2">
      <t>コウニュウ</t>
    </rPh>
    <rPh sb="2" eb="4">
      <t>デンリョク</t>
    </rPh>
    <phoneticPr fontId="14"/>
  </si>
  <si>
    <t>総括（１年のまとめ）を書く
この内容が環境経営レポートの評価欄に転記される。</t>
    <rPh sb="21" eb="23">
      <t>ケイエイ</t>
    </rPh>
    <rPh sb="32" eb="34">
      <t>テンキ</t>
    </rPh>
    <phoneticPr fontId="14"/>
  </si>
  <si>
    <t>取組紹介欄</t>
    <rPh sb="0" eb="2">
      <t>トリクミ</t>
    </rPh>
    <rPh sb="2" eb="4">
      <t>ショウカイ</t>
    </rPh>
    <rPh sb="4" eb="5">
      <t>ラン</t>
    </rPh>
    <phoneticPr fontId="14"/>
  </si>
  <si>
    <t>□編集後記</t>
    <rPh sb="1" eb="3">
      <t>ヘンシュウ</t>
    </rPh>
    <rPh sb="3" eb="5">
      <t>コウキ</t>
    </rPh>
    <phoneticPr fontId="14"/>
  </si>
  <si>
    <r>
      <t>kg-CO</t>
    </r>
    <r>
      <rPr>
        <vertAlign val="subscript"/>
        <sz val="10"/>
        <rFont val="Century"/>
        <family val="1"/>
      </rPr>
      <t>2</t>
    </r>
    <phoneticPr fontId="14"/>
  </si>
  <si>
    <t xml:space="preserve">要求事項 ４. 環境への負荷と環境への取組状況の把握及び評価 </t>
    <phoneticPr fontId="14"/>
  </si>
  <si>
    <t xml:space="preserve">要求事項 ６ 環境経営目標及び環境経営計画の策定 </t>
    <phoneticPr fontId="14"/>
  </si>
  <si>
    <t>要求事項 １．取組の対象組織・活動の明確化</t>
    <phoneticPr fontId="14"/>
  </si>
  <si>
    <t xml:space="preserve">要求事項 11 環境上の緊急事態への準備及び対応 </t>
    <phoneticPr fontId="14"/>
  </si>
  <si>
    <t xml:space="preserve">要求事項 ９ 環境コミュニケーションの実施 </t>
    <phoneticPr fontId="14"/>
  </si>
  <si>
    <t xml:space="preserve">要求事項 10 実施及び運用 </t>
    <phoneticPr fontId="14"/>
  </si>
  <si>
    <t>要求事項 ７ 実施体制の構築</t>
    <phoneticPr fontId="14"/>
  </si>
  <si>
    <t xml:space="preserve">①文書類には、日付を入れ、作成者・記入者名前を入れる
</t>
    <rPh sb="3" eb="4">
      <t>ルイ</t>
    </rPh>
    <rPh sb="13" eb="16">
      <t>サクセイシャ</t>
    </rPh>
    <phoneticPr fontId="14"/>
  </si>
  <si>
    <t>⑤文書を改訂（更新）した場合は改定・改訂・更新日を入れる</t>
    <rPh sb="1" eb="3">
      <t>ブンショ</t>
    </rPh>
    <rPh sb="4" eb="6">
      <t>カイテイ</t>
    </rPh>
    <rPh sb="7" eb="9">
      <t>コウシン</t>
    </rPh>
    <rPh sb="12" eb="14">
      <t>バアイ</t>
    </rPh>
    <rPh sb="15" eb="17">
      <t>カイテイ</t>
    </rPh>
    <rPh sb="18" eb="20">
      <t>カイテイ</t>
    </rPh>
    <rPh sb="21" eb="23">
      <t>コウシン</t>
    </rPh>
    <rPh sb="23" eb="24">
      <t>ヒ</t>
    </rPh>
    <rPh sb="25" eb="26">
      <t>イ</t>
    </rPh>
    <phoneticPr fontId="14"/>
  </si>
  <si>
    <t>・シンプルイズベストです。
・環境経営レポートを文書・記録として扱い、レポートに含まれるものは別資料を作成しなくても結構です。
・記録類に手順を織り込むと使いやすくなります。
・文書類は必要に応じて見直し、改善してください。</t>
    <rPh sb="15" eb="17">
      <t>カンキョウ</t>
    </rPh>
    <rPh sb="17" eb="19">
      <t>ケイエイ</t>
    </rPh>
    <rPh sb="24" eb="26">
      <t>ブンショ</t>
    </rPh>
    <rPh sb="27" eb="29">
      <t>キロク</t>
    </rPh>
    <rPh sb="32" eb="33">
      <t>アツカ</t>
    </rPh>
    <rPh sb="40" eb="41">
      <t>フク</t>
    </rPh>
    <rPh sb="47" eb="48">
      <t>ベツ</t>
    </rPh>
    <rPh sb="48" eb="50">
      <t>シリョウ</t>
    </rPh>
    <rPh sb="51" eb="53">
      <t>サクセイ</t>
    </rPh>
    <rPh sb="58" eb="60">
      <t>ケッコウ</t>
    </rPh>
    <rPh sb="65" eb="67">
      <t>キロク</t>
    </rPh>
    <rPh sb="67" eb="68">
      <t>ルイ</t>
    </rPh>
    <rPh sb="69" eb="71">
      <t>テジュン</t>
    </rPh>
    <rPh sb="72" eb="73">
      <t>オ</t>
    </rPh>
    <rPh sb="74" eb="75">
      <t>コ</t>
    </rPh>
    <rPh sb="77" eb="78">
      <t>ツカ</t>
    </rPh>
    <rPh sb="89" eb="92">
      <t>ブンショルイ</t>
    </rPh>
    <rPh sb="93" eb="95">
      <t>ヒツヨウ</t>
    </rPh>
    <rPh sb="96" eb="97">
      <t>オウ</t>
    </rPh>
    <rPh sb="99" eb="101">
      <t>ミナオ</t>
    </rPh>
    <rPh sb="103" eb="105">
      <t>カイゼン</t>
    </rPh>
    <phoneticPr fontId="14"/>
  </si>
  <si>
    <t>　□環境経営システム □環境目標・活動計画 □事故・緊急事態 □外部からの苦情 □法規
□代表者・環境管理責任者からの指摘 □審査での指摘  □その他（いずれかに☑）　　　　　</t>
    <rPh sb="17" eb="19">
      <t>カツドウ</t>
    </rPh>
    <rPh sb="19" eb="21">
      <t>ケイカク</t>
    </rPh>
    <rPh sb="23" eb="25">
      <t>ジコ</t>
    </rPh>
    <rPh sb="26" eb="28">
      <t>キンキュウ</t>
    </rPh>
    <rPh sb="28" eb="30">
      <t>ジタイ</t>
    </rPh>
    <rPh sb="32" eb="34">
      <t>ガイブ</t>
    </rPh>
    <rPh sb="37" eb="39">
      <t>クジョウ</t>
    </rPh>
    <rPh sb="41" eb="43">
      <t>ホウキ</t>
    </rPh>
    <rPh sb="45" eb="48">
      <t>ダイヒョウシャ</t>
    </rPh>
    <rPh sb="49" eb="51">
      <t>カンキョウ</t>
    </rPh>
    <rPh sb="51" eb="53">
      <t>カンリ</t>
    </rPh>
    <rPh sb="53" eb="55">
      <t>セキニン</t>
    </rPh>
    <rPh sb="55" eb="56">
      <t>シャ</t>
    </rPh>
    <rPh sb="59" eb="61">
      <t>シテキ</t>
    </rPh>
    <rPh sb="63" eb="65">
      <t>シンサ</t>
    </rPh>
    <rPh sb="67" eb="69">
      <t>シテキ</t>
    </rPh>
    <rPh sb="74" eb="75">
      <t>タ</t>
    </rPh>
    <phoneticPr fontId="14"/>
  </si>
  <si>
    <t>様式:10-01</t>
    <rPh sb="0" eb="2">
      <t>ヨウシキ</t>
    </rPh>
    <phoneticPr fontId="14"/>
  </si>
  <si>
    <t>担当部署：環境事務局</t>
    <phoneticPr fontId="14"/>
  </si>
  <si>
    <t>様式：EA-11-01</t>
    <rPh sb="0" eb="2">
      <t>ヨウシキ</t>
    </rPh>
    <phoneticPr fontId="14"/>
  </si>
  <si>
    <t>様式:10-02</t>
    <rPh sb="0" eb="2">
      <t>ヨウシキ</t>
    </rPh>
    <phoneticPr fontId="14"/>
  </si>
  <si>
    <t>※請求が2か月に1回の場合は1/2づつ各月に入力してください（または、片方の月に0を入れてください）</t>
    <rPh sb="1" eb="3">
      <t>セイキュウ</t>
    </rPh>
    <rPh sb="6" eb="7">
      <t>ゲツ</t>
    </rPh>
    <rPh sb="9" eb="10">
      <t>カイ</t>
    </rPh>
    <rPh sb="11" eb="13">
      <t>バアイ</t>
    </rPh>
    <rPh sb="19" eb="21">
      <t>カクツキ</t>
    </rPh>
    <rPh sb="22" eb="24">
      <t>ニュウリョク</t>
    </rPh>
    <rPh sb="35" eb="37">
      <t>カタホウ</t>
    </rPh>
    <rPh sb="38" eb="39">
      <t>ツキ</t>
    </rPh>
    <rPh sb="42" eb="43">
      <t>イ</t>
    </rPh>
    <phoneticPr fontId="14"/>
  </si>
  <si>
    <t>目　　　　次</t>
    <rPh sb="0" eb="1">
      <t>メ</t>
    </rPh>
    <rPh sb="5" eb="6">
      <t>ツギ</t>
    </rPh>
    <phoneticPr fontId="14"/>
  </si>
  <si>
    <t>あいさつ</t>
    <phoneticPr fontId="14"/>
  </si>
  <si>
    <t>環境経営方針</t>
    <rPh sb="0" eb="2">
      <t>カンキョウ</t>
    </rPh>
    <rPh sb="2" eb="4">
      <t>ケイエイ</t>
    </rPh>
    <rPh sb="4" eb="6">
      <t>ホウシン</t>
    </rPh>
    <phoneticPr fontId="14"/>
  </si>
  <si>
    <t>組織の概要</t>
    <rPh sb="0" eb="2">
      <t>ソシキ</t>
    </rPh>
    <rPh sb="3" eb="5">
      <t>ガイヨウ</t>
    </rPh>
    <phoneticPr fontId="14"/>
  </si>
  <si>
    <t>事業・製品の紹介</t>
    <rPh sb="0" eb="2">
      <t>ジギョウ</t>
    </rPh>
    <rPh sb="3" eb="5">
      <t>セイヒン</t>
    </rPh>
    <rPh sb="6" eb="8">
      <t>ショウカイ</t>
    </rPh>
    <phoneticPr fontId="14"/>
  </si>
  <si>
    <t>主な環境負荷の実績</t>
  </si>
  <si>
    <t>環境経営目標及びその実績</t>
  </si>
  <si>
    <t>環境経営組織図及び役割・責任・権限表</t>
    <rPh sb="0" eb="2">
      <t>カンキョウ</t>
    </rPh>
    <rPh sb="2" eb="4">
      <t>ケイエイ</t>
    </rPh>
    <rPh sb="4" eb="6">
      <t>ソシキ</t>
    </rPh>
    <rPh sb="6" eb="7">
      <t>ズ</t>
    </rPh>
    <phoneticPr fontId="14"/>
  </si>
  <si>
    <t>環境関連法規等の遵守状況の確認及び評価の結果，並びに違反，訴訟
等の有無</t>
    <phoneticPr fontId="14"/>
  </si>
  <si>
    <t>環境経営計画の取組結果とその評価</t>
    <phoneticPr fontId="14"/>
  </si>
  <si>
    <t>緊急事態対応訓練</t>
    <phoneticPr fontId="14"/>
  </si>
  <si>
    <t>代表者による全体の評価と見直し・指示</t>
    <phoneticPr fontId="14"/>
  </si>
  <si>
    <t>ページ</t>
    <phoneticPr fontId="14"/>
  </si>
  <si>
    <t>項　　　　目</t>
    <rPh sb="0" eb="1">
      <t>コウ</t>
    </rPh>
    <rPh sb="5" eb="6">
      <t>メ</t>
    </rPh>
    <phoneticPr fontId="14"/>
  </si>
  <si>
    <t>これまでの環境活動の紹介</t>
    <phoneticPr fontId="14"/>
  </si>
  <si>
    <r>
      <t>一般廃棄物</t>
    </r>
    <r>
      <rPr>
        <sz val="8"/>
        <rFont val="ＭＳ Ｐゴシック"/>
        <family val="3"/>
        <charset val="128"/>
      </rPr>
      <t>(紙くず、繊維くず、木くず、生ごみなど)</t>
    </r>
    <rPh sb="10" eb="12">
      <t>センイ</t>
    </rPh>
    <rPh sb="19" eb="20">
      <t>ナマ</t>
    </rPh>
    <phoneticPr fontId="14"/>
  </si>
  <si>
    <r>
      <t>　　</t>
    </r>
    <r>
      <rPr>
        <sz val="10"/>
        <rFont val="ＭＳ Ｐゴシック"/>
        <family val="3"/>
        <charset val="128"/>
      </rPr>
      <t>飛散・浸透防止</t>
    </r>
    <phoneticPr fontId="14"/>
  </si>
  <si>
    <r>
      <t>○</t>
    </r>
    <r>
      <rPr>
        <sz val="8"/>
        <rFont val="ＭＳ Ｐゴシック"/>
        <family val="3"/>
        <charset val="128"/>
      </rPr>
      <t xml:space="preserve">
</t>
    </r>
    <phoneticPr fontId="14"/>
  </si>
  <si>
    <r>
      <t>再生資源燃料</t>
    </r>
    <r>
      <rPr>
        <vertAlign val="superscript"/>
        <sz val="9"/>
        <rFont val="ＭＳ Ｐゴシック"/>
        <family val="3"/>
        <charset val="128"/>
      </rPr>
      <t>(※)</t>
    </r>
  </si>
  <si>
    <r>
      <t>2m</t>
    </r>
    <r>
      <rPr>
        <vertAlign val="superscript"/>
        <sz val="6"/>
        <rFont val="ＭＳ Ｐゴシック"/>
        <family val="3"/>
        <charset val="128"/>
      </rPr>
      <t>3</t>
    </r>
  </si>
  <si>
    <r>
      <t>10m</t>
    </r>
    <r>
      <rPr>
        <vertAlign val="superscript"/>
        <sz val="6"/>
        <rFont val="ＭＳ Ｐゴシック"/>
        <family val="3"/>
        <charset val="128"/>
      </rPr>
      <t>3</t>
    </r>
  </si>
  <si>
    <r>
      <t>20m</t>
    </r>
    <r>
      <rPr>
        <vertAlign val="superscript"/>
        <sz val="6"/>
        <rFont val="ＭＳ Ｐゴシック"/>
        <family val="3"/>
        <charset val="128"/>
      </rPr>
      <t>3</t>
    </r>
  </si>
  <si>
    <t>　（８．教育訓練の実施）</t>
    <phoneticPr fontId="14"/>
  </si>
  <si>
    <t>２．</t>
    <phoneticPr fontId="14"/>
  </si>
  <si>
    <t>代表者による経営における課題とチャンスの明確化</t>
    <phoneticPr fontId="14"/>
  </si>
  <si>
    <t>文書類の作成・管理</t>
    <phoneticPr fontId="14"/>
  </si>
  <si>
    <t>〇〇条例</t>
    <rPh sb="2" eb="4">
      <t>ジョウレイ</t>
    </rPh>
    <phoneticPr fontId="14"/>
  </si>
  <si>
    <t xml:space="preserve">(１) 組織は，原則として全組織・全活動（事業活動及び製品・サービス）を対象としてエコアクション２１に取り組み，環境経営システムを構築，運用， 維持する。 
(２) 認証・登録に当たっては，対象組織及び活動を明確にする。 </t>
    <phoneticPr fontId="14"/>
  </si>
  <si>
    <t>エコアクション２１に取り組むに当たって，事業者は，どの範囲で環境への取組を実施するかを明確にすることが必要です。 
事業活動のうち，本来，エコアクション２１に入れておくべき活動を対象範囲から除外した場合は，認証・登録はできません。事業者が適切な対象範囲を設定し，明確にその範囲を示すことは，認証・登録制度全体の信頼性を高めることからも重要です。 
本要求事項は，エコアクション２１の取組範囲を適切に決定することを目的としています。</t>
    <phoneticPr fontId="14"/>
  </si>
  <si>
    <t>　経営と環境への取組の方向性を一致させ, 環境経営を実現させるためには，代表者は，経営における課題とチャンスを検討し，それらを環境への取組に反映させることが必要です。 
　本要求事項は，代表者の考える経営における課題とチャンスを明確にし，同時にその認識を社員と共有した上で，環境経営方針（要求事項３）及び環境経営目標（要求事項６）に反映させることを目的としています。</t>
    <phoneticPr fontId="14"/>
  </si>
  <si>
    <t>　事業者が自主的かつ積極的に環境経営に取り組んでいくためには，代表者が自社の環境経営に関する基本方針を示すとともに，環境経営に取り組んでいくことを社会に誓約（約束）することが必要です。 
　また，環境経営方針の策定に当たっては，「代表者による経営における課題とチャンスの明確化（要求事項２）」や他の要素を踏まえること，及び全従業員へ周知することが必要です。 
　本要求事項は，代表者自らが環境経営方針を定め，これを全関係者間で共有することにより，組織が一丸となることを目的としています。</t>
    <phoneticPr fontId="14"/>
  </si>
  <si>
    <t>　環境経営方針（要求事項３）を，環境経営目標及び環境経営計画（要求事項６）に反映させるためには，その基となる環境負荷及びその原因となる活動の現状を正確に把握することが必要です。 
本要求事項は，環境への負荷と環境への取組状況を把握し，適切な環境経営目標, 環境経営計画の策定，及び維持管理手順，緊急事態への対応策などに反映させることを目的としています。</t>
    <phoneticPr fontId="14"/>
  </si>
  <si>
    <t xml:space="preserve"> ＜環境への負荷の自己チェック（第４章）＞ 
□ 環境への負荷の自己チェック表（別表）を参考に，事業活動に伴う環境負荷を把握します。その結果を踏まえて，自らの事業活動で環境に大きな影響を及ぼす原因となる活動，施設，設備，物質などを特定します。環境への負荷の自己チェック表（別表）は負荷を把握するためのツールであり, 他の環境負荷項目を追加することや，別の方法，様式で把握することもできます。ただし, 以下の項目は，必ず把握します。 </t>
    <phoneticPr fontId="14"/>
  </si>
  <si>
    <t xml:space="preserve">　環境経営を適切に行い，社会からの信頼を得ていくためには，組織に適用される環境関連法規などを適切に把握し，これを遵守することが必要です。 
　本要求事項は，組織に適用される環境関連法規などの遵守を確実に行うとともに,遵守のための取組について整理して一覧表に取りまとめることで，環境経営目標及び環境経営計画の策定（要求事項６）へ適切に反映させることを目的としています。 
 </t>
    <phoneticPr fontId="14"/>
  </si>
  <si>
    <t>　環境経営を効果的かつ効率的に実践するためには，環境経営方針に基づく目標，達成に向けた計画（手段，日程，責任者）を策定することが必要です。 
　本要求事項は，具体的な目標と計画を策定することにより，エコアクション２１の環境経営システムの実効性を担保することを目的としています。</t>
    <phoneticPr fontId="14"/>
  </si>
  <si>
    <t xml:space="preserve">＜環境経営目標の策定＞
□ 環境経営目標は，単年度の目標，及び単年度の目標と連動した３～５年程度を目途とした中期の目標を策定します。環境経営目標は，可能な限り数値化しますが，数値化できない場合でも可能な限り目標の達成状況の目安となる指標などを策定します。 
□ 環境経営目標及び環境経営計画は，以下の内容を考慮して策定します。 
・ 経営における課題とチャンスのうち，比較的短期に取組が必要と考えられる事項 
・ 環境経営方針において，環境への取組の重点分野とした事項 
・ 環境への負荷の状況から目標とすることが適切と考えられる事項 
・ 環境への取組の状況から目標とすることが適切と考えられる事項 
□ 環境経営目標として設定すべきと考えられる項目の例として, 企業価値の向上の観点から,環境負荷の削減だけでなく,以下のような項目で目標を設定することが考えられます。 </t>
    <phoneticPr fontId="14"/>
  </si>
  <si>
    <t>・顧客満足度の向上 
・差別化によるシェアの拡大</t>
    <phoneticPr fontId="14"/>
  </si>
  <si>
    <t>＜環境経営計画の策定＞ 
□ 環境経営計画は, 環境経営目標を達成するための実行計画であり, 具体的な取組の内容（達成手段），日程（スケジュール）及びそれぞれの計画の責任者と担当者を定めます。 
＜その他＞ 
□ 環境経営目標と環境経営計画は, 毎年度評価するとともに, 要求事項２～５（経営における課題とチャンス, 環境経営方針, 環境関連法規など，環境への負荷と環境への取組状況）に大きな変化があった場合, 見直しを行い必要に応じて改訂します。 
□ 環境経営目標と環境経営計画は, 要求事項８（教育・訓練の実施）に基づき，教育・訓練, コミュニケーションにより関係する従業員に周知します。 
□ 本要求事項に関する文書類（紙又は電子媒体など）を作成し, 適切に管理します。
詳細は要求事項１２(文書類の作成・管理)を参照してください。</t>
    <phoneticPr fontId="14"/>
  </si>
  <si>
    <t xml:space="preserve">　組織全体で環境経営に取り組むためには，代表者が責任を持ってリーダーシップを発揮し, 必要十分な実施体制を構築することが必要です。 
　本要求事項は，代表者が効果的で必要十分な実施体制を構築し，環境経営システムにおける役割，責任，権限などを明確することにより，組織的な運用を行うとともに，経営資源を準備することで，継続的な運用を図ることを目的としています。 
 </t>
    <phoneticPr fontId="14"/>
  </si>
  <si>
    <t xml:space="preserve">□ 効果的かつ効率的にエコアクション２１を運用, 維持し, 環境への取組を実施するためには，組織の代表者をトップとする全員参加の実施体制を構築します。 
□ 代表者や各部門の責任者及び担当者などがエコアクション２１の環境経営システムにおいて何をするのか，役割，責任及び権限を定めます。 
□ 全従業員が，エコアクション２１の実施体制及び自らの役割を理解します。 
□ 代表者は，エコアクション２１の環境経営システムの運用のために必要となる経営資源（人（時間，技能，知識），もの（設備，インフラ）, 資金（設備投資，教育投資）, 情報（顧客ニーズ, 技術情報）など）を用意します。 
□ 本要求事項に関する文書類（紙又は電子媒体など）を作成し, 適切に管理します。
詳細は要求事項１２(文書類の作成・管理)を参照してください。 </t>
    <phoneticPr fontId="14"/>
  </si>
  <si>
    <t>　環境経営システムを効果的に運用するためには, 全従業員がエコアクション２１の取組を適切に理解し，実践することが必要です。 
　本要求事項は，全従業員を対象とした教育・訓練の実施により，全員参加型の取組を確実なものとするとともに，従業員の環境に関する知識向上や取組のモチベーションを高めることを目的としています。</t>
    <phoneticPr fontId="14"/>
  </si>
  <si>
    <t>＜全従業員への教育・訓練＞ 
□ 全従業員は，環境への取組を適切に実施するために, 組織の環境経営方針を理解するとともに, 組織が計画した環境経営目標や環境経営計画などにおける自らの役割，責任，役職などに応じた取組内容などについて十分に認識します。 
＜特定の業務の従事者への教育・訓練＞ 
□ 特定の業務に従事する者とは, 組織に適用される環境法規などに関わる業務や，事業活動のなかで特に環境に大きな影響を及ぼす活動，想定される緊急事態に対応する役割がある者などのことです。特定の業務を行うために必要な資格や能力を確実に身につけることが求められます。 
□ 特定の業務に従事する者については, 環境法規などが定める必要な資格などを有するとともに, その業務に必要な能力を身に付けるため，実際の現場などにおいて適切な訓練を受ける必要があります。そのため一律に教育・訓練を行うのではなく, それぞれの業務や役割などに応じた教育・訓練を適切に実施します。</t>
    <phoneticPr fontId="14"/>
  </si>
  <si>
    <t xml:space="preserve">　エコアクション２１の取組を段階的に発展させるためには, 組織内外の関係者と情報を共有し，双方向のコミュニケーションを図ることが必要です。 
　内部とのコミュニケーションでは, 全従業員に対して，エコアクション２１の取組内容など，環境経営を推進するに当たって重要な情報を伝達し, 理解を深めます。 
　外部とのコミュニケーションでは，環境経営レポートに基づく情報公開により，エコアクション２１を適切に運用していることを示し, 社外の関係者との対話を促進します。また, 環境に関する苦情や要望などには適切に対応します。 
　本要求事項は，組織内外の関係者とのコミュニケーションに関する取組を行うことにより, 関係者との相互理解や協働が一層促進することを目的としています。 </t>
    <phoneticPr fontId="14"/>
  </si>
  <si>
    <t xml:space="preserve">　環境経営方針，環境経営目標及び環境経営計画の達成, 並びに環境関連法規などの遵守を確実に行うためには，その取組を適切に実施するとともに，必要に応じて手順書を作成し，運用することが必要です。 
本要求事項は，環境経営方針，環境経営目標及び環境経営計画の達成，並びに環境関連法規などの遵守のための取組の実行性を担保することを目的としています。 
 </t>
    <phoneticPr fontId="14"/>
  </si>
  <si>
    <t>□ 環境負荷の把握（要求事項４）で特定され，取組の対象とした環境負荷及び活動は，環境経営目標を策定して改善活動などを行う場合と, 環境経営目標は策定せずに環境配慮の取組を定めて維持活動を行う場合があります。このどちらにおいても取組を適切に実施します（図７）。 
□ エコアクション２１の環境経営に係る取組は長期間に渡るものです。したがって状況の変化に応じて，柔軟に取組の手順などを見直すことが必要です。 
□ 環境経営計画の実施, 環境関連法規などの遵守, 及びその他の環境への取組を効果的かつ効率的に行うために，必要な場合は手順書などを作成し運用します。</t>
    <phoneticPr fontId="14"/>
  </si>
  <si>
    <t>　エコアクション２１の取組を適切に実施し，継続的に運用していくためには，環境経営システムの取組に必要な文書が作成され，取組記録が情報として保存されていることが必要です。 
　本要求事項は，必要な文書類を特定し，それらの適切な管理を行うことにより, 環境に関する情報管理体制の構築を目的としています。</t>
    <phoneticPr fontId="14"/>
  </si>
  <si>
    <t xml:space="preserve">　 環境経営の取組を発展させるためには，取組状況を定期的に点検することが必要です。 
　本要求事項は，取組状況の確認・評価を定期的に行うとともに，問題点がある場合は是正及び予防を行うことで，環境経営の取組の有効性の向上を図ることを目的としています。 </t>
    <phoneticPr fontId="14"/>
  </si>
  <si>
    <t xml:space="preserve">＜取組状況の確認・評価＞ 
□ 取組状況を確認・評価するため，以下の項目に関する状況を適切な頻度で確認（監視・測定）及び評価し，是正処置，予防処置を行う必要性を判断します。要求事項６で環境経営目標の設定が求められている項目については，必ず確認・評価を行います。 
・ 環境経営目標の達成状況：年度の環境経営目標の達成を確実にするためには，目標の達成状況について，適切な頻度（月次，四半期，半期など）を定めて確認・評価を行うとともに，達成状況を判断するための目安（指標）を設定し，適切に進捗状況を確認・評価します。 
・ 環境経営計画の実施状況：環境経営計画の取組が，定められた責任・役割に基づき，計画どおりに実施できているかを確認・評価します。 
・ 環境関連法規などの遵守状況：日常的な環境関連法規などの遵守（届出の実施，測定の実施，規準値の遵守など）状況を確認・評価します。 
・ 重要度の高い環境負荷の状況及び取組の実施状況：環境経営目標を策定しなかった組織にとって重要と考えられる環境負荷項目の状況，環境活動の実施状況について，環境への取組などが適切に実施されているか確認します。 </t>
    <phoneticPr fontId="14"/>
  </si>
  <si>
    <t xml:space="preserve">＜問題の是正及び予防＞ 
□ 確認・評価の結果，問題がある場合は，問題の原因を調査・分析し，その原因を取り除き問題の再発を防止するための是正処置（対応策）を実施します。また，ある部門で発生した問題の状況などを，関連する他の部門にも伝え，同種の問題が発生しないようにすること（対応策の水平展開）も是正処置に含まれます。 
□ 現状では問題がないが将来的に問題が発生すると予測される場合は, 問題の発生を未然に防止するための予防処置を実施します。 
□ 是正処置及び予防処置は，問題が発生した原因（発生が想定される原因）を適切に究明することが必要です。是正処置及び予防処置は，対応した結果が継続的に機能し，有効であるかを確認します。 
□ 本要求事項に関する文書類（紙又は電子媒体など）を作成し，適切に管理します。
詳細は要求事項１２（文書類の作成・管理）を参照してください。 </t>
    <phoneticPr fontId="14"/>
  </si>
  <si>
    <t xml:space="preserve">＜（規模が比較的大きな組織における）内部監査＞ 
□ 規模が比較的大きな組織（概ね 100 人以上）では，年に１回以上内部監査の実施が必要です。内部監査では，少なくとも以下の項目を確認します。 
・ 環境経営システムが本ガイドラインで規定する要求事項及び組織が定めたルールに適合しているか 
・ 環境経営目標が達成されているか（あるいは達成できるか） 
・ 環境経営計画が適切に実施され，環境への取組及び環境経営システムが継続的に改善されているか 
　上記について中立的な立場から監査を行い，その結果を代表者に報告します。内部監査で問題が発見された場合は，是正処置及び予防処置を行い，記録します。 </t>
    <phoneticPr fontId="14"/>
  </si>
  <si>
    <t>　環境経営レポートは，自らの環境への取組を様々な利害関係者に伝え，信頼を得るための対話ツールです。単に環境経営レポートを作成するだけでなく，積極的に公表・活用して，事業者の環境への取組を応援する人々との協働の輪が広がることを目的としています。</t>
    <phoneticPr fontId="14"/>
  </si>
  <si>
    <t>１．１ 環境経営レポートの作成 【ガイドライン要求事項】</t>
    <phoneticPr fontId="14"/>
  </si>
  <si>
    <t>環境経営レポートを公表する。可能な場合はインターネットのウェブサイトに掲載する。</t>
    <phoneticPr fontId="14"/>
  </si>
  <si>
    <t>２．エネルギー使用量など環境データの提供・活用</t>
    <phoneticPr fontId="14"/>
  </si>
  <si>
    <t xml:space="preserve">　2016 年 5 月に閣議決定された「地球温暖化対策計画」では，エコアクション２１が，二酸化炭素排出量削減活動などの環境経営の実効性を高め，環境配慮の促進を図る重要なツールの一つとして，位置付けられています。 
　また，事業者から提供されるエネルギー使用量などの環境データを集計・分析し，二酸化炭素の排出量削減効果を把握することで，エコアクション２１の制度全体の価値が高まり，認証を取得している事業者の利益にもつながります。 
　本要求事項は，事業者から提供されたデータを集計・分析した結果を中央事務局が事業者に「経営に資する環境データ」としてフィードバックすることにより，エコアクション２１による二酸化炭素排出量削減活動の実効性を担保しながら，事業者の環境経営の改善を支援することを目的としています。 </t>
    <phoneticPr fontId="14"/>
  </si>
  <si>
    <t>（１） 事業者は，原則として月別に把握・管理した各種エネルギー使用量及び原単位あたりの指標の算出に必要なデータを審査員に提供する。 
（２） 審査員は，当該データを中央事務局へ毎年度報告する。 
（３） 中央事務局は，提供されたデータに基づき事業者に対して「経営に資する環境データ」を提供する。</t>
    <phoneticPr fontId="14"/>
  </si>
  <si>
    <t xml:space="preserve">□ 事業者は，原則として月別に集計・管理された各種エネルギー使用量及び年次の売上高など，原単位当たりの指標の算出に必要なデータを取りまとめ，審査員に提供し，審査員はこれらのデータを中央事務局に報告します。 
□ 中央事務局は, 事業者から提供されたエネルギー使用量などの環境データを業種別，地域別，規模別などで集計・分析し，事業者に「経営に資する環境データ」としてフィードバックします。 
□ このらデータは，業種別・地域別・規模別のベンチマークとして，例えば，原単位あたりの指標を，同業他社と比較することで自社の取組を評価することができ，事業者の環境経営を促進する上で有用な情報となります。 
□ このデータに基づき, 事業者は, 審査員へ今後の環境への取組の在り方などに関する助言を求めることができます。 </t>
    <phoneticPr fontId="14"/>
  </si>
  <si>
    <t>１．２ 環境経営レポートの公表と活用 【ガイドライン要求事項】</t>
    <phoneticPr fontId="14"/>
  </si>
  <si>
    <t>【ガイドライン要求事項】</t>
    <phoneticPr fontId="14"/>
  </si>
  <si>
    <t>4-02</t>
    <phoneticPr fontId="14"/>
  </si>
  <si>
    <t>5-01</t>
    <phoneticPr fontId="14"/>
  </si>
  <si>
    <t>6-01</t>
    <phoneticPr fontId="14"/>
  </si>
  <si>
    <t>8-02</t>
    <phoneticPr fontId="14"/>
  </si>
  <si>
    <t>9-01</t>
    <phoneticPr fontId="14"/>
  </si>
  <si>
    <t>10-01</t>
    <phoneticPr fontId="14"/>
  </si>
  <si>
    <t>10-02</t>
    <phoneticPr fontId="14"/>
  </si>
  <si>
    <t>11-01</t>
    <phoneticPr fontId="14"/>
  </si>
  <si>
    <t>12-01</t>
    <phoneticPr fontId="14"/>
  </si>
  <si>
    <t>13-01</t>
    <phoneticPr fontId="14"/>
  </si>
  <si>
    <t>13-02</t>
    <phoneticPr fontId="14"/>
  </si>
  <si>
    <t>13-03</t>
    <phoneticPr fontId="14"/>
  </si>
  <si>
    <t>13-04</t>
    <phoneticPr fontId="14"/>
  </si>
  <si>
    <t>環境経営計画の策定</t>
    <rPh sb="0" eb="2">
      <t>カンキョウ</t>
    </rPh>
    <rPh sb="2" eb="4">
      <t>ケイエイ</t>
    </rPh>
    <rPh sb="4" eb="6">
      <t>ケイカク</t>
    </rPh>
    <rPh sb="7" eb="9">
      <t>サクテイ</t>
    </rPh>
    <phoneticPr fontId="14"/>
  </si>
  <si>
    <t>内部監査手順書</t>
    <rPh sb="0" eb="2">
      <t>ナイブ</t>
    </rPh>
    <rPh sb="2" eb="4">
      <t>カンサ</t>
    </rPh>
    <rPh sb="4" eb="7">
      <t>テジュンショ</t>
    </rPh>
    <phoneticPr fontId="14"/>
  </si>
  <si>
    <t>□□工場</t>
    <rPh sb="2" eb="4">
      <t>コウジョウ</t>
    </rPh>
    <phoneticPr fontId="14"/>
  </si>
  <si>
    <t>課題を解決しチャンスを活かす取組</t>
    <rPh sb="0" eb="2">
      <t>カダイ</t>
    </rPh>
    <rPh sb="3" eb="5">
      <t>カイケツ</t>
    </rPh>
    <rPh sb="11" eb="12">
      <t>イ</t>
    </rPh>
    <rPh sb="14" eb="16">
      <t>トリクミ</t>
    </rPh>
    <phoneticPr fontId="14"/>
  </si>
  <si>
    <t>その他に代表者が経営上取り組みたい活動を記載する。</t>
    <rPh sb="2" eb="3">
      <t>タ</t>
    </rPh>
    <rPh sb="4" eb="7">
      <t>ダイヒョウシャ</t>
    </rPh>
    <rPh sb="8" eb="10">
      <t>ケイエイ</t>
    </rPh>
    <rPh sb="10" eb="11">
      <t>ジョウ</t>
    </rPh>
    <rPh sb="11" eb="12">
      <t>ト</t>
    </rPh>
    <rPh sb="13" eb="14">
      <t>ク</t>
    </rPh>
    <rPh sb="17" eb="19">
      <t>カツドウ</t>
    </rPh>
    <rPh sb="20" eb="22">
      <t>キサイ</t>
    </rPh>
    <phoneticPr fontId="14"/>
  </si>
  <si>
    <t>・技術の継承</t>
    <rPh sb="1" eb="3">
      <t>ギジュツ</t>
    </rPh>
    <rPh sb="4" eb="6">
      <t>ケイショウ</t>
    </rPh>
    <phoneticPr fontId="14"/>
  </si>
  <si>
    <t>・企業PRによる顧客獲得</t>
    <rPh sb="1" eb="3">
      <t>キギョウ</t>
    </rPh>
    <rPh sb="8" eb="10">
      <t>コキャク</t>
    </rPh>
    <rPh sb="10" eb="12">
      <t>カクトク</t>
    </rPh>
    <phoneticPr fontId="14"/>
  </si>
  <si>
    <t>・事業拡大のための資金調達、人材確保</t>
    <rPh sb="1" eb="3">
      <t>ジギョウ</t>
    </rPh>
    <rPh sb="3" eb="5">
      <t>カクダイ</t>
    </rPh>
    <rPh sb="9" eb="11">
      <t>シキン</t>
    </rPh>
    <rPh sb="11" eb="13">
      <t>チョウタツ</t>
    </rPh>
    <rPh sb="14" eb="16">
      <t>ジンザイ</t>
    </rPh>
    <rPh sb="16" eb="18">
      <t>カクホ</t>
    </rPh>
    <phoneticPr fontId="14"/>
  </si>
  <si>
    <t>・新製品・商品開発</t>
    <rPh sb="1" eb="4">
      <t>シンセイヒン</t>
    </rPh>
    <rPh sb="5" eb="7">
      <t>ショウヒン</t>
    </rPh>
    <rPh sb="7" eb="9">
      <t>カイハツ</t>
    </rPh>
    <phoneticPr fontId="14"/>
  </si>
  <si>
    <t>・働き方改革</t>
    <rPh sb="1" eb="2">
      <t>ハタラ</t>
    </rPh>
    <rPh sb="3" eb="4">
      <t>カタ</t>
    </rPh>
    <rPh sb="4" eb="6">
      <t>カイカク</t>
    </rPh>
    <phoneticPr fontId="14"/>
  </si>
  <si>
    <t>SDSが義務化された物質</t>
    <rPh sb="4" eb="7">
      <t>ギムカ</t>
    </rPh>
    <rPh sb="10" eb="12">
      <t>ブッシツ</t>
    </rPh>
    <phoneticPr fontId="14"/>
  </si>
  <si>
    <t>●２</t>
    <phoneticPr fontId="14"/>
  </si>
  <si>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phoneticPr fontId="14"/>
  </si>
  <si>
    <t>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phoneticPr fontId="14"/>
  </si>
  <si>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phoneticPr fontId="14"/>
  </si>
  <si>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phoneticPr fontId="14"/>
  </si>
  <si>
    <t xml:space="preserve">□ エコアクション２１に必要な文書類以外に, エコアクション２１の運用に組織が必要と判断した文書類を定めます。 
□ 文書類は, 自らの環境経営を実践する上で必要かつ十分なものとし，文書類の作成や保管が取組を停滞させる要因とならないよう，十分に留意します。文書類は必要以上に作成する必要はなく, 内容を複雑にする必要もありません。エコアクション２１だけのための文書類を作成するのではなく，既存の文書類をできる限り活用することが望まれます。 </t>
    <phoneticPr fontId="14"/>
  </si>
  <si>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phoneticPr fontId="14"/>
  </si>
  <si>
    <t xml:space="preserve">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■全体の評価と見直し（Act） 
(９) 代表者による全体の評価と見直し・指示 </t>
    <phoneticPr fontId="14"/>
  </si>
  <si>
    <t>代表者による全体の評価と見直し・指示
（環境経営レポートに含む）</t>
    <rPh sb="22" eb="24">
      <t>ケイエイ</t>
    </rPh>
    <phoneticPr fontId="14"/>
  </si>
  <si>
    <t>・表示、掲示なども手順書のひとつ。
・作っても利用しない手順書は意味がない。
・記録に５W１Hを書くとよい。
・環境経営計画書、環境関連法規等取りまとめ表も手順書となる。</t>
    <rPh sb="1" eb="3">
      <t>ヒョウジ</t>
    </rPh>
    <rPh sb="4" eb="6">
      <t>ケイジ</t>
    </rPh>
    <rPh sb="9" eb="11">
      <t>テジュン</t>
    </rPh>
    <rPh sb="11" eb="12">
      <t>ショ</t>
    </rPh>
    <rPh sb="19" eb="20">
      <t>ツク</t>
    </rPh>
    <rPh sb="23" eb="25">
      <t>リヨウ</t>
    </rPh>
    <rPh sb="28" eb="31">
      <t>テジュンショ</t>
    </rPh>
    <rPh sb="32" eb="34">
      <t>イミ</t>
    </rPh>
    <rPh sb="40" eb="42">
      <t>キロク</t>
    </rPh>
    <rPh sb="48" eb="49">
      <t>カ</t>
    </rPh>
    <rPh sb="56" eb="58">
      <t>カンキョウ</t>
    </rPh>
    <rPh sb="58" eb="60">
      <t>ケイエイ</t>
    </rPh>
    <rPh sb="60" eb="62">
      <t>ケイカク</t>
    </rPh>
    <rPh sb="62" eb="63">
      <t>ショ</t>
    </rPh>
    <rPh sb="64" eb="66">
      <t>カンキョウ</t>
    </rPh>
    <rPh sb="66" eb="68">
      <t>カンレン</t>
    </rPh>
    <rPh sb="68" eb="70">
      <t>ホウキ</t>
    </rPh>
    <rPh sb="70" eb="71">
      <t>トウ</t>
    </rPh>
    <rPh sb="71" eb="72">
      <t>ト</t>
    </rPh>
    <rPh sb="76" eb="77">
      <t>ヒョウ</t>
    </rPh>
    <rPh sb="78" eb="81">
      <t>テジュンショ</t>
    </rPh>
    <phoneticPr fontId="14"/>
  </si>
  <si>
    <t>　事故や天災などを原因とする環境への重大な影響を最小限に留めるとともに，事業の継続性を担保するためには，環境上の緊急事態への対応策を定め，その有効性を確認することが必要です。 
　本要求事項は，環境上の緊急事態に対応する取組を行うことにより，環境に関する危機管理能力の向上を図ることを目的としています。</t>
    <phoneticPr fontId="14"/>
  </si>
  <si>
    <t>この手順は、環境経営システムが、エコアクション21ガイドライン要求事項に合致しているか、その環境経営システムに有効性があるか、また、環境経営システムに定められている活動内容が環境経営方針、環境経営目標の達成に適切なものとなっているか、検証することを目的とする。</t>
    <rPh sb="89" eb="91">
      <t>ケイエイ</t>
    </rPh>
    <rPh sb="96" eb="98">
      <t>ケイエイ</t>
    </rPh>
    <phoneticPr fontId="14"/>
  </si>
  <si>
    <t>事務局は、「環境経営計画書」（様式6-01）に監査計画月を計画する。</t>
    <rPh sb="0" eb="3">
      <t>ジムキョク</t>
    </rPh>
    <rPh sb="8" eb="10">
      <t>ケイエイ</t>
    </rPh>
    <rPh sb="23" eb="25">
      <t>カンサ</t>
    </rPh>
    <rPh sb="25" eb="27">
      <t>ケイカク</t>
    </rPh>
    <rPh sb="27" eb="28">
      <t>ツキ</t>
    </rPh>
    <rPh sb="29" eb="31">
      <t>ケイカク</t>
    </rPh>
    <phoneticPr fontId="131"/>
  </si>
  <si>
    <t>　環境経営計画は、達成手段、スケジュール及びそれぞれの計画の責任者と担当者を決めていますか</t>
    <rPh sb="3" eb="5">
      <t>ケイエイ</t>
    </rPh>
    <phoneticPr fontId="14"/>
  </si>
  <si>
    <t>環境経営目標・計画</t>
    <rPh sb="0" eb="2">
      <t>カンキョウ</t>
    </rPh>
    <rPh sb="2" eb="4">
      <t>ケイエイ</t>
    </rPh>
    <rPh sb="4" eb="6">
      <t>モクヒョウ</t>
    </rPh>
    <rPh sb="7" eb="9">
      <t>ケイカク</t>
    </rPh>
    <phoneticPr fontId="14"/>
  </si>
  <si>
    <t>実施体制</t>
    <rPh sb="0" eb="2">
      <t>ジッシ</t>
    </rPh>
    <rPh sb="2" eb="4">
      <t>タイセイ</t>
    </rPh>
    <phoneticPr fontId="14"/>
  </si>
  <si>
    <t>変更なし</t>
    <rPh sb="0" eb="2">
      <t>ヘンコウ</t>
    </rPh>
    <phoneticPr fontId="14"/>
  </si>
  <si>
    <t>変更あり</t>
    <rPh sb="0" eb="2">
      <t>ヘンコウ</t>
    </rPh>
    <phoneticPr fontId="14"/>
  </si>
  <si>
    <t>　</t>
  </si>
  <si>
    <t>顧客要求事項</t>
    <rPh sb="0" eb="2">
      <t>コキャク</t>
    </rPh>
    <rPh sb="2" eb="4">
      <t>ヨウキュウ</t>
    </rPh>
    <rPh sb="4" eb="6">
      <t>ジコウ</t>
    </rPh>
    <phoneticPr fontId="14"/>
  </si>
  <si>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phoneticPr fontId="14"/>
  </si>
  <si>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phoneticPr fontId="14"/>
  </si>
  <si>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phoneticPr fontId="14"/>
  </si>
  <si>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phoneticPr fontId="14"/>
  </si>
  <si>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phoneticPr fontId="14"/>
  </si>
  <si>
    <t>様式：13-03</t>
    <phoneticPr fontId="14"/>
  </si>
  <si>
    <t>　全従業員に環境経営方針を理解させるために教育・訓練を実施していますか</t>
    <rPh sb="8" eb="10">
      <t>ケイエイ</t>
    </rPh>
    <phoneticPr fontId="14"/>
  </si>
  <si>
    <t>　全従業員へ環境経営目標や環境経営計画等における自らの役割や取組を認識させるために教育・訓練を実施していますか</t>
    <rPh sb="8" eb="10">
      <t>ケイエイ</t>
    </rPh>
    <rPh sb="15" eb="17">
      <t>ケイエイ</t>
    </rPh>
    <phoneticPr fontId="14"/>
  </si>
  <si>
    <t>　環境経営計画の進捗を適切な頻度で定期的に確認及び評価を行っていますか</t>
    <rPh sb="3" eb="5">
      <t>ケイエイ</t>
    </rPh>
    <rPh sb="8" eb="10">
      <t>シンチョク</t>
    </rPh>
    <phoneticPr fontId="14"/>
  </si>
  <si>
    <t>　②監査チームは問題点ありとした事項について、「問題点是正／予防処置票」（様式13-01）に記録し、事務局に報告するとともに被監査部門の責任者に提出する。</t>
    <rPh sb="37" eb="39">
      <t>ヨウシキ</t>
    </rPh>
    <rPh sb="50" eb="53">
      <t>ジムキョク</t>
    </rPh>
    <phoneticPr fontId="131"/>
  </si>
  <si>
    <t>① 事務局は、「内部環境監査チェックリスト」（様式13-03）を準備する。</t>
    <rPh sb="2" eb="5">
      <t>ジムキョク</t>
    </rPh>
    <phoneticPr fontId="131"/>
  </si>
  <si>
    <t>・様式6-01　　環境経営計画書（内部環境監査計画を織り込んだもの）</t>
    <rPh sb="11" eb="13">
      <t>ケイエイ</t>
    </rPh>
    <phoneticPr fontId="131"/>
  </si>
  <si>
    <t>文書類</t>
    <rPh sb="2" eb="3">
      <t>ルイ</t>
    </rPh>
    <phoneticPr fontId="14"/>
  </si>
  <si>
    <t>・様式8-02　　環境教育訓練記録（内部環境監査員の教育訓練を記録したもの）</t>
    <phoneticPr fontId="131"/>
  </si>
  <si>
    <t>・様式13-03　内部環境監査チェックリスト</t>
    <phoneticPr fontId="131"/>
  </si>
  <si>
    <t>・様式13-01　問題点是正/予防処置票</t>
    <rPh sb="1" eb="3">
      <t>ヨウシキ</t>
    </rPh>
    <phoneticPr fontId="14"/>
  </si>
  <si>
    <t>要求事項 ２．代表者による経営における課題とチャンスの明確化</t>
    <phoneticPr fontId="14"/>
  </si>
  <si>
    <t>１０．実施及び運用（内部監査の重点項目）</t>
    <rPh sb="10" eb="12">
      <t>ナイブ</t>
    </rPh>
    <rPh sb="12" eb="14">
      <t>カンサ</t>
    </rPh>
    <rPh sb="15" eb="17">
      <t>ジュウテン</t>
    </rPh>
    <rPh sb="17" eb="19">
      <t>コウモク</t>
    </rPh>
    <phoneticPr fontId="14"/>
  </si>
  <si>
    <t>３．環境経営方針の策定</t>
    <rPh sb="4" eb="6">
      <t>ケイエイ</t>
    </rPh>
    <phoneticPr fontId="14"/>
  </si>
  <si>
    <t>3-1</t>
    <phoneticPr fontId="131"/>
  </si>
  <si>
    <t>５．環境関連法規等の取りまとめ</t>
    <phoneticPr fontId="14"/>
  </si>
  <si>
    <t>5-1</t>
    <phoneticPr fontId="131"/>
  </si>
  <si>
    <t>5-2</t>
    <phoneticPr fontId="131"/>
  </si>
  <si>
    <t>６．環境経営目標及び環境経営計画の策定（内部監査重点項目）</t>
    <rPh sb="4" eb="6">
      <t>ケイエイ</t>
    </rPh>
    <rPh sb="12" eb="14">
      <t>ケイエイ</t>
    </rPh>
    <rPh sb="20" eb="22">
      <t>ナイブ</t>
    </rPh>
    <rPh sb="22" eb="24">
      <t>カンサ</t>
    </rPh>
    <rPh sb="24" eb="26">
      <t>ジュウテン</t>
    </rPh>
    <rPh sb="26" eb="28">
      <t>コウモク</t>
    </rPh>
    <phoneticPr fontId="131"/>
  </si>
  <si>
    <t>6-1</t>
    <phoneticPr fontId="14"/>
  </si>
  <si>
    <t>6-2</t>
    <phoneticPr fontId="14"/>
  </si>
  <si>
    <t>6-3</t>
  </si>
  <si>
    <t>6-4</t>
  </si>
  <si>
    <t>6-5</t>
  </si>
  <si>
    <t>6-6</t>
  </si>
  <si>
    <t>７．実施体制の構築</t>
    <phoneticPr fontId="14"/>
  </si>
  <si>
    <t>８．教育・訓練の実施</t>
    <phoneticPr fontId="14"/>
  </si>
  <si>
    <t>8-1</t>
    <phoneticPr fontId="131"/>
  </si>
  <si>
    <t>8-3</t>
    <phoneticPr fontId="131"/>
  </si>
  <si>
    <t>９．環境コミュニケーションの実施</t>
    <phoneticPr fontId="14"/>
  </si>
  <si>
    <t>9-2</t>
    <phoneticPr fontId="131"/>
  </si>
  <si>
    <t>10-1</t>
    <phoneticPr fontId="131"/>
  </si>
  <si>
    <r>
      <t>11</t>
    </r>
    <r>
      <rPr>
        <b/>
        <sz val="10"/>
        <color theme="1"/>
        <rFont val="ＭＳ 明朝"/>
        <family val="1"/>
        <charset val="128"/>
      </rPr>
      <t>．環境上の緊急事態への準備及び対応（内部監査の重点項目）</t>
    </r>
    <rPh sb="20" eb="22">
      <t>ナイブ</t>
    </rPh>
    <rPh sb="22" eb="24">
      <t>カンサ</t>
    </rPh>
    <rPh sb="25" eb="27">
      <t>ジュウテン</t>
    </rPh>
    <rPh sb="27" eb="29">
      <t>コウモク</t>
    </rPh>
    <phoneticPr fontId="14"/>
  </si>
  <si>
    <t>11-2</t>
    <phoneticPr fontId="131"/>
  </si>
  <si>
    <t>11-3</t>
    <phoneticPr fontId="131"/>
  </si>
  <si>
    <t>12-1</t>
    <phoneticPr fontId="131"/>
  </si>
  <si>
    <t>12-2</t>
    <phoneticPr fontId="131"/>
  </si>
  <si>
    <t>13-1</t>
    <phoneticPr fontId="131"/>
  </si>
  <si>
    <t>13-2</t>
    <phoneticPr fontId="131"/>
  </si>
  <si>
    <t>13-3</t>
    <phoneticPr fontId="131"/>
  </si>
  <si>
    <t>13-4</t>
    <phoneticPr fontId="131"/>
  </si>
  <si>
    <t xml:space="preserve">(１) 環境経営方針，環境経営目標及び環境経営計画の達成，並びに環境関連法規などの遵守に必要な取組を実施する。 
(２) 環境経営方針, 環境経営目標を達成するため，必要に応じて手順書を作成し運用する。 </t>
    <phoneticPr fontId="14"/>
  </si>
  <si>
    <t>10-2</t>
    <phoneticPr fontId="131"/>
  </si>
  <si>
    <t>新規に劇物薬品を使用することになったが、扱い方や保管管理の手順を決めていません。</t>
    <rPh sb="0" eb="2">
      <t>シンキ</t>
    </rPh>
    <rPh sb="3" eb="5">
      <t>ゲキブツ</t>
    </rPh>
    <rPh sb="5" eb="7">
      <t>ヤクヒン</t>
    </rPh>
    <rPh sb="8" eb="10">
      <t>シヨウ</t>
    </rPh>
    <rPh sb="20" eb="21">
      <t>アツカ</t>
    </rPh>
    <rPh sb="22" eb="23">
      <t>カタ</t>
    </rPh>
    <rPh sb="24" eb="26">
      <t>ホカン</t>
    </rPh>
    <rPh sb="26" eb="28">
      <t>カンリ</t>
    </rPh>
    <rPh sb="29" eb="31">
      <t>テジュン</t>
    </rPh>
    <rPh sb="32" eb="33">
      <t>キ</t>
    </rPh>
    <phoneticPr fontId="14"/>
  </si>
  <si>
    <t>エアコンの温度設定についてルールが守られていなかった。
廃棄物の表示がなく、分別できていなかった。</t>
    <rPh sb="5" eb="7">
      <t>オンド</t>
    </rPh>
    <rPh sb="7" eb="9">
      <t>セッテイ</t>
    </rPh>
    <rPh sb="17" eb="18">
      <t>マモ</t>
    </rPh>
    <rPh sb="32" eb="34">
      <t>ヒョウジ</t>
    </rPh>
    <rPh sb="38" eb="40">
      <t>ブンベツ</t>
    </rPh>
    <phoneticPr fontId="14"/>
  </si>
  <si>
    <t>　環境に重大な影響を及ぼす緊急事態を想定し、被害を最小限に抑えるため、予め緊急事態への対応策を定め、準備をしていますか</t>
    <phoneticPr fontId="14"/>
  </si>
  <si>
    <t>火災とガス漏れ対応の訓練はしていますが、苛性ソーダタンク漏洩の対応策の試行・訓練を実施していません。</t>
    <rPh sb="0" eb="2">
      <t>カサイ</t>
    </rPh>
    <rPh sb="5" eb="6">
      <t>モ</t>
    </rPh>
    <rPh sb="7" eb="9">
      <t>タイオウ</t>
    </rPh>
    <rPh sb="10" eb="12">
      <t>クンレン</t>
    </rPh>
    <rPh sb="20" eb="22">
      <t>カセイ</t>
    </rPh>
    <rPh sb="28" eb="30">
      <t>ロウエイ</t>
    </rPh>
    <rPh sb="31" eb="33">
      <t>タイオウ</t>
    </rPh>
    <rPh sb="33" eb="34">
      <t>サク</t>
    </rPh>
    <rPh sb="35" eb="37">
      <t>シコウ</t>
    </rPh>
    <rPh sb="38" eb="40">
      <t>クンレン</t>
    </rPh>
    <rPh sb="41" eb="43">
      <t>ジッシ</t>
    </rPh>
    <phoneticPr fontId="14"/>
  </si>
  <si>
    <t>　環境経営方針, 環境経営目標を達成するため，必要に応じて手順書手順書を作成していますか</t>
    <phoneticPr fontId="14"/>
  </si>
  <si>
    <t>　（インタビューや現場観察を通じて）必要な取組が実施されていますか</t>
    <rPh sb="9" eb="11">
      <t>ゲンバ</t>
    </rPh>
    <rPh sb="11" eb="13">
      <t>カンサツ</t>
    </rPh>
    <rPh sb="14" eb="15">
      <t>ツウ</t>
    </rPh>
    <phoneticPr fontId="14"/>
  </si>
  <si>
    <t>公害を発生させる設備等の届出、廃棄物管理票の管理、有資格者の選任・届出など、法を守れるようにしていますか</t>
    <rPh sb="15" eb="18">
      <t>ハイキブツ</t>
    </rPh>
    <rPh sb="18" eb="20">
      <t>カンリ</t>
    </rPh>
    <rPh sb="20" eb="21">
      <t>ヒョウ</t>
    </rPh>
    <rPh sb="22" eb="24">
      <t>カンリ</t>
    </rPh>
    <phoneticPr fontId="14"/>
  </si>
  <si>
    <t>フロン排出抑制法が抜けています。
法規制の最新化に課題があります。</t>
    <rPh sb="3" eb="5">
      <t>ハイシュツ</t>
    </rPh>
    <rPh sb="5" eb="7">
      <t>ヨクセイ</t>
    </rPh>
    <rPh sb="7" eb="8">
      <t>ホウ</t>
    </rPh>
    <rPh sb="9" eb="10">
      <t>ヌ</t>
    </rPh>
    <rPh sb="17" eb="18">
      <t>ホウ</t>
    </rPh>
    <rPh sb="18" eb="20">
      <t>キセイ</t>
    </rPh>
    <rPh sb="21" eb="23">
      <t>サイシン</t>
    </rPh>
    <rPh sb="23" eb="24">
      <t>カ</t>
    </rPh>
    <rPh sb="25" eb="27">
      <t>カダイ</t>
    </rPh>
    <phoneticPr fontId="14"/>
  </si>
  <si>
    <t>　①監査チームは各部門において、文書類の確認と現場観察を行い、必要に応じ客観的証拠をチェックリストに記録する。客観的証拠とは、場所,対象,内容及び観察した事象。</t>
    <rPh sb="18" eb="19">
      <t>ルイ</t>
    </rPh>
    <rPh sb="20" eb="22">
      <t>カクニン</t>
    </rPh>
    <rPh sb="31" eb="33">
      <t>ヒツヨウ</t>
    </rPh>
    <rPh sb="34" eb="35">
      <t>オウ</t>
    </rPh>
    <rPh sb="69" eb="71">
      <t>ナイヨウ</t>
    </rPh>
    <rPh sb="71" eb="72">
      <t>オヨ</t>
    </rPh>
    <phoneticPr fontId="14"/>
  </si>
  <si>
    <t>　①環境管理責任者・事務局は、「問題点是正／予防処置票」に基づき監査結果を代表者に報告する。</t>
    <rPh sb="10" eb="13">
      <t>ジムキョク</t>
    </rPh>
    <rPh sb="41" eb="43">
      <t>ホウコク</t>
    </rPh>
    <phoneticPr fontId="131"/>
  </si>
  <si>
    <t>「内部環境監査員の教育と選任」の一部をより分かり易く改訂。</t>
    <rPh sb="16" eb="18">
      <t>イチブ</t>
    </rPh>
    <rPh sb="21" eb="22">
      <t>ワ</t>
    </rPh>
    <rPh sb="24" eb="25">
      <t>ヤス</t>
    </rPh>
    <rPh sb="26" eb="28">
      <t>カイテイ</t>
    </rPh>
    <phoneticPr fontId="14"/>
  </si>
  <si>
    <t>EA21環境経営ｼｽﾃﾑ・環境活動レポートガイドライン
 環境経営方針</t>
    <rPh sb="31" eb="33">
      <t>ケイエイ</t>
    </rPh>
    <phoneticPr fontId="14"/>
  </si>
  <si>
    <t>環境経営方針
環境経営計画書</t>
    <rPh sb="2" eb="4">
      <t>ケイエイ</t>
    </rPh>
    <rPh sb="9" eb="11">
      <t>ケイエイ</t>
    </rPh>
    <phoneticPr fontId="14"/>
  </si>
  <si>
    <t>環境経営方針，環境経営目標・計画</t>
    <rPh sb="2" eb="4">
      <t>ケイエイ</t>
    </rPh>
    <rPh sb="9" eb="11">
      <t>ケイエイ</t>
    </rPh>
    <phoneticPr fontId="14"/>
  </si>
  <si>
    <t>□環境経営方針　□環境経営計画書
□手順書（　　　　　　　　　　　）
□その他（　　　　　　　　　　）</t>
    <rPh sb="3" eb="5">
      <t>ケイエイ</t>
    </rPh>
    <rPh sb="11" eb="13">
      <t>ケイエイ</t>
    </rPh>
    <phoneticPr fontId="14"/>
  </si>
  <si>
    <t>１．取組の対象組織・活動の明確化</t>
    <phoneticPr fontId="14"/>
  </si>
  <si>
    <t>1-1</t>
    <phoneticPr fontId="131"/>
  </si>
  <si>
    <t>受託廃棄物のリサイクル率の向上</t>
    <rPh sb="0" eb="2">
      <t>ジュタク</t>
    </rPh>
    <rPh sb="2" eb="5">
      <t>ハイキブツ</t>
    </rPh>
    <rPh sb="11" eb="12">
      <t>リツ</t>
    </rPh>
    <rPh sb="13" eb="15">
      <t>コウジョウ</t>
    </rPh>
    <phoneticPr fontId="14"/>
  </si>
  <si>
    <t>・排出先の分別徹底の依頼</t>
    <rPh sb="1" eb="3">
      <t>ハイシュツ</t>
    </rPh>
    <rPh sb="3" eb="4">
      <t>サキ</t>
    </rPh>
    <rPh sb="5" eb="7">
      <t>ブンベツ</t>
    </rPh>
    <rPh sb="7" eb="9">
      <t>テッテイ</t>
    </rPh>
    <rPh sb="10" eb="12">
      <t>イライ</t>
    </rPh>
    <phoneticPr fontId="14"/>
  </si>
  <si>
    <t>営業</t>
    <rPh sb="0" eb="2">
      <t>エイギョウ</t>
    </rPh>
    <phoneticPr fontId="14"/>
  </si>
  <si>
    <t>○検討会</t>
    <rPh sb="1" eb="4">
      <t>ケントウカイ</t>
    </rPh>
    <phoneticPr fontId="14"/>
  </si>
  <si>
    <t>・選別の徹底</t>
    <rPh sb="1" eb="3">
      <t>センベツ</t>
    </rPh>
    <rPh sb="4" eb="6">
      <t>テッテイ</t>
    </rPh>
    <phoneticPr fontId="14"/>
  </si>
  <si>
    <t>現場</t>
    <rPh sb="0" eb="2">
      <t>ゲンバ</t>
    </rPh>
    <phoneticPr fontId="14"/>
  </si>
  <si>
    <t>◆食品事業者は必須項目</t>
    <rPh sb="1" eb="3">
      <t>ショクヒン</t>
    </rPh>
    <rPh sb="3" eb="6">
      <t>ジギョウシャ</t>
    </rPh>
    <rPh sb="7" eb="9">
      <t>ヒッス</t>
    </rPh>
    <rPh sb="9" eb="11">
      <t>コウモク</t>
    </rPh>
    <phoneticPr fontId="14"/>
  </si>
  <si>
    <t>・リサイクル先の開拓</t>
    <rPh sb="6" eb="7">
      <t>サキ</t>
    </rPh>
    <rPh sb="8" eb="10">
      <t>カイタク</t>
    </rPh>
    <phoneticPr fontId="14"/>
  </si>
  <si>
    <t>・すべての食品関連事業者は食品リサイクル法が適用される</t>
    <rPh sb="5" eb="7">
      <t>ショクヒン</t>
    </rPh>
    <rPh sb="7" eb="9">
      <t>カンレン</t>
    </rPh>
    <rPh sb="9" eb="12">
      <t>ジギョウシャ</t>
    </rPh>
    <rPh sb="13" eb="15">
      <t>ショクヒン</t>
    </rPh>
    <rPh sb="20" eb="21">
      <t>ホウ</t>
    </rPh>
    <rPh sb="22" eb="24">
      <t>テキヨウ</t>
    </rPh>
    <phoneticPr fontId="14"/>
  </si>
  <si>
    <t>・現行法は2007年度（平成19年度）を基準とし、次の通り再生利用等実施率（リサイクル率）を目標とする。</t>
    <rPh sb="1" eb="4">
      <t>ゲンコウホウ</t>
    </rPh>
    <rPh sb="9" eb="11">
      <t>ネンド</t>
    </rPh>
    <rPh sb="12" eb="14">
      <t>ヘイセイ</t>
    </rPh>
    <rPh sb="16" eb="18">
      <t>ネンド</t>
    </rPh>
    <rPh sb="20" eb="22">
      <t>キジュン</t>
    </rPh>
    <rPh sb="25" eb="26">
      <t>ツギ</t>
    </rPh>
    <rPh sb="27" eb="28">
      <t>トオ</t>
    </rPh>
    <rPh sb="43" eb="44">
      <t>リツ</t>
    </rPh>
    <rPh sb="46" eb="48">
      <t>モクヒョウ</t>
    </rPh>
    <phoneticPr fontId="14"/>
  </si>
  <si>
    <t>年度目標</t>
    <phoneticPr fontId="14"/>
  </si>
  <si>
    <t>　　再生利用等実施率目標　50％未満の事業者　年率2％</t>
    <rPh sb="10" eb="12">
      <t>モクヒョウ</t>
    </rPh>
    <rPh sb="16" eb="18">
      <t>ミマン</t>
    </rPh>
    <rPh sb="19" eb="22">
      <t>ジギョウシャ</t>
    </rPh>
    <rPh sb="23" eb="25">
      <t>ネンリツ</t>
    </rPh>
    <phoneticPr fontId="14"/>
  </si>
  <si>
    <t>　　再生利用等実施率目標　50％以上の事業者　年率1％</t>
    <rPh sb="10" eb="12">
      <t>モクヒョウ</t>
    </rPh>
    <rPh sb="16" eb="18">
      <t>イジョウ</t>
    </rPh>
    <rPh sb="19" eb="22">
      <t>ジギョウシャ</t>
    </rPh>
    <rPh sb="23" eb="25">
      <t>ネンリツ</t>
    </rPh>
    <phoneticPr fontId="14"/>
  </si>
  <si>
    <t>　　再生利用等実施率目標　80％以上の事業者　維持向上</t>
    <rPh sb="10" eb="12">
      <t>モクヒョウ</t>
    </rPh>
    <rPh sb="16" eb="18">
      <t>イジョウ</t>
    </rPh>
    <rPh sb="19" eb="22">
      <t>ジギョウシャ</t>
    </rPh>
    <rPh sb="23" eb="25">
      <t>イジ</t>
    </rPh>
    <rPh sb="25" eb="27">
      <t>コウジョウ</t>
    </rPh>
    <phoneticPr fontId="14"/>
  </si>
  <si>
    <t>年度目標</t>
    <phoneticPr fontId="14"/>
  </si>
  <si>
    <t>　　　　　　　　　　　　　　　　　　　　　　　　　発生量＋発生抑制量＋再資源化量</t>
    <rPh sb="25" eb="27">
      <t>ハッセイ</t>
    </rPh>
    <rPh sb="27" eb="28">
      <t>リョウ</t>
    </rPh>
    <rPh sb="29" eb="31">
      <t>ハッセイ</t>
    </rPh>
    <rPh sb="31" eb="33">
      <t>ヨクセイ</t>
    </rPh>
    <rPh sb="33" eb="34">
      <t>リョウ</t>
    </rPh>
    <rPh sb="35" eb="39">
      <t>サイシゲンカ</t>
    </rPh>
    <rPh sb="39" eb="40">
      <t>リョウ</t>
    </rPh>
    <phoneticPr fontId="14"/>
  </si>
  <si>
    <t>　　食品廃棄物再資源化等実施率＝---------------------------------------</t>
    <rPh sb="2" eb="4">
      <t>ショクヒン</t>
    </rPh>
    <rPh sb="4" eb="7">
      <t>ハイキブツ</t>
    </rPh>
    <rPh sb="7" eb="10">
      <t>サイシゲン</t>
    </rPh>
    <rPh sb="10" eb="11">
      <t>カ</t>
    </rPh>
    <rPh sb="11" eb="12">
      <t>トウ</t>
    </rPh>
    <rPh sb="12" eb="14">
      <t>ジッシ</t>
    </rPh>
    <rPh sb="14" eb="15">
      <t>リツ</t>
    </rPh>
    <phoneticPr fontId="14"/>
  </si>
  <si>
    <t>リサイクル率＝リサイクル量／廃棄物量</t>
    <rPh sb="5" eb="6">
      <t>リツ</t>
    </rPh>
    <rPh sb="12" eb="13">
      <t>リョウ</t>
    </rPh>
    <rPh sb="14" eb="17">
      <t>ハイキブツ</t>
    </rPh>
    <rPh sb="17" eb="18">
      <t>リョウ</t>
    </rPh>
    <phoneticPr fontId="14"/>
  </si>
  <si>
    <t>廃棄物量（月別）</t>
    <rPh sb="0" eb="3">
      <t>ハイキブツ</t>
    </rPh>
    <rPh sb="3" eb="4">
      <t>リョウ</t>
    </rPh>
    <rPh sb="5" eb="7">
      <t>ツキベツ</t>
    </rPh>
    <phoneticPr fontId="14"/>
  </si>
  <si>
    <t>　　　　　　　　　　　　　　　　　　　　　　　　　　　　　　発生量＋発生抑制量</t>
    <rPh sb="30" eb="32">
      <t>ハッセイ</t>
    </rPh>
    <rPh sb="32" eb="33">
      <t>リョウ</t>
    </rPh>
    <rPh sb="34" eb="36">
      <t>ハッセイ</t>
    </rPh>
    <rPh sb="36" eb="38">
      <t>ヨクセイ</t>
    </rPh>
    <rPh sb="38" eb="39">
      <t>リョウ</t>
    </rPh>
    <phoneticPr fontId="14"/>
  </si>
  <si>
    <t>中期計画</t>
    <rPh sb="0" eb="2">
      <t>チュウキ</t>
    </rPh>
    <rPh sb="2" eb="4">
      <t>ケイカク</t>
    </rPh>
    <phoneticPr fontId="14"/>
  </si>
  <si>
    <t>リサイクル量（月別）</t>
    <rPh sb="5" eb="6">
      <t>リョウ</t>
    </rPh>
    <rPh sb="7" eb="9">
      <t>ツキベツ</t>
    </rPh>
    <phoneticPr fontId="14"/>
  </si>
  <si>
    <t>※食品関連事業者は、事業者ごとの基準実施率を上回っていることが必要</t>
    <rPh sb="1" eb="3">
      <t>ショクヒン</t>
    </rPh>
    <rPh sb="3" eb="5">
      <t>カンレン</t>
    </rPh>
    <rPh sb="5" eb="8">
      <t>ジギョウシャ</t>
    </rPh>
    <rPh sb="10" eb="13">
      <t>ジギョウシャ</t>
    </rPh>
    <rPh sb="16" eb="18">
      <t>キジュン</t>
    </rPh>
    <rPh sb="18" eb="20">
      <t>ジッシ</t>
    </rPh>
    <rPh sb="20" eb="21">
      <t>リツ</t>
    </rPh>
    <rPh sb="22" eb="24">
      <t>ウワマワ</t>
    </rPh>
    <rPh sb="31" eb="33">
      <t>ヒツヨウ</t>
    </rPh>
    <phoneticPr fontId="14"/>
  </si>
  <si>
    <t>リサイクル率（月別）</t>
    <rPh sb="5" eb="6">
      <t>リツ</t>
    </rPh>
    <rPh sb="7" eb="9">
      <t>ツキベツ</t>
    </rPh>
    <phoneticPr fontId="14"/>
  </si>
  <si>
    <t>自社の廃棄物の削減や受託廃棄物の再資源化に努めます。</t>
    <rPh sb="0" eb="2">
      <t>ジシャ</t>
    </rPh>
    <rPh sb="3" eb="6">
      <t>ハイキブツ</t>
    </rPh>
    <rPh sb="7" eb="9">
      <t>サクゲン</t>
    </rPh>
    <rPh sb="10" eb="12">
      <t>ジュタク</t>
    </rPh>
    <rPh sb="12" eb="15">
      <t>ハイキブツ</t>
    </rPh>
    <rPh sb="16" eb="20">
      <t>サイシゲンカ</t>
    </rPh>
    <rPh sb="21" eb="22">
      <t>ツト</t>
    </rPh>
    <phoneticPr fontId="14"/>
  </si>
  <si>
    <t>６</t>
    <phoneticPr fontId="14"/>
  </si>
  <si>
    <t>７</t>
    <phoneticPr fontId="14"/>
  </si>
  <si>
    <t>産業廃棄物の収集運搬、産業廃棄物処分業</t>
  </si>
  <si>
    <t>法人設立</t>
  </si>
  <si>
    <t>****年*月**日</t>
  </si>
  <si>
    <t>資本金</t>
  </si>
  <si>
    <t>売上高</t>
  </si>
  <si>
    <t>□□工場</t>
  </si>
  <si>
    <t>資材倉庫</t>
  </si>
  <si>
    <t>㎡</t>
    <phoneticPr fontId="14"/>
  </si>
  <si>
    <t>受託した産業廃棄物の処理量</t>
  </si>
  <si>
    <t>収集運搬量</t>
  </si>
  <si>
    <t>ｔ</t>
    <phoneticPr fontId="14"/>
  </si>
  <si>
    <t>中間処理量</t>
  </si>
  <si>
    <t>最終処分量</t>
  </si>
  <si>
    <t>中間処理後の産廃の処分量</t>
  </si>
  <si>
    <t>車種</t>
  </si>
  <si>
    <t>○ｔパッカー車</t>
  </si>
  <si>
    <t>○ｔダンプカー</t>
  </si>
  <si>
    <t>○ｔ大型車</t>
  </si>
  <si>
    <t>軽車両</t>
  </si>
  <si>
    <t>主要設備</t>
  </si>
  <si>
    <t>名称</t>
  </si>
  <si>
    <t>積み替え保管施設</t>
  </si>
  <si>
    <t>名称</t>
    <phoneticPr fontId="14"/>
  </si>
  <si>
    <t>㎡</t>
    <phoneticPr fontId="14"/>
  </si>
  <si>
    <t>ｍ</t>
    <phoneticPr fontId="14"/>
  </si>
  <si>
    <t>201*年に拡大予定</t>
  </si>
  <si>
    <t>事業の規模</t>
    <phoneticPr fontId="14"/>
  </si>
  <si>
    <t>㎡</t>
    <phoneticPr fontId="14"/>
  </si>
  <si>
    <t>ｔ</t>
    <phoneticPr fontId="14"/>
  </si>
  <si>
    <t>（５）</t>
    <phoneticPr fontId="14"/>
  </si>
  <si>
    <t>（４）</t>
    <phoneticPr fontId="14"/>
  </si>
  <si>
    <t>本社</t>
    <rPh sb="0" eb="2">
      <t>ホンシャ</t>
    </rPh>
    <phoneticPr fontId="14"/>
  </si>
  <si>
    <t>□事業の紹介</t>
    <rPh sb="1" eb="3">
      <t>ジギョウ</t>
    </rPh>
    <rPh sb="4" eb="6">
      <t>ショウカイ</t>
    </rPh>
    <phoneticPr fontId="14"/>
  </si>
  <si>
    <t>・実施体制図は環境経営レポートに記載が求められています。
・全員活動釣るために、会議等により部門間で情報を共有することが大切です。
・会議体は、経営会議、幹部会議、営業会議、職場会議、朝礼等実態に合わせてください。
・内部監査は概ね100名以上は必須です。</t>
    <rPh sb="1" eb="3">
      <t>ジッシ</t>
    </rPh>
    <rPh sb="3" eb="5">
      <t>タイセイ</t>
    </rPh>
    <rPh sb="5" eb="6">
      <t>ズ</t>
    </rPh>
    <rPh sb="7" eb="9">
      <t>カンキョウ</t>
    </rPh>
    <rPh sb="9" eb="11">
      <t>ケイエイ</t>
    </rPh>
    <rPh sb="16" eb="18">
      <t>キサイ</t>
    </rPh>
    <rPh sb="19" eb="20">
      <t>モト</t>
    </rPh>
    <rPh sb="30" eb="32">
      <t>ゼンイン</t>
    </rPh>
    <rPh sb="32" eb="34">
      <t>カツドウ</t>
    </rPh>
    <rPh sb="34" eb="35">
      <t>ツ</t>
    </rPh>
    <rPh sb="46" eb="48">
      <t>ブモン</t>
    </rPh>
    <rPh sb="48" eb="49">
      <t>カン</t>
    </rPh>
    <rPh sb="50" eb="52">
      <t>ジョウホウ</t>
    </rPh>
    <rPh sb="53" eb="55">
      <t>キョウユウ</t>
    </rPh>
    <rPh sb="60" eb="62">
      <t>タイセツ</t>
    </rPh>
    <rPh sb="67" eb="70">
      <t>カイギタイ</t>
    </rPh>
    <rPh sb="72" eb="74">
      <t>ケイエイ</t>
    </rPh>
    <rPh sb="74" eb="76">
      <t>カイギ</t>
    </rPh>
    <rPh sb="77" eb="79">
      <t>カンブ</t>
    </rPh>
    <rPh sb="79" eb="81">
      <t>カイギ</t>
    </rPh>
    <rPh sb="82" eb="84">
      <t>エイギョウ</t>
    </rPh>
    <rPh sb="84" eb="86">
      <t>カイギ</t>
    </rPh>
    <rPh sb="87" eb="89">
      <t>ショクバ</t>
    </rPh>
    <rPh sb="89" eb="91">
      <t>カイギ</t>
    </rPh>
    <rPh sb="92" eb="94">
      <t>チョウレイ</t>
    </rPh>
    <rPh sb="94" eb="95">
      <t>トウ</t>
    </rPh>
    <rPh sb="95" eb="97">
      <t>ジッタイ</t>
    </rPh>
    <rPh sb="98" eb="99">
      <t>ア</t>
    </rPh>
    <rPh sb="109" eb="111">
      <t>ナイブ</t>
    </rPh>
    <rPh sb="111" eb="113">
      <t>カンサ</t>
    </rPh>
    <rPh sb="114" eb="115">
      <t>オオム</t>
    </rPh>
    <rPh sb="119" eb="122">
      <t>メイイジョウ</t>
    </rPh>
    <rPh sb="123" eb="125">
      <t>ヒッス</t>
    </rPh>
    <phoneticPr fontId="14"/>
  </si>
  <si>
    <t>受託中間処理量</t>
    <rPh sb="0" eb="2">
      <t>ジュタク</t>
    </rPh>
    <rPh sb="2" eb="4">
      <t>チュウカン</t>
    </rPh>
    <rPh sb="4" eb="6">
      <t>ショリ</t>
    </rPh>
    <rPh sb="6" eb="7">
      <t>リョウ</t>
    </rPh>
    <phoneticPr fontId="14"/>
  </si>
  <si>
    <t>トン</t>
    <phoneticPr fontId="14"/>
  </si>
  <si>
    <t>受託最終処分量</t>
    <rPh sb="0" eb="2">
      <t>ジュタク</t>
    </rPh>
    <rPh sb="2" eb="4">
      <t>サイシュウ</t>
    </rPh>
    <rPh sb="4" eb="6">
      <t>ショブン</t>
    </rPh>
    <rPh sb="6" eb="7">
      <t>リョウ</t>
    </rPh>
    <phoneticPr fontId="14"/>
  </si>
  <si>
    <t>内再資源化量</t>
    <rPh sb="0" eb="1">
      <t>ウチ</t>
    </rPh>
    <rPh sb="1" eb="5">
      <t>サイシゲンカ</t>
    </rPh>
    <rPh sb="5" eb="6">
      <t>リョウ</t>
    </rPh>
    <phoneticPr fontId="14"/>
  </si>
  <si>
    <t>○</t>
    <phoneticPr fontId="14"/>
  </si>
  <si>
    <t>廃棄物処理業のみ　※記入上の注意事項</t>
    <rPh sb="0" eb="3">
      <t>ハイキブツ</t>
    </rPh>
    <rPh sb="3" eb="5">
      <t>ショリ</t>
    </rPh>
    <rPh sb="5" eb="6">
      <t>ギョウ</t>
    </rPh>
    <rPh sb="10" eb="12">
      <t>キニュウ</t>
    </rPh>
    <rPh sb="12" eb="13">
      <t>ジョウ</t>
    </rPh>
    <rPh sb="14" eb="16">
      <t>チュウイ</t>
    </rPh>
    <rPh sb="16" eb="18">
      <t>ジコウ</t>
    </rPh>
    <phoneticPr fontId="14"/>
  </si>
  <si>
    <t>ア．処理事業が「収集運搬のみ」の場合</t>
    <phoneticPr fontId="14"/>
  </si>
  <si>
    <t>イ．処理事業が「中間処理のみ」の場合</t>
    <phoneticPr fontId="14"/>
  </si>
  <si>
    <t>　「中間処理」と「中間処理後の産業廃棄物」の欄に必要事項を記入して下さい。</t>
    <phoneticPr fontId="14"/>
  </si>
  <si>
    <t>　「中間処理後の産業廃棄物」の「最終処分」の記入は、その処分が「委託」であることを同欄内に</t>
    <phoneticPr fontId="14"/>
  </si>
  <si>
    <t>中間処理（Ｂ）</t>
    <phoneticPr fontId="14"/>
  </si>
  <si>
    <t>　「最終処分」の欄に必要事項を記入して下さい。</t>
    <phoneticPr fontId="14"/>
  </si>
  <si>
    <t>エ．処理事業が「収集運搬と中間処理」の場合</t>
  </si>
  <si>
    <t xml:space="preserve">      必ず明記してください。</t>
  </si>
  <si>
    <t>オ．処理事業が「収集運搬と最終処分」の場合</t>
  </si>
  <si>
    <t>　「収集運搬」と「最終処分」の欄に必要事項を記入して下さい。</t>
    <phoneticPr fontId="14"/>
  </si>
  <si>
    <t>中間処理後の産業廃棄物</t>
    <rPh sb="4" eb="5">
      <t>ゴ</t>
    </rPh>
    <rPh sb="6" eb="8">
      <t>サンギョウ</t>
    </rPh>
    <rPh sb="8" eb="11">
      <t>ハイキブツ</t>
    </rPh>
    <phoneticPr fontId="14"/>
  </si>
  <si>
    <t>最終処分</t>
  </si>
  <si>
    <t>再資源化</t>
  </si>
  <si>
    <t>②-2　廃棄物排出量及び廃棄物最終処分量</t>
    <rPh sb="4" eb="7">
      <t>ハイキブツ</t>
    </rPh>
    <rPh sb="7" eb="10">
      <t>ハイシュツリョウ</t>
    </rPh>
    <rPh sb="10" eb="11">
      <t>オヨ</t>
    </rPh>
    <rPh sb="12" eb="15">
      <t>ハイキブツ</t>
    </rPh>
    <rPh sb="15" eb="17">
      <t>サイシュウ</t>
    </rPh>
    <rPh sb="17" eb="20">
      <t>ショブンリョウ</t>
    </rPh>
    <phoneticPr fontId="14"/>
  </si>
  <si>
    <t>%</t>
    <phoneticPr fontId="14"/>
  </si>
  <si>
    <t>－</t>
    <phoneticPr fontId="14"/>
  </si>
  <si>
    <t>取組結果とその評価、次年度の取組内容</t>
    <rPh sb="0" eb="2">
      <t>トリクミ</t>
    </rPh>
    <rPh sb="2" eb="4">
      <t>ケッカ</t>
    </rPh>
    <rPh sb="7" eb="9">
      <t>ヒョウカ</t>
    </rPh>
    <rPh sb="10" eb="13">
      <t>ジネンド</t>
    </rPh>
    <rPh sb="14" eb="16">
      <t>トリクミ</t>
    </rPh>
    <rPh sb="16" eb="18">
      <t>ナイヨウ</t>
    </rPh>
    <phoneticPr fontId="14"/>
  </si>
  <si>
    <t>環境に配慮した収集運搬</t>
    <rPh sb="0" eb="2">
      <t>カンキョウ</t>
    </rPh>
    <rPh sb="3" eb="5">
      <t>ハイリョ</t>
    </rPh>
    <rPh sb="7" eb="9">
      <t>シュウシュウ</t>
    </rPh>
    <rPh sb="9" eb="11">
      <t>ウンパン</t>
    </rPh>
    <phoneticPr fontId="14"/>
  </si>
  <si>
    <t>・作業開始前の車両点検</t>
    <rPh sb="1" eb="3">
      <t>サギョウ</t>
    </rPh>
    <rPh sb="3" eb="5">
      <t>カイシ</t>
    </rPh>
    <rPh sb="5" eb="6">
      <t>マエ</t>
    </rPh>
    <rPh sb="7" eb="9">
      <t>シャリョウ</t>
    </rPh>
    <rPh sb="9" eb="11">
      <t>テンケン</t>
    </rPh>
    <phoneticPr fontId="14"/>
  </si>
  <si>
    <t>・エコドライブの推進（燃料使用量は別項目で実施）</t>
    <rPh sb="8" eb="10">
      <t>スイシン</t>
    </rPh>
    <rPh sb="11" eb="13">
      <t>ネンリョウ</t>
    </rPh>
    <rPh sb="13" eb="16">
      <t>シヨウリョウ</t>
    </rPh>
    <rPh sb="17" eb="18">
      <t>ベツ</t>
    </rPh>
    <rPh sb="18" eb="20">
      <t>コウモク</t>
    </rPh>
    <rPh sb="21" eb="23">
      <t>ジッシ</t>
    </rPh>
    <phoneticPr fontId="14"/>
  </si>
  <si>
    <t>・積み残しの削減</t>
    <rPh sb="1" eb="2">
      <t>ツ</t>
    </rPh>
    <rPh sb="3" eb="4">
      <t>ノコ</t>
    </rPh>
    <rPh sb="6" eb="8">
      <t>サクゲン</t>
    </rPh>
    <phoneticPr fontId="14"/>
  </si>
  <si>
    <t>・車両の清掃</t>
    <rPh sb="1" eb="3">
      <t>シャリョウ</t>
    </rPh>
    <rPh sb="4" eb="6">
      <t>セイソウ</t>
    </rPh>
    <phoneticPr fontId="14"/>
  </si>
  <si>
    <t>業務用空調機</t>
    <rPh sb="0" eb="3">
      <t>ギョウムヨウ</t>
    </rPh>
    <rPh sb="3" eb="6">
      <t>クウチョウキ</t>
    </rPh>
    <phoneticPr fontId="14"/>
  </si>
  <si>
    <t>廃棄物処理法</t>
    <phoneticPr fontId="14"/>
  </si>
  <si>
    <t>収集運搬業、中間処理業、産業廃棄物（廃プラ、廃ガラス、廃油等）</t>
    <rPh sb="0" eb="2">
      <t>シュウシュウ</t>
    </rPh>
    <rPh sb="2" eb="4">
      <t>ウンパン</t>
    </rPh>
    <rPh sb="4" eb="5">
      <t>ギョウ</t>
    </rPh>
    <rPh sb="6" eb="8">
      <t>チュウカン</t>
    </rPh>
    <rPh sb="8" eb="10">
      <t>ショリ</t>
    </rPh>
    <rPh sb="10" eb="11">
      <t>ギョウ</t>
    </rPh>
    <rPh sb="12" eb="14">
      <t>サンギョウ</t>
    </rPh>
    <rPh sb="14" eb="17">
      <t>ハイキブツ</t>
    </rPh>
    <rPh sb="18" eb="19">
      <t>ハイ</t>
    </rPh>
    <rPh sb="22" eb="23">
      <t>ハイ</t>
    </rPh>
    <rPh sb="27" eb="30">
      <t>ハイユナド</t>
    </rPh>
    <phoneticPr fontId="14"/>
  </si>
  <si>
    <t>収集運搬車</t>
    <rPh sb="0" eb="2">
      <t>シュウシュウ</t>
    </rPh>
    <rPh sb="2" eb="5">
      <t>ウンパンシャ</t>
    </rPh>
    <phoneticPr fontId="14"/>
  </si>
  <si>
    <t>大阪府条例（流入車規制）</t>
    <phoneticPr fontId="14"/>
  </si>
  <si>
    <t>費　用</t>
    <rPh sb="0" eb="1">
      <t>ヒ</t>
    </rPh>
    <rPh sb="2" eb="3">
      <t>ヨウ</t>
    </rPh>
    <phoneticPr fontId="14"/>
  </si>
  <si>
    <t>・右側に各事業所のデータを記入し、合計値を入れてください。
・あるいは行を追加して事業所ごとのデータを入れ、合計してください。
・事業所ごとに環境経営計画書も作ることをお薦めします。</t>
    <rPh sb="1" eb="3">
      <t>ミギガワ</t>
    </rPh>
    <rPh sb="4" eb="5">
      <t>カク</t>
    </rPh>
    <rPh sb="5" eb="8">
      <t>ジギョウショ</t>
    </rPh>
    <rPh sb="13" eb="15">
      <t>キニュウ</t>
    </rPh>
    <rPh sb="17" eb="20">
      <t>ゴウケイチ</t>
    </rPh>
    <rPh sb="21" eb="22">
      <t>イ</t>
    </rPh>
    <rPh sb="35" eb="36">
      <t>ギョウ</t>
    </rPh>
    <rPh sb="37" eb="39">
      <t>ツイカ</t>
    </rPh>
    <rPh sb="41" eb="44">
      <t>ジギョウショ</t>
    </rPh>
    <rPh sb="51" eb="52">
      <t>イ</t>
    </rPh>
    <rPh sb="54" eb="56">
      <t>ゴウケイ</t>
    </rPh>
    <rPh sb="65" eb="68">
      <t>ジギョウショ</t>
    </rPh>
    <rPh sb="79" eb="80">
      <t>ツク</t>
    </rPh>
    <rPh sb="85" eb="86">
      <t>スス</t>
    </rPh>
    <phoneticPr fontId="14"/>
  </si>
  <si>
    <t>　環境経営の取組を発展させるためには，代表者が最終的にエコアクション２１の取組状況を総括するとともに，次年度以降の方向性を示すことが必要です。 
　本要求事項は，代表者が，取組の総括と必要な指示を行うことにより，エコアクション２１の取組をより発展させることを目的としています。</t>
    <phoneticPr fontId="14"/>
  </si>
  <si>
    <t>【ガイドライン要求事項】</t>
  </si>
  <si>
    <t>〇〇</t>
    <phoneticPr fontId="14"/>
  </si>
  <si>
    <t xml:space="preserve">□ 代表者は，エコアクション２１全体の総括的な見直しに必要な情報を収集し，環境経営システムが有効に機能しているか，環境への取組が適切に実施されているかを経営的な視点から，定期的（少なくとも毎年１回）に評価し，見直しを行います。 
□ 評価及び見直しに必要な情報には，環境経営目標の達成状況，環境経営計画の実施及び運用結果，環境関連法規などの遵守状況，外部からの環境に関する苦情や要望などがあります。 
□ 代表者は評価結果に基づき, 経営上の課題とチャンスで明確化した内容を踏まえ, 環境への取組や環境経営システムにおいて成果をあげ，更に発展強化させる点, 環境への取組や環境経営システムにおいて改善すべき点などを抽出し，環境経営方針，環境経営目標，環境経営計画及び実施体制などの見直しを行い，必要に応じて変更に関する指示を行います。 
□ 本要求事項に関する文書類（紙又は電子媒体など）を作成し，適切に管理します。
詳細は要求事項１２（文書類の作成・管理）を参照してください。 </t>
    <phoneticPr fontId="14"/>
  </si>
  <si>
    <t>受託収集運搬量</t>
    <rPh sb="0" eb="2">
      <t>ジュタク</t>
    </rPh>
    <rPh sb="2" eb="4">
      <t>シュウシュウ</t>
    </rPh>
    <rPh sb="4" eb="6">
      <t>ウンパン</t>
    </rPh>
    <rPh sb="6" eb="7">
      <t>ブツリョウ</t>
    </rPh>
    <phoneticPr fontId="14"/>
  </si>
  <si>
    <t>溶剤使用量削減（あるいは適正管理）</t>
    <rPh sb="0" eb="2">
      <t>ヨウザイ</t>
    </rPh>
    <rPh sb="2" eb="5">
      <t>シヨウリョウ</t>
    </rPh>
    <rPh sb="5" eb="7">
      <t>サクゲン</t>
    </rPh>
    <rPh sb="12" eb="14">
      <t>テキセイ</t>
    </rPh>
    <rPh sb="14" eb="16">
      <t>カンリ</t>
    </rPh>
    <phoneticPr fontId="14"/>
  </si>
  <si>
    <t>・文書化は要求されていません。
・次の観点で考えてみてください。
　①環境を追い風できないか。
　②リスクを回避、軽減できないか。
　③ＢＣＰを策定・運用できないか。
　③EA21の仕組みを使ってやりたいことを実行できないか。
・チャンスや課題への方向を環境経営方針に、具体的なテーマを環境経営目標に展開します。</t>
    <rPh sb="1" eb="4">
      <t>ブンショカ</t>
    </rPh>
    <rPh sb="5" eb="7">
      <t>ヨウキュウ</t>
    </rPh>
    <rPh sb="17" eb="18">
      <t>ツギ</t>
    </rPh>
    <rPh sb="19" eb="21">
      <t>カンテン</t>
    </rPh>
    <rPh sb="22" eb="23">
      <t>カンガ</t>
    </rPh>
    <rPh sb="35" eb="37">
      <t>カンキョウ</t>
    </rPh>
    <rPh sb="38" eb="39">
      <t>オ</t>
    </rPh>
    <rPh sb="40" eb="41">
      <t>カゼ</t>
    </rPh>
    <rPh sb="54" eb="56">
      <t>カイヒ</t>
    </rPh>
    <rPh sb="57" eb="59">
      <t>ケイゲン</t>
    </rPh>
    <rPh sb="72" eb="74">
      <t>サクテイ</t>
    </rPh>
    <rPh sb="75" eb="77">
      <t>ウンヨウ</t>
    </rPh>
    <rPh sb="91" eb="93">
      <t>シク</t>
    </rPh>
    <rPh sb="95" eb="96">
      <t>ツカ</t>
    </rPh>
    <rPh sb="105" eb="107">
      <t>ジッコウ</t>
    </rPh>
    <rPh sb="120" eb="122">
      <t>カダイ</t>
    </rPh>
    <rPh sb="124" eb="126">
      <t>ホウコウ</t>
    </rPh>
    <rPh sb="127" eb="129">
      <t>カンキョウ</t>
    </rPh>
    <rPh sb="129" eb="131">
      <t>ケイエイ</t>
    </rPh>
    <rPh sb="131" eb="133">
      <t>ホウシン</t>
    </rPh>
    <rPh sb="135" eb="138">
      <t>グタイテキ</t>
    </rPh>
    <rPh sb="143" eb="145">
      <t>カンキョウ</t>
    </rPh>
    <rPh sb="145" eb="147">
      <t>ケイエイ</t>
    </rPh>
    <rPh sb="147" eb="149">
      <t>モクヒョウ</t>
    </rPh>
    <rPh sb="150" eb="152">
      <t>テンカイ</t>
    </rPh>
    <phoneticPr fontId="14"/>
  </si>
  <si>
    <t>車検証</t>
    <rPh sb="0" eb="3">
      <t>シャケンショウ</t>
    </rPh>
    <phoneticPr fontId="14"/>
  </si>
  <si>
    <t>Ｔｈｒｅａｔ（脅威）</t>
    <phoneticPr fontId="14"/>
  </si>
  <si>
    <t>（手法A）課題とチャンスの整理（ＳＷＯＴ分析）</t>
    <rPh sb="1" eb="3">
      <t>シュホウ</t>
    </rPh>
    <rPh sb="5" eb="7">
      <t>カダイ</t>
    </rPh>
    <rPh sb="13" eb="15">
      <t>セイリ</t>
    </rPh>
    <rPh sb="20" eb="22">
      <t>ブンセキ</t>
    </rPh>
    <phoneticPr fontId="14"/>
  </si>
  <si>
    <t>環境管理責任者または事務局は、内部監査員候補を対象に内部監査に必要な力量を持つための教育を行い、内部監査の力量を有するものを内部監査員として選任する。教育記録は様式8-02環境教育訓練記録に残す。</t>
    <rPh sb="0" eb="2">
      <t>カンキョウ</t>
    </rPh>
    <rPh sb="2" eb="4">
      <t>カンリ</t>
    </rPh>
    <rPh sb="4" eb="6">
      <t>セキニン</t>
    </rPh>
    <rPh sb="6" eb="7">
      <t>シャ</t>
    </rPh>
    <rPh sb="10" eb="13">
      <t>ジムキョク</t>
    </rPh>
    <rPh sb="15" eb="17">
      <t>ナイブ</t>
    </rPh>
    <rPh sb="17" eb="19">
      <t>カンサ</t>
    </rPh>
    <rPh sb="19" eb="20">
      <t>イン</t>
    </rPh>
    <rPh sb="20" eb="22">
      <t>コウホ</t>
    </rPh>
    <rPh sb="23" eb="25">
      <t>タイショウ</t>
    </rPh>
    <rPh sb="26" eb="28">
      <t>ナイブ</t>
    </rPh>
    <rPh sb="28" eb="30">
      <t>カンサ</t>
    </rPh>
    <rPh sb="31" eb="33">
      <t>ヒツヨウ</t>
    </rPh>
    <rPh sb="34" eb="36">
      <t>リキリョウ</t>
    </rPh>
    <rPh sb="37" eb="38">
      <t>モ</t>
    </rPh>
    <rPh sb="42" eb="44">
      <t>キョウイク</t>
    </rPh>
    <rPh sb="45" eb="46">
      <t>オコナ</t>
    </rPh>
    <rPh sb="48" eb="50">
      <t>ナイブ</t>
    </rPh>
    <rPh sb="50" eb="52">
      <t>カンサ</t>
    </rPh>
    <rPh sb="53" eb="55">
      <t>リキリョウ</t>
    </rPh>
    <rPh sb="56" eb="57">
      <t>ユウ</t>
    </rPh>
    <rPh sb="62" eb="64">
      <t>ナイブ</t>
    </rPh>
    <rPh sb="64" eb="66">
      <t>カンサ</t>
    </rPh>
    <rPh sb="66" eb="67">
      <t>イン</t>
    </rPh>
    <rPh sb="70" eb="72">
      <t>センニン</t>
    </rPh>
    <rPh sb="75" eb="77">
      <t>キョウイク</t>
    </rPh>
    <rPh sb="77" eb="79">
      <t>キロク</t>
    </rPh>
    <rPh sb="80" eb="82">
      <t>ヨウシキ</t>
    </rPh>
    <rPh sb="86" eb="88">
      <t>カンキョウ</t>
    </rPh>
    <rPh sb="88" eb="90">
      <t>キョウイク</t>
    </rPh>
    <rPh sb="90" eb="92">
      <t>クンレン</t>
    </rPh>
    <rPh sb="92" eb="94">
      <t>キロク</t>
    </rPh>
    <rPh sb="95" eb="96">
      <t>ノコ</t>
    </rPh>
    <phoneticPr fontId="131"/>
  </si>
  <si>
    <r>
      <t>様式：</t>
    </r>
    <r>
      <rPr>
        <sz val="10"/>
        <rFont val="Century"/>
        <family val="1"/>
      </rPr>
      <t>13-04</t>
    </r>
    <r>
      <rPr>
        <sz val="10"/>
        <rFont val="ＭＳ 明朝"/>
        <family val="1"/>
        <charset val="128"/>
      </rPr>
      <t/>
    </r>
    <phoneticPr fontId="131"/>
  </si>
  <si>
    <t>２．代表者による経営上の課題とチャンスの明確化</t>
    <rPh sb="2" eb="5">
      <t>ダイヒョウシャ</t>
    </rPh>
    <rPh sb="8" eb="10">
      <t>ケイエイ</t>
    </rPh>
    <rPh sb="10" eb="11">
      <t>ジョウ</t>
    </rPh>
    <rPh sb="12" eb="14">
      <t>カダイ</t>
    </rPh>
    <rPh sb="20" eb="23">
      <t>メイカクカ</t>
    </rPh>
    <phoneticPr fontId="14"/>
  </si>
  <si>
    <t>2-1</t>
    <phoneticPr fontId="131"/>
  </si>
  <si>
    <t>代表者は課題とチャンスを明確にしていますか</t>
    <rPh sb="0" eb="3">
      <t>ダイヒョウシャ</t>
    </rPh>
    <rPh sb="4" eb="6">
      <t>カダイ</t>
    </rPh>
    <rPh sb="12" eb="14">
      <t>メイカク</t>
    </rPh>
    <phoneticPr fontId="14"/>
  </si>
  <si>
    <t>2-2-</t>
    <phoneticPr fontId="131"/>
  </si>
  <si>
    <t>課題とチャンスを方針や目標に展開していますか</t>
    <rPh sb="0" eb="2">
      <t>カダイ</t>
    </rPh>
    <rPh sb="8" eb="10">
      <t>ホウシン</t>
    </rPh>
    <rPh sb="11" eb="13">
      <t>モクヒョウ</t>
    </rPh>
    <rPh sb="14" eb="16">
      <t>テンカイ</t>
    </rPh>
    <phoneticPr fontId="14"/>
  </si>
  <si>
    <t>掲示や朝礼等により、全ての従業員（常駐業者も含む）に周知していますか</t>
    <rPh sb="0" eb="2">
      <t>ケイジ</t>
    </rPh>
    <phoneticPr fontId="14"/>
  </si>
  <si>
    <t>Ｂ</t>
  </si>
  <si>
    <t xml:space="preserve">４．環境への負荷と環境への取組状況の把握及び評価 </t>
    <phoneticPr fontId="14"/>
  </si>
  <si>
    <t>4-1</t>
    <phoneticPr fontId="131"/>
  </si>
  <si>
    <t>PRTR対象の化学物資が把握されていません</t>
    <rPh sb="4" eb="6">
      <t>タイショウ</t>
    </rPh>
    <rPh sb="7" eb="9">
      <t>カガク</t>
    </rPh>
    <rPh sb="9" eb="11">
      <t>ブッシ</t>
    </rPh>
    <rPh sb="12" eb="14">
      <t>ハアク</t>
    </rPh>
    <phoneticPr fontId="14"/>
  </si>
  <si>
    <t>4-2</t>
    <phoneticPr fontId="131"/>
  </si>
  <si>
    <t>環境への取組の自己チェックリストを活用していますか</t>
    <rPh sb="0" eb="2">
      <t>カンキョウ</t>
    </rPh>
    <rPh sb="4" eb="6">
      <t>トリクミ</t>
    </rPh>
    <rPh sb="7" eb="9">
      <t>ジコ</t>
    </rPh>
    <rPh sb="17" eb="19">
      <t>カツヨウ</t>
    </rPh>
    <phoneticPr fontId="14"/>
  </si>
  <si>
    <r>
      <t>12</t>
    </r>
    <r>
      <rPr>
        <b/>
        <sz val="10"/>
        <color theme="1"/>
        <rFont val="ＭＳ 明朝"/>
        <family val="1"/>
        <charset val="128"/>
      </rPr>
      <t>．環境関連文書の作成・管理</t>
    </r>
    <phoneticPr fontId="14"/>
  </si>
  <si>
    <t>廃棄物置き場
　表示：産廃は60×60cm以上か
　分別状況：改善の余地はないか</t>
    <rPh sb="8" eb="10">
      <t>ヒョウジ</t>
    </rPh>
    <rPh sb="11" eb="13">
      <t>サンパイ</t>
    </rPh>
    <rPh sb="21" eb="23">
      <t>イジョウ</t>
    </rPh>
    <rPh sb="26" eb="28">
      <t>ブンベツ</t>
    </rPh>
    <rPh sb="28" eb="30">
      <t>ジョウキョウ</t>
    </rPh>
    <rPh sb="31" eb="33">
      <t>カイゼン</t>
    </rPh>
    <rPh sb="34" eb="36">
      <t>ヨチ</t>
    </rPh>
    <phoneticPr fontId="14"/>
  </si>
  <si>
    <t>危険物置き場
　表示：適切か
　量：規定量を超えていないか
　保管状況：漏れ、飛散等ないか</t>
    <rPh sb="8" eb="10">
      <t>ヒョウジ</t>
    </rPh>
    <rPh sb="11" eb="13">
      <t>テキセツ</t>
    </rPh>
    <rPh sb="16" eb="17">
      <t>リョウ</t>
    </rPh>
    <rPh sb="18" eb="20">
      <t>キテイ</t>
    </rPh>
    <rPh sb="20" eb="21">
      <t>リョウ</t>
    </rPh>
    <rPh sb="22" eb="23">
      <t>コ</t>
    </rPh>
    <rPh sb="31" eb="33">
      <t>ホカン</t>
    </rPh>
    <rPh sb="33" eb="35">
      <t>ジョウキョウ</t>
    </rPh>
    <rPh sb="36" eb="37">
      <t>モ</t>
    </rPh>
    <rPh sb="39" eb="41">
      <t>ヒサン</t>
    </rPh>
    <rPh sb="41" eb="42">
      <t>トウ</t>
    </rPh>
    <phoneticPr fontId="14"/>
  </si>
  <si>
    <t>薬品保管庫
　表示：毒物→赤地に白文字、劇物→白地に赤文字
　盗難防止：施錠管理しているか</t>
    <rPh sb="7" eb="9">
      <t>ヒョウジ</t>
    </rPh>
    <rPh sb="20" eb="22">
      <t>ゲキブツ</t>
    </rPh>
    <rPh sb="23" eb="25">
      <t>シロジ</t>
    </rPh>
    <rPh sb="26" eb="27">
      <t>アカ</t>
    </rPh>
    <rPh sb="27" eb="29">
      <t>モジ</t>
    </rPh>
    <rPh sb="31" eb="33">
      <t>トウナン</t>
    </rPh>
    <rPh sb="33" eb="35">
      <t>ボウシ</t>
    </rPh>
    <rPh sb="36" eb="38">
      <t>セジョウ</t>
    </rPh>
    <rPh sb="38" eb="40">
      <t>カンリ</t>
    </rPh>
    <phoneticPr fontId="14"/>
  </si>
  <si>
    <t>排水処理施設
　排水の状況：色、臭気は異状ないか
　（測定値がある場合：規制値を超えていないか）</t>
    <rPh sb="2" eb="4">
      <t>ショリ</t>
    </rPh>
    <rPh sb="4" eb="6">
      <t>シセツ</t>
    </rPh>
    <rPh sb="8" eb="10">
      <t>ハイスイ</t>
    </rPh>
    <rPh sb="11" eb="13">
      <t>ジョウキョウ</t>
    </rPh>
    <rPh sb="14" eb="15">
      <t>イロ</t>
    </rPh>
    <rPh sb="16" eb="18">
      <t>シュウキ</t>
    </rPh>
    <rPh sb="19" eb="21">
      <t>イジョウ</t>
    </rPh>
    <rPh sb="27" eb="30">
      <t>ソクテイチ</t>
    </rPh>
    <rPh sb="33" eb="35">
      <t>バアイ</t>
    </rPh>
    <rPh sb="36" eb="39">
      <t>キセイチ</t>
    </rPh>
    <rPh sb="40" eb="41">
      <t>コ</t>
    </rPh>
    <phoneticPr fontId="14"/>
  </si>
  <si>
    <t>５Ｓ（整理、整頓、清掃、清潔、躾）</t>
    <rPh sb="3" eb="5">
      <t>セイリ</t>
    </rPh>
    <rPh sb="6" eb="8">
      <t>セイトン</t>
    </rPh>
    <rPh sb="9" eb="11">
      <t>セイソウ</t>
    </rPh>
    <rPh sb="12" eb="14">
      <t>セイケツ</t>
    </rPh>
    <rPh sb="15" eb="16">
      <t>シツケ</t>
    </rPh>
    <phoneticPr fontId="14"/>
  </si>
  <si>
    <t>□化学物質使用量（今期分）</t>
    <rPh sb="1" eb="3">
      <t>カガク</t>
    </rPh>
    <rPh sb="3" eb="5">
      <t>ブッシツ</t>
    </rPh>
    <rPh sb="5" eb="8">
      <t>シヨウリョウ</t>
    </rPh>
    <rPh sb="9" eb="11">
      <t>コンキ</t>
    </rPh>
    <rPh sb="11" eb="12">
      <t>ブン</t>
    </rPh>
    <phoneticPr fontId="14"/>
  </si>
  <si>
    <t>円/kg</t>
    <rPh sb="0" eb="1">
      <t>エン</t>
    </rPh>
    <phoneticPr fontId="14"/>
  </si>
  <si>
    <t>・経営方針や品質方針と統合してもよい。
・単独でなくてもよい。</t>
    <rPh sb="1" eb="3">
      <t>ケイエイ</t>
    </rPh>
    <rPh sb="3" eb="5">
      <t>ホウシン</t>
    </rPh>
    <rPh sb="6" eb="8">
      <t>ヒンシツ</t>
    </rPh>
    <rPh sb="8" eb="10">
      <t>ホウシン</t>
    </rPh>
    <rPh sb="11" eb="13">
      <t>トウゴウ</t>
    </rPh>
    <rPh sb="21" eb="23">
      <t>タンドク</t>
    </rPh>
    <phoneticPr fontId="14"/>
  </si>
  <si>
    <t>はじめに</t>
    <phoneticPr fontId="14"/>
  </si>
  <si>
    <t>・この様式集は、中堅・中小規模の事業者の皆さまがエコアクション21に取り組む際の参考となるように作成したものです。</t>
    <phoneticPr fontId="14"/>
  </si>
  <si>
    <t>・各様式は、皆さまエコアクション21を取り組む際の参考にしていただく一例です。業種や規模、自組織の特性に応じて、自組織に見合った内容に変更してお使いください。</t>
    <phoneticPr fontId="14"/>
  </si>
  <si>
    <t>・この様式集が、皆さまがエコアクション21に取り組む一助となり、経験を重ねられることによって、自組織により適した様式集に改善が加えられることを期待しています。</t>
    <phoneticPr fontId="14"/>
  </si>
  <si>
    <t>業種別ガイドラインへの対応</t>
    <rPh sb="0" eb="2">
      <t>ギョウシュ</t>
    </rPh>
    <rPh sb="2" eb="3">
      <t>ベツ</t>
    </rPh>
    <rPh sb="11" eb="13">
      <t>タイオウ</t>
    </rPh>
    <phoneticPr fontId="14"/>
  </si>
  <si>
    <t>・この様式集を基本として、業種別の要求事項を「環境経営方針」「環境経営計画書」「環境への負荷の自己チェックシート」「環境への取組の自己チェックリスト」「環境関連法規等取りまとめ表」に追加して使用します。</t>
    <rPh sb="7" eb="9">
      <t>キホン</t>
    </rPh>
    <rPh sb="13" eb="15">
      <t>ギョウシュ</t>
    </rPh>
    <rPh sb="15" eb="16">
      <t>ベツ</t>
    </rPh>
    <rPh sb="17" eb="19">
      <t>ヨウキュウ</t>
    </rPh>
    <rPh sb="19" eb="21">
      <t>ジコウ</t>
    </rPh>
    <rPh sb="23" eb="25">
      <t>カンキョウ</t>
    </rPh>
    <rPh sb="25" eb="27">
      <t>ケイエイ</t>
    </rPh>
    <rPh sb="27" eb="29">
      <t>ホウシン</t>
    </rPh>
    <rPh sb="31" eb="33">
      <t>カンキョウ</t>
    </rPh>
    <rPh sb="33" eb="35">
      <t>ケイエイ</t>
    </rPh>
    <rPh sb="35" eb="37">
      <t>ケイカク</t>
    </rPh>
    <rPh sb="37" eb="38">
      <t>ショ</t>
    </rPh>
    <rPh sb="40" eb="42">
      <t>カンキョウ</t>
    </rPh>
    <rPh sb="44" eb="46">
      <t>フカ</t>
    </rPh>
    <rPh sb="47" eb="49">
      <t>ジコ</t>
    </rPh>
    <rPh sb="58" eb="60">
      <t>カンキョウ</t>
    </rPh>
    <rPh sb="62" eb="64">
      <t>トリクミ</t>
    </rPh>
    <rPh sb="65" eb="67">
      <t>ジコ</t>
    </rPh>
    <rPh sb="76" eb="78">
      <t>カンキョウ</t>
    </rPh>
    <rPh sb="78" eb="80">
      <t>カンレン</t>
    </rPh>
    <rPh sb="80" eb="82">
      <t>ホウキ</t>
    </rPh>
    <rPh sb="82" eb="83">
      <t>トウ</t>
    </rPh>
    <rPh sb="83" eb="84">
      <t>ト</t>
    </rPh>
    <rPh sb="88" eb="89">
      <t>ヒョウ</t>
    </rPh>
    <rPh sb="91" eb="93">
      <t>ツイカ</t>
    </rPh>
    <rPh sb="95" eb="97">
      <t>シヨウ</t>
    </rPh>
    <phoneticPr fontId="14"/>
  </si>
  <si>
    <t>複数サイトの場合の様式の使い方</t>
    <rPh sb="0" eb="2">
      <t>フクスウ</t>
    </rPh>
    <rPh sb="6" eb="8">
      <t>バアイ</t>
    </rPh>
    <rPh sb="9" eb="11">
      <t>ヨウシキ</t>
    </rPh>
    <rPh sb="12" eb="13">
      <t>ツカ</t>
    </rPh>
    <rPh sb="14" eb="15">
      <t>カタ</t>
    </rPh>
    <phoneticPr fontId="14"/>
  </si>
  <si>
    <t>・サイトが複数の場合は、組織全体のデータで環境経営計画書と環境経営レポートをまとめてください。
・個々のサイトごとに、負荷記録表と環境経営計画書を追加するか、負荷記録表と環境経営計画書をセットで別のファイルにして使ってください。</t>
    <rPh sb="5" eb="7">
      <t>フクスウ</t>
    </rPh>
    <rPh sb="8" eb="10">
      <t>バアイ</t>
    </rPh>
    <rPh sb="12" eb="14">
      <t>ソシキ</t>
    </rPh>
    <rPh sb="14" eb="16">
      <t>ゼンタイ</t>
    </rPh>
    <rPh sb="21" eb="23">
      <t>カンキョウ</t>
    </rPh>
    <rPh sb="23" eb="25">
      <t>ケイエイ</t>
    </rPh>
    <rPh sb="25" eb="27">
      <t>ケイカク</t>
    </rPh>
    <rPh sb="27" eb="28">
      <t>ショ</t>
    </rPh>
    <rPh sb="29" eb="31">
      <t>カンキョウ</t>
    </rPh>
    <rPh sb="31" eb="33">
      <t>ケイエイ</t>
    </rPh>
    <rPh sb="49" eb="51">
      <t>ココ</t>
    </rPh>
    <rPh sb="106" eb="107">
      <t>ツカ</t>
    </rPh>
    <phoneticPr fontId="14"/>
  </si>
  <si>
    <t>日付と名前</t>
    <rPh sb="0" eb="2">
      <t>ヒヅケ</t>
    </rPh>
    <rPh sb="3" eb="5">
      <t>ナマエ</t>
    </rPh>
    <phoneticPr fontId="14"/>
  </si>
  <si>
    <t>ワンポイント</t>
    <phoneticPr fontId="14"/>
  </si>
  <si>
    <t>各様式には作成日・更新日、制定日・改定日等の日付を入れる</t>
    <rPh sb="0" eb="3">
      <t>カクヨウシキ</t>
    </rPh>
    <rPh sb="5" eb="8">
      <t>サクセイビ</t>
    </rPh>
    <rPh sb="9" eb="12">
      <t>コウシンビ</t>
    </rPh>
    <rPh sb="13" eb="16">
      <t>セイテイビ</t>
    </rPh>
    <rPh sb="17" eb="20">
      <t>カイテイビ</t>
    </rPh>
    <rPh sb="20" eb="21">
      <t>トウ</t>
    </rPh>
    <rPh sb="22" eb="24">
      <t>ヒヅケ</t>
    </rPh>
    <rPh sb="25" eb="26">
      <t>イ</t>
    </rPh>
    <phoneticPr fontId="14"/>
  </si>
  <si>
    <t>4/1　と入力で　20**年4月1日　と表示される</t>
    <rPh sb="5" eb="7">
      <t>ニュウリョク</t>
    </rPh>
    <rPh sb="13" eb="14">
      <t>ネン</t>
    </rPh>
    <rPh sb="15" eb="16">
      <t>ガツ</t>
    </rPh>
    <rPh sb="17" eb="18">
      <t>ニチ</t>
    </rPh>
    <rPh sb="20" eb="22">
      <t>ヒョウジ</t>
    </rPh>
    <phoneticPr fontId="14"/>
  </si>
  <si>
    <t>各様式には作成者、確認者、承認者等の名前を入れる</t>
    <rPh sb="0" eb="3">
      <t>カクヨウシキ</t>
    </rPh>
    <rPh sb="5" eb="8">
      <t>サクセイシャ</t>
    </rPh>
    <rPh sb="9" eb="11">
      <t>カクニン</t>
    </rPh>
    <rPh sb="11" eb="12">
      <t>シャ</t>
    </rPh>
    <rPh sb="13" eb="16">
      <t>ショウニンシャ</t>
    </rPh>
    <rPh sb="16" eb="17">
      <t>トウ</t>
    </rPh>
    <rPh sb="18" eb="20">
      <t>ナマエ</t>
    </rPh>
    <rPh sb="21" eb="22">
      <t>イ</t>
    </rPh>
    <phoneticPr fontId="14"/>
  </si>
  <si>
    <t>準備</t>
    <rPh sb="0" eb="2">
      <t>ジュンビ</t>
    </rPh>
    <phoneticPr fontId="14"/>
  </si>
  <si>
    <t>「トップ」のシートに自組織名と事業期間を入れる</t>
    <rPh sb="10" eb="11">
      <t>ジ</t>
    </rPh>
    <rPh sb="11" eb="13">
      <t>ソシキ</t>
    </rPh>
    <rPh sb="13" eb="14">
      <t>メイ</t>
    </rPh>
    <rPh sb="15" eb="17">
      <t>ジギョウ</t>
    </rPh>
    <rPh sb="17" eb="19">
      <t>キカン</t>
    </rPh>
    <rPh sb="20" eb="21">
      <t>イ</t>
    </rPh>
    <phoneticPr fontId="14"/>
  </si>
  <si>
    <t>「負荷記録表」に事業年度に応じた月を入れる</t>
    <rPh sb="1" eb="3">
      <t>フカ</t>
    </rPh>
    <rPh sb="3" eb="5">
      <t>キロク</t>
    </rPh>
    <rPh sb="5" eb="6">
      <t>ヒョウ</t>
    </rPh>
    <rPh sb="8" eb="10">
      <t>ジギョウ</t>
    </rPh>
    <rPh sb="10" eb="12">
      <t>ネンド</t>
    </rPh>
    <rPh sb="13" eb="14">
      <t>オウ</t>
    </rPh>
    <rPh sb="16" eb="17">
      <t>ツキ</t>
    </rPh>
    <rPh sb="18" eb="19">
      <t>イ</t>
    </rPh>
    <phoneticPr fontId="14"/>
  </si>
  <si>
    <t>作成の手順</t>
    <rPh sb="0" eb="2">
      <t>サクセイ</t>
    </rPh>
    <rPh sb="3" eb="5">
      <t>テジュン</t>
    </rPh>
    <phoneticPr fontId="14"/>
  </si>
  <si>
    <t>構築メニューに従って順次作成する</t>
    <rPh sb="0" eb="2">
      <t>コウチク</t>
    </rPh>
    <rPh sb="7" eb="8">
      <t>シタガ</t>
    </rPh>
    <rPh sb="10" eb="12">
      <t>ジュンジ</t>
    </rPh>
    <rPh sb="12" eb="14">
      <t>サクセイ</t>
    </rPh>
    <phoneticPr fontId="14"/>
  </si>
  <si>
    <t>各様式の右欄外のガイドライン要求事項・構築のポイントを参考にして作成する</t>
    <rPh sb="0" eb="3">
      <t>カクヨウシキ</t>
    </rPh>
    <rPh sb="4" eb="5">
      <t>ミギ</t>
    </rPh>
    <rPh sb="5" eb="7">
      <t>ランガイ</t>
    </rPh>
    <rPh sb="14" eb="16">
      <t>ヨウキュウ</t>
    </rPh>
    <rPh sb="16" eb="18">
      <t>ジコウ</t>
    </rPh>
    <rPh sb="19" eb="21">
      <t>コウチク</t>
    </rPh>
    <rPh sb="27" eb="29">
      <t>サンコウ</t>
    </rPh>
    <rPh sb="32" eb="34">
      <t>サクセイ</t>
    </rPh>
    <phoneticPr fontId="14"/>
  </si>
  <si>
    <t>作成の際は各様式のセルのコメントを参考にする</t>
    <rPh sb="0" eb="2">
      <t>サクセイ</t>
    </rPh>
    <rPh sb="3" eb="4">
      <t>サイ</t>
    </rPh>
    <rPh sb="5" eb="8">
      <t>カクヨウシキ</t>
    </rPh>
    <rPh sb="17" eb="19">
      <t>サンコウ</t>
    </rPh>
    <phoneticPr fontId="14"/>
  </si>
  <si>
    <t>従業員数が概ね100名上の事業所は内部監査が必要なため手順書とチェックリストを準備する</t>
    <rPh sb="0" eb="3">
      <t>ジュウギョウイン</t>
    </rPh>
    <rPh sb="3" eb="4">
      <t>スウ</t>
    </rPh>
    <rPh sb="5" eb="6">
      <t>オオム</t>
    </rPh>
    <rPh sb="10" eb="11">
      <t>メイ</t>
    </rPh>
    <rPh sb="11" eb="12">
      <t>ジョウ</t>
    </rPh>
    <rPh sb="13" eb="16">
      <t>ジギョウショ</t>
    </rPh>
    <rPh sb="17" eb="19">
      <t>ナイブ</t>
    </rPh>
    <rPh sb="19" eb="21">
      <t>カンサ</t>
    </rPh>
    <rPh sb="22" eb="24">
      <t>ヒツヨウ</t>
    </rPh>
    <rPh sb="27" eb="30">
      <t>テジュンショ</t>
    </rPh>
    <rPh sb="39" eb="41">
      <t>ジュンビ</t>
    </rPh>
    <phoneticPr fontId="14"/>
  </si>
  <si>
    <t>年度の切り替え処理</t>
    <rPh sb="0" eb="2">
      <t>ネンド</t>
    </rPh>
    <rPh sb="3" eb="4">
      <t>キ</t>
    </rPh>
    <rPh sb="5" eb="6">
      <t>カ</t>
    </rPh>
    <rPh sb="7" eb="9">
      <t>ショリ</t>
    </rPh>
    <phoneticPr fontId="14"/>
  </si>
  <si>
    <t>今使っている様式集をコピーし、コピーした様式集のファイル名を新年度の名前に書き換える。</t>
    <rPh sb="0" eb="1">
      <t>イマ</t>
    </rPh>
    <rPh sb="1" eb="2">
      <t>ツカ</t>
    </rPh>
    <rPh sb="6" eb="8">
      <t>ヨウシキ</t>
    </rPh>
    <rPh sb="8" eb="9">
      <t>シュウ</t>
    </rPh>
    <rPh sb="20" eb="22">
      <t>ヨウシキ</t>
    </rPh>
    <rPh sb="22" eb="23">
      <t>シュウ</t>
    </rPh>
    <rPh sb="28" eb="29">
      <t>メイ</t>
    </rPh>
    <rPh sb="30" eb="33">
      <t>シンネンド</t>
    </rPh>
    <rPh sb="34" eb="36">
      <t>ナマエ</t>
    </rPh>
    <rPh sb="37" eb="38">
      <t>カ</t>
    </rPh>
    <rPh sb="39" eb="40">
      <t>カ</t>
    </rPh>
    <phoneticPr fontId="14"/>
  </si>
  <si>
    <t>（今使っている様式集をコピーして、コピーした様式集を前年度の記録として保存する考え方でもよい）</t>
    <rPh sb="1" eb="2">
      <t>イマ</t>
    </rPh>
    <rPh sb="2" eb="3">
      <t>ツカ</t>
    </rPh>
    <rPh sb="7" eb="9">
      <t>ヨウシキ</t>
    </rPh>
    <rPh sb="9" eb="10">
      <t>シュウ</t>
    </rPh>
    <rPh sb="22" eb="24">
      <t>ヨウシキ</t>
    </rPh>
    <rPh sb="24" eb="25">
      <t>シュウ</t>
    </rPh>
    <rPh sb="26" eb="29">
      <t>ゼンネンド</t>
    </rPh>
    <rPh sb="30" eb="32">
      <t>キロク</t>
    </rPh>
    <rPh sb="35" eb="37">
      <t>ホゾン</t>
    </rPh>
    <rPh sb="39" eb="40">
      <t>カンガ</t>
    </rPh>
    <rPh sb="41" eb="42">
      <t>カタ</t>
    </rPh>
    <phoneticPr fontId="14"/>
  </si>
  <si>
    <t>新年度の様式集の「トップ」の年度を変更する</t>
    <rPh sb="0" eb="3">
      <t>シンネンド</t>
    </rPh>
    <rPh sb="4" eb="6">
      <t>ヨウシキ</t>
    </rPh>
    <rPh sb="6" eb="7">
      <t>シュウ</t>
    </rPh>
    <rPh sb="14" eb="16">
      <t>ネンド</t>
    </rPh>
    <rPh sb="17" eb="19">
      <t>ヘンコウ</t>
    </rPh>
    <phoneticPr fontId="14"/>
  </si>
  <si>
    <t>3負荷の「取りまとめ表」の各年度データを左の欄にコピー（数値のみ）する</t>
    <rPh sb="1" eb="3">
      <t>フカ</t>
    </rPh>
    <rPh sb="5" eb="6">
      <t>ト</t>
    </rPh>
    <rPh sb="10" eb="11">
      <t>ヒョウ</t>
    </rPh>
    <rPh sb="13" eb="14">
      <t>カク</t>
    </rPh>
    <rPh sb="14" eb="16">
      <t>ネンド</t>
    </rPh>
    <rPh sb="20" eb="21">
      <t>ヒダリ</t>
    </rPh>
    <rPh sb="22" eb="23">
      <t>ラン</t>
    </rPh>
    <rPh sb="28" eb="30">
      <t>スウチ</t>
    </rPh>
    <phoneticPr fontId="14"/>
  </si>
  <si>
    <t>3負荷（基準年）は使わないので非表示にする</t>
    <rPh sb="1" eb="3">
      <t>フカ</t>
    </rPh>
    <rPh sb="4" eb="6">
      <t>キジュン</t>
    </rPh>
    <rPh sb="6" eb="7">
      <t>ネン</t>
    </rPh>
    <rPh sb="9" eb="10">
      <t>ツカ</t>
    </rPh>
    <rPh sb="15" eb="18">
      <t>ヒヒョウジ</t>
    </rPh>
    <phoneticPr fontId="14"/>
  </si>
  <si>
    <t>「負荷記録表」で基準値・基準年度の変更があれば書き換える</t>
    <rPh sb="1" eb="3">
      <t>フカ</t>
    </rPh>
    <rPh sb="3" eb="5">
      <t>キロク</t>
    </rPh>
    <rPh sb="5" eb="6">
      <t>ヒョウ</t>
    </rPh>
    <rPh sb="8" eb="10">
      <t>キジュン</t>
    </rPh>
    <rPh sb="10" eb="11">
      <t>チ</t>
    </rPh>
    <rPh sb="12" eb="14">
      <t>キジュン</t>
    </rPh>
    <rPh sb="14" eb="16">
      <t>ネンド</t>
    </rPh>
    <rPh sb="17" eb="19">
      <t>ヘンコウ</t>
    </rPh>
    <rPh sb="23" eb="24">
      <t>カ</t>
    </rPh>
    <rPh sb="25" eb="26">
      <t>カ</t>
    </rPh>
    <phoneticPr fontId="14"/>
  </si>
  <si>
    <t>「負荷記録表」の今期のデータを消す</t>
    <rPh sb="1" eb="3">
      <t>フカ</t>
    </rPh>
    <rPh sb="3" eb="5">
      <t>キロク</t>
    </rPh>
    <rPh sb="5" eb="6">
      <t>ヒョウ</t>
    </rPh>
    <rPh sb="8" eb="10">
      <t>コンキ</t>
    </rPh>
    <rPh sb="15" eb="16">
      <t>ケ</t>
    </rPh>
    <phoneticPr fontId="14"/>
  </si>
  <si>
    <t>「負荷記録表」で基準年を変更する場合は「負荷記録表」の基準年のデータを変更する</t>
    <rPh sb="1" eb="3">
      <t>フカ</t>
    </rPh>
    <rPh sb="3" eb="5">
      <t>キロク</t>
    </rPh>
    <rPh sb="5" eb="6">
      <t>ヒョウ</t>
    </rPh>
    <rPh sb="8" eb="10">
      <t>キジュン</t>
    </rPh>
    <rPh sb="10" eb="11">
      <t>ネン</t>
    </rPh>
    <rPh sb="12" eb="14">
      <t>ヘンコウ</t>
    </rPh>
    <rPh sb="16" eb="18">
      <t>バアイ</t>
    </rPh>
    <rPh sb="20" eb="22">
      <t>フカ</t>
    </rPh>
    <rPh sb="22" eb="24">
      <t>キロク</t>
    </rPh>
    <rPh sb="24" eb="25">
      <t>ヒョウ</t>
    </rPh>
    <rPh sb="27" eb="29">
      <t>キジュン</t>
    </rPh>
    <rPh sb="29" eb="30">
      <t>ネン</t>
    </rPh>
    <rPh sb="35" eb="37">
      <t>ヘンコウ</t>
    </rPh>
    <phoneticPr fontId="14"/>
  </si>
  <si>
    <t>「環境経営計画書」の目標を前期実績を考慮して見直す</t>
    <rPh sb="1" eb="3">
      <t>カンキョウ</t>
    </rPh>
    <rPh sb="3" eb="5">
      <t>ケイエイ</t>
    </rPh>
    <rPh sb="5" eb="7">
      <t>ケイカク</t>
    </rPh>
    <rPh sb="7" eb="8">
      <t>ショ</t>
    </rPh>
    <rPh sb="10" eb="12">
      <t>モクヒョウ</t>
    </rPh>
    <rPh sb="13" eb="15">
      <t>ゼンキ</t>
    </rPh>
    <rPh sb="15" eb="17">
      <t>ジッセキ</t>
    </rPh>
    <rPh sb="18" eb="20">
      <t>コウリョ</t>
    </rPh>
    <rPh sb="22" eb="24">
      <t>ミナオ</t>
    </rPh>
    <phoneticPr fontId="14"/>
  </si>
  <si>
    <t>「環境経営計画書」の目標達成手段を見直す</t>
    <rPh sb="1" eb="3">
      <t>カンキョウ</t>
    </rPh>
    <rPh sb="3" eb="5">
      <t>ケイエイ</t>
    </rPh>
    <rPh sb="5" eb="7">
      <t>ケイカク</t>
    </rPh>
    <rPh sb="7" eb="8">
      <t>ショ</t>
    </rPh>
    <rPh sb="10" eb="12">
      <t>モクヒョウ</t>
    </rPh>
    <rPh sb="12" eb="14">
      <t>タッセイ</t>
    </rPh>
    <rPh sb="14" eb="16">
      <t>シュダン</t>
    </rPh>
    <rPh sb="17" eb="19">
      <t>ミナオ</t>
    </rPh>
    <phoneticPr fontId="14"/>
  </si>
  <si>
    <t>⑨</t>
    <phoneticPr fontId="14"/>
  </si>
  <si>
    <t>「環境経営計画書」の確認評価欄を消す</t>
    <rPh sb="1" eb="3">
      <t>カンキョウ</t>
    </rPh>
    <rPh sb="3" eb="5">
      <t>ケイエイ</t>
    </rPh>
    <rPh sb="5" eb="7">
      <t>ケイカク</t>
    </rPh>
    <rPh sb="7" eb="8">
      <t>ショ</t>
    </rPh>
    <rPh sb="10" eb="12">
      <t>カクニン</t>
    </rPh>
    <rPh sb="12" eb="14">
      <t>ヒョウカ</t>
    </rPh>
    <rPh sb="14" eb="15">
      <t>ラン</t>
    </rPh>
    <rPh sb="16" eb="17">
      <t>ケ</t>
    </rPh>
    <phoneticPr fontId="14"/>
  </si>
  <si>
    <t>環境経営レポートの初回審査のため期の途中でまとめる場合の手順</t>
    <rPh sb="0" eb="2">
      <t>カンキョウ</t>
    </rPh>
    <rPh sb="2" eb="4">
      <t>ケイエイ</t>
    </rPh>
    <rPh sb="9" eb="11">
      <t>ショカイ</t>
    </rPh>
    <rPh sb="11" eb="13">
      <t>シンサ</t>
    </rPh>
    <rPh sb="16" eb="17">
      <t>キ</t>
    </rPh>
    <rPh sb="18" eb="20">
      <t>トチュウ</t>
    </rPh>
    <rPh sb="25" eb="27">
      <t>バアイ</t>
    </rPh>
    <rPh sb="28" eb="30">
      <t>テジュン</t>
    </rPh>
    <phoneticPr fontId="14"/>
  </si>
  <si>
    <t>対象期間は年度初めから途中で締めた期間に変更する（年度終了後に年間のレポートをまとめるため、必ず期初からのデータでまとめる）</t>
    <rPh sb="0" eb="2">
      <t>タイショウ</t>
    </rPh>
    <rPh sb="2" eb="4">
      <t>キカン</t>
    </rPh>
    <rPh sb="5" eb="7">
      <t>ネンド</t>
    </rPh>
    <rPh sb="7" eb="8">
      <t>ハジ</t>
    </rPh>
    <rPh sb="11" eb="13">
      <t>トチュウ</t>
    </rPh>
    <rPh sb="14" eb="15">
      <t>シ</t>
    </rPh>
    <rPh sb="17" eb="19">
      <t>キカン</t>
    </rPh>
    <rPh sb="20" eb="22">
      <t>ヘンコウ</t>
    </rPh>
    <rPh sb="25" eb="27">
      <t>ネンド</t>
    </rPh>
    <rPh sb="27" eb="30">
      <t>シュウリョウゴ</t>
    </rPh>
    <rPh sb="31" eb="33">
      <t>ネンカン</t>
    </rPh>
    <rPh sb="46" eb="47">
      <t>カナラ</t>
    </rPh>
    <rPh sb="48" eb="50">
      <t>キショ</t>
    </rPh>
    <phoneticPr fontId="14"/>
  </si>
  <si>
    <t>評価は期初からでも、取組対象期間の数値を用いてもよい</t>
    <rPh sb="0" eb="2">
      <t>ヒョウカ</t>
    </rPh>
    <rPh sb="3" eb="5">
      <t>キショ</t>
    </rPh>
    <rPh sb="10" eb="12">
      <t>トリクミ</t>
    </rPh>
    <rPh sb="12" eb="14">
      <t>タイショウ</t>
    </rPh>
    <rPh sb="14" eb="16">
      <t>キカン</t>
    </rPh>
    <rPh sb="17" eb="19">
      <t>スウチ</t>
    </rPh>
    <rPh sb="20" eb="21">
      <t>モチ</t>
    </rPh>
    <phoneticPr fontId="14"/>
  </si>
  <si>
    <t>表紙の対象期間は期初から途中までの期間に変更する</t>
    <rPh sb="0" eb="2">
      <t>ヒョウシ</t>
    </rPh>
    <rPh sb="3" eb="5">
      <t>タイショウ</t>
    </rPh>
    <rPh sb="5" eb="7">
      <t>キカン</t>
    </rPh>
    <rPh sb="8" eb="10">
      <t>キショ</t>
    </rPh>
    <rPh sb="12" eb="14">
      <t>トチュウ</t>
    </rPh>
    <rPh sb="17" eb="19">
      <t>キカン</t>
    </rPh>
    <rPh sb="20" eb="22">
      <t>ヘンコウ</t>
    </rPh>
    <phoneticPr fontId="14"/>
  </si>
  <si>
    <t>作成（発行）後更新した場合は更新日を入れる</t>
    <rPh sb="0" eb="2">
      <t>サクセイ</t>
    </rPh>
    <rPh sb="3" eb="5">
      <t>ハッコウ</t>
    </rPh>
    <rPh sb="6" eb="7">
      <t>ゴ</t>
    </rPh>
    <rPh sb="7" eb="9">
      <t>コウシン</t>
    </rPh>
    <rPh sb="11" eb="13">
      <t>バアイ</t>
    </rPh>
    <rPh sb="14" eb="17">
      <t>コウシンビ</t>
    </rPh>
    <rPh sb="18" eb="19">
      <t>イ</t>
    </rPh>
    <phoneticPr fontId="14"/>
  </si>
  <si>
    <t>作成の手順テクニック</t>
    <rPh sb="0" eb="2">
      <t>サクセイ</t>
    </rPh>
    <rPh sb="3" eb="5">
      <t>テジュン</t>
    </rPh>
    <phoneticPr fontId="14"/>
  </si>
  <si>
    <t>各様式の不要な行は非表示する（行番号を右クリック→非表示）</t>
    <rPh sb="0" eb="3">
      <t>カクヨウシキ</t>
    </rPh>
    <rPh sb="4" eb="6">
      <t>フヨウ</t>
    </rPh>
    <rPh sb="7" eb="8">
      <t>ギョウ</t>
    </rPh>
    <rPh sb="9" eb="12">
      <t>ヒヒョウジ</t>
    </rPh>
    <rPh sb="15" eb="18">
      <t>ギョウバンゴウ</t>
    </rPh>
    <rPh sb="19" eb="20">
      <t>ミギ</t>
    </rPh>
    <rPh sb="25" eb="28">
      <t>ヒヒョウジ</t>
    </rPh>
    <phoneticPr fontId="14"/>
  </si>
  <si>
    <t>セルの中での改行：alt+enter</t>
    <rPh sb="3" eb="4">
      <t>ナカ</t>
    </rPh>
    <rPh sb="6" eb="8">
      <t>カイギョウ</t>
    </rPh>
    <phoneticPr fontId="14"/>
  </si>
  <si>
    <t>他シートのセルからの自動転記：転記したいセルに＋→目的のセルに移動→enterキー</t>
    <rPh sb="0" eb="1">
      <t>タ</t>
    </rPh>
    <rPh sb="10" eb="12">
      <t>ジドウ</t>
    </rPh>
    <rPh sb="12" eb="14">
      <t>テンキ</t>
    </rPh>
    <rPh sb="15" eb="17">
      <t>テンキ</t>
    </rPh>
    <rPh sb="25" eb="27">
      <t>モクテキ</t>
    </rPh>
    <rPh sb="31" eb="33">
      <t>イドウ</t>
    </rPh>
    <phoneticPr fontId="14"/>
  </si>
  <si>
    <t>データのリンク</t>
    <phoneticPr fontId="14"/>
  </si>
  <si>
    <t>環境経営
計画書</t>
    <rPh sb="0" eb="2">
      <t>カンキョウ</t>
    </rPh>
    <rPh sb="2" eb="4">
      <t>ケイエイ</t>
    </rPh>
    <rPh sb="5" eb="7">
      <t>ケイカク</t>
    </rPh>
    <rPh sb="7" eb="8">
      <t>ショ</t>
    </rPh>
    <phoneticPr fontId="14"/>
  </si>
  <si>
    <t>環境経営
レポート</t>
    <rPh sb="0" eb="2">
      <t>カンキョウ</t>
    </rPh>
    <rPh sb="2" eb="4">
      <t>ケイエイ</t>
    </rPh>
    <phoneticPr fontId="14"/>
  </si>
  <si>
    <t>基準値
今期</t>
    <rPh sb="0" eb="2">
      <t>キジュン</t>
    </rPh>
    <rPh sb="2" eb="3">
      <t>チ</t>
    </rPh>
    <rPh sb="4" eb="6">
      <t>コンキ</t>
    </rPh>
    <phoneticPr fontId="14"/>
  </si>
  <si>
    <t>4負荷(基準年)
4負荷</t>
    <rPh sb="1" eb="3">
      <t>フカ</t>
    </rPh>
    <rPh sb="4" eb="6">
      <t>キジュン</t>
    </rPh>
    <rPh sb="6" eb="7">
      <t>ネン</t>
    </rPh>
    <rPh sb="10" eb="12">
      <t>フカ</t>
    </rPh>
    <phoneticPr fontId="14"/>
  </si>
  <si>
    <t>売上等</t>
    <rPh sb="0" eb="2">
      <t>ウリアゲ</t>
    </rPh>
    <rPh sb="2" eb="3">
      <t>トウ</t>
    </rPh>
    <phoneticPr fontId="14"/>
  </si>
  <si>
    <t>(原単位計算用)</t>
    <rPh sb="1" eb="4">
      <t>ゲンタンイ</t>
    </rPh>
    <rPh sb="4" eb="6">
      <t>ケイサン</t>
    </rPh>
    <rPh sb="6" eb="7">
      <t>ヨウ</t>
    </rPh>
    <phoneticPr fontId="14"/>
  </si>
  <si>
    <t>○○廃棄物</t>
    <rPh sb="2" eb="5">
      <t>ハイキブツ</t>
    </rPh>
    <phoneticPr fontId="14"/>
  </si>
  <si>
    <t>化学物質</t>
    <rPh sb="0" eb="4">
      <t>カガクブッシツ</t>
    </rPh>
    <phoneticPr fontId="14"/>
  </si>
  <si>
    <t>二酸化炭素総排出量</t>
    <rPh sb="0" eb="3">
      <t>ニサンカ</t>
    </rPh>
    <rPh sb="3" eb="5">
      <t>タンソ</t>
    </rPh>
    <rPh sb="5" eb="6">
      <t>ソウ</t>
    </rPh>
    <rPh sb="6" eb="8">
      <t>ハイシュツ</t>
    </rPh>
    <rPh sb="8" eb="9">
      <t>リョウ</t>
    </rPh>
    <phoneticPr fontId="14"/>
  </si>
  <si>
    <t>一般廃棄物総排出量</t>
    <rPh sb="0" eb="2">
      <t>イッパン</t>
    </rPh>
    <rPh sb="2" eb="5">
      <t>ハイキブツ</t>
    </rPh>
    <rPh sb="5" eb="6">
      <t>ソウ</t>
    </rPh>
    <rPh sb="6" eb="8">
      <t>ハイシュツ</t>
    </rPh>
    <rPh sb="8" eb="9">
      <t>リョウ</t>
    </rPh>
    <phoneticPr fontId="14"/>
  </si>
  <si>
    <t>産業廃棄物総排出量</t>
    <rPh sb="0" eb="2">
      <t>サンギョウ</t>
    </rPh>
    <rPh sb="2" eb="5">
      <t>ハイキブツ</t>
    </rPh>
    <rPh sb="5" eb="6">
      <t>ソウ</t>
    </rPh>
    <rPh sb="6" eb="8">
      <t>ハイシュツ</t>
    </rPh>
    <rPh sb="8" eb="9">
      <t>リョウ</t>
    </rPh>
    <phoneticPr fontId="14"/>
  </si>
  <si>
    <t>評価・総括</t>
    <rPh sb="0" eb="2">
      <t>ヒョウカ</t>
    </rPh>
    <rPh sb="3" eb="5">
      <t>ソウカツ</t>
    </rPh>
    <phoneticPr fontId="14"/>
  </si>
  <si>
    <t>計画と評価
次年度取組</t>
    <rPh sb="0" eb="2">
      <t>ケイカク</t>
    </rPh>
    <rPh sb="3" eb="5">
      <t>ヒョウカ</t>
    </rPh>
    <rPh sb="6" eb="9">
      <t>ジネンド</t>
    </rPh>
    <rPh sb="9" eb="11">
      <t>トリクミ</t>
    </rPh>
    <phoneticPr fontId="14"/>
  </si>
  <si>
    <t>□許可の内容</t>
    <rPh sb="1" eb="3">
      <t>キョカ</t>
    </rPh>
    <rPh sb="4" eb="6">
      <t>ナイヨウ</t>
    </rPh>
    <phoneticPr fontId="14"/>
  </si>
  <si>
    <t>　　一般廃棄物収集運搬業許可の内容</t>
    <rPh sb="2" eb="4">
      <t>イッパン</t>
    </rPh>
    <rPh sb="4" eb="7">
      <t>ハイキブツ</t>
    </rPh>
    <rPh sb="7" eb="9">
      <t>シュウシュウ</t>
    </rPh>
    <rPh sb="9" eb="11">
      <t>ウンパン</t>
    </rPh>
    <rPh sb="11" eb="12">
      <t>ギョウ</t>
    </rPh>
    <rPh sb="12" eb="14">
      <t>キョカ</t>
    </rPh>
    <rPh sb="15" eb="17">
      <t>ナイヨウ</t>
    </rPh>
    <phoneticPr fontId="14"/>
  </si>
  <si>
    <t>許可区域</t>
    <rPh sb="0" eb="2">
      <t>キョカ</t>
    </rPh>
    <rPh sb="2" eb="4">
      <t>クイキ</t>
    </rPh>
    <phoneticPr fontId="14"/>
  </si>
  <si>
    <t>許可年月日</t>
    <rPh sb="0" eb="2">
      <t>キョカ</t>
    </rPh>
    <rPh sb="2" eb="5">
      <t>ネンガッピ</t>
    </rPh>
    <phoneticPr fontId="14"/>
  </si>
  <si>
    <t>許可有効年月日</t>
    <rPh sb="0" eb="2">
      <t>キョカ</t>
    </rPh>
    <rPh sb="2" eb="4">
      <t>ユウコウ</t>
    </rPh>
    <rPh sb="4" eb="7">
      <t>ネンガッピ</t>
    </rPh>
    <phoneticPr fontId="14"/>
  </si>
  <si>
    <t>備　　　考</t>
    <rPh sb="0" eb="1">
      <t>ソナエ</t>
    </rPh>
    <rPh sb="4" eb="5">
      <t>コウ</t>
    </rPh>
    <phoneticPr fontId="14"/>
  </si>
  <si>
    <t>**********</t>
    <phoneticPr fontId="14"/>
  </si>
  <si>
    <t>　　産業廃棄物収集運搬業許可の内容</t>
    <rPh sb="2" eb="4">
      <t>サンギョウ</t>
    </rPh>
    <rPh sb="4" eb="7">
      <t>ハイキブツ</t>
    </rPh>
    <rPh sb="7" eb="9">
      <t>シュウシュウ</t>
    </rPh>
    <rPh sb="9" eb="11">
      <t>ウンパン</t>
    </rPh>
    <rPh sb="11" eb="12">
      <t>ギョウ</t>
    </rPh>
    <rPh sb="12" eb="14">
      <t>キョカ</t>
    </rPh>
    <rPh sb="15" eb="17">
      <t>ナイヨウ</t>
    </rPh>
    <phoneticPr fontId="14"/>
  </si>
  <si>
    <t>積替保管</t>
    <rPh sb="0" eb="1">
      <t>ツ</t>
    </rPh>
    <rPh sb="1" eb="2">
      <t>カ</t>
    </rPh>
    <rPh sb="2" eb="4">
      <t>ホカン</t>
    </rPh>
    <phoneticPr fontId="14"/>
  </si>
  <si>
    <t>廃棄物の種類</t>
    <rPh sb="0" eb="3">
      <t>ハイキブツ</t>
    </rPh>
    <rPh sb="4" eb="6">
      <t>シュルイ</t>
    </rPh>
    <phoneticPr fontId="14"/>
  </si>
  <si>
    <t>燃え殻</t>
    <rPh sb="0" eb="1">
      <t>モ</t>
    </rPh>
    <rPh sb="2" eb="3">
      <t>ガラ</t>
    </rPh>
    <phoneticPr fontId="14"/>
  </si>
  <si>
    <t>汚泥</t>
    <rPh sb="0" eb="2">
      <t>オデイ</t>
    </rPh>
    <phoneticPr fontId="14"/>
  </si>
  <si>
    <t>紙くず</t>
    <rPh sb="0" eb="1">
      <t>カミ</t>
    </rPh>
    <phoneticPr fontId="14"/>
  </si>
  <si>
    <t>繊維くず</t>
    <rPh sb="0" eb="2">
      <t>センイ</t>
    </rPh>
    <phoneticPr fontId="14"/>
  </si>
  <si>
    <t>ゴムくず</t>
    <phoneticPr fontId="14"/>
  </si>
  <si>
    <t>ガラス・コンクリート・陶器くず</t>
    <rPh sb="11" eb="13">
      <t>トウキ</t>
    </rPh>
    <phoneticPr fontId="14"/>
  </si>
  <si>
    <t>廃酸</t>
    <rPh sb="0" eb="2">
      <t>ハイサン</t>
    </rPh>
    <phoneticPr fontId="14"/>
  </si>
  <si>
    <t>廃アルカリ</t>
    <rPh sb="0" eb="1">
      <t>ハイ</t>
    </rPh>
    <phoneticPr fontId="14"/>
  </si>
  <si>
    <t>金属くず</t>
    <rPh sb="0" eb="2">
      <t>キンゾク</t>
    </rPh>
    <phoneticPr fontId="14"/>
  </si>
  <si>
    <t>動植物性残さ</t>
    <rPh sb="0" eb="3">
      <t>ドウショクブツ</t>
    </rPh>
    <rPh sb="3" eb="4">
      <t>セイ</t>
    </rPh>
    <rPh sb="4" eb="5">
      <t>ザン</t>
    </rPh>
    <phoneticPr fontId="14"/>
  </si>
  <si>
    <t>鉱さい</t>
    <rPh sb="0" eb="1">
      <t>コウ</t>
    </rPh>
    <phoneticPr fontId="14"/>
  </si>
  <si>
    <t>**********</t>
    <phoneticPr fontId="14"/>
  </si>
  <si>
    <t>有</t>
    <rPh sb="0" eb="1">
      <t>アリ</t>
    </rPh>
    <phoneticPr fontId="14"/>
  </si>
  <si>
    <t>○</t>
    <phoneticPr fontId="14"/>
  </si>
  <si>
    <t>**********</t>
    <phoneticPr fontId="14"/>
  </si>
  <si>
    <t>無</t>
    <rPh sb="0" eb="1">
      <t>ナシ</t>
    </rPh>
    <phoneticPr fontId="14"/>
  </si>
  <si>
    <t>○</t>
    <phoneticPr fontId="14"/>
  </si>
  <si>
    <t>　　特別管理産業廃棄物収集運搬業許可の内容</t>
    <rPh sb="2" eb="4">
      <t>トクベツ</t>
    </rPh>
    <rPh sb="4" eb="6">
      <t>カンリ</t>
    </rPh>
    <rPh sb="6" eb="8">
      <t>サンギョウ</t>
    </rPh>
    <rPh sb="8" eb="11">
      <t>ハイキブツ</t>
    </rPh>
    <rPh sb="11" eb="13">
      <t>シュウシュウ</t>
    </rPh>
    <rPh sb="13" eb="15">
      <t>ウンパン</t>
    </rPh>
    <rPh sb="15" eb="16">
      <t>ギョウ</t>
    </rPh>
    <rPh sb="16" eb="18">
      <t>キョカ</t>
    </rPh>
    <rPh sb="19" eb="21">
      <t>ナイヨウ</t>
    </rPh>
    <phoneticPr fontId="14"/>
  </si>
  <si>
    <t>　　産業廃棄物処分許可の内容</t>
    <rPh sb="2" eb="4">
      <t>サンギョウ</t>
    </rPh>
    <rPh sb="4" eb="7">
      <t>ハイキブツ</t>
    </rPh>
    <rPh sb="7" eb="9">
      <t>ショブン</t>
    </rPh>
    <rPh sb="9" eb="11">
      <t>キョカ</t>
    </rPh>
    <rPh sb="12" eb="14">
      <t>ナイヨウ</t>
    </rPh>
    <phoneticPr fontId="14"/>
  </si>
  <si>
    <t>事業の範囲</t>
    <rPh sb="0" eb="2">
      <t>ジギョウ</t>
    </rPh>
    <rPh sb="3" eb="5">
      <t>ハンイ</t>
    </rPh>
    <phoneticPr fontId="14"/>
  </si>
  <si>
    <t>**********</t>
    <phoneticPr fontId="14"/>
  </si>
  <si>
    <t>圧縮</t>
    <rPh sb="0" eb="2">
      <t>アッシュク</t>
    </rPh>
    <phoneticPr fontId="14"/>
  </si>
  <si>
    <t>選別</t>
    <rPh sb="0" eb="2">
      <t>センベツ</t>
    </rPh>
    <phoneticPr fontId="14"/>
  </si>
  <si>
    <t>破砕</t>
    <rPh sb="0" eb="2">
      <t>ハサイ</t>
    </rPh>
    <phoneticPr fontId="14"/>
  </si>
  <si>
    <t>○</t>
    <phoneticPr fontId="14"/>
  </si>
  <si>
    <t>○○</t>
    <phoneticPr fontId="14"/>
  </si>
  <si>
    <t>（・・・・・・）</t>
    <phoneticPr fontId="14"/>
  </si>
  <si>
    <r>
      <t>様式：4-02　</t>
    </r>
    <r>
      <rPr>
        <b/>
        <sz val="16"/>
        <rFont val="ＭＳ 明朝"/>
        <family val="1"/>
        <charset val="128"/>
      </rPr>
      <t>環境への取組の自己チェック表</t>
    </r>
    <rPh sb="0" eb="2">
      <t>ヨウシキ</t>
    </rPh>
    <rPh sb="8" eb="10">
      <t>カンキョウ</t>
    </rPh>
    <rPh sb="12" eb="14">
      <t>トリクミ</t>
    </rPh>
    <rPh sb="15" eb="17">
      <t>ジコ</t>
    </rPh>
    <rPh sb="21" eb="22">
      <t>ヒョウ</t>
    </rPh>
    <phoneticPr fontId="14"/>
  </si>
  <si>
    <t>環境への負荷の自己チェック表への記録</t>
    <rPh sb="0" eb="2">
      <t>カンキョウ</t>
    </rPh>
    <rPh sb="4" eb="6">
      <t>フカ</t>
    </rPh>
    <rPh sb="7" eb="9">
      <t>ジコ</t>
    </rPh>
    <rPh sb="13" eb="14">
      <t>ヒョウ</t>
    </rPh>
    <rPh sb="16" eb="18">
      <t>キロク</t>
    </rPh>
    <phoneticPr fontId="14"/>
  </si>
  <si>
    <t>環境への取組の自己チェック表の実施</t>
    <rPh sb="0" eb="2">
      <t>カンキョウ</t>
    </rPh>
    <rPh sb="4" eb="6">
      <t>トリクミ</t>
    </rPh>
    <rPh sb="7" eb="9">
      <t>ジコ</t>
    </rPh>
    <rPh sb="13" eb="14">
      <t>ヒョウ</t>
    </rPh>
    <rPh sb="15" eb="17">
      <t>ジッシ</t>
    </rPh>
    <phoneticPr fontId="14"/>
  </si>
  <si>
    <t>環境への負荷の自己チェック表</t>
    <rPh sb="0" eb="2">
      <t>カンキョウ</t>
    </rPh>
    <rPh sb="4" eb="6">
      <t>フカ</t>
    </rPh>
    <rPh sb="7" eb="9">
      <t>ジコ</t>
    </rPh>
    <rPh sb="13" eb="14">
      <t>ヒョウ</t>
    </rPh>
    <phoneticPr fontId="14"/>
  </si>
  <si>
    <t>様式：4-01　環境への負荷の自己チェック表（補助資料）</t>
    <rPh sb="21" eb="22">
      <t>ヒョウ</t>
    </rPh>
    <rPh sb="23" eb="25">
      <t>ホジョ</t>
    </rPh>
    <rPh sb="25" eb="27">
      <t>シリョウ</t>
    </rPh>
    <phoneticPr fontId="14"/>
  </si>
  <si>
    <t>ボイラ50Ｌ/時</t>
    <rPh sb="7" eb="8">
      <t>ジ</t>
    </rPh>
    <phoneticPr fontId="14"/>
  </si>
  <si>
    <t>環境関連法規等取りまとめ表（遵守評価記録）</t>
    <rPh sb="0" eb="2">
      <t>カンキョウ</t>
    </rPh>
    <rPh sb="2" eb="4">
      <t>カンレン</t>
    </rPh>
    <rPh sb="7" eb="8">
      <t>ト</t>
    </rPh>
    <rPh sb="12" eb="13">
      <t>ヒョウ</t>
    </rPh>
    <rPh sb="14" eb="16">
      <t>ジュンシュ</t>
    </rPh>
    <phoneticPr fontId="14"/>
  </si>
  <si>
    <t>（５．環境関連法規などの取りまとめ）</t>
    <rPh sb="3" eb="5">
      <t>カンキョウ</t>
    </rPh>
    <rPh sb="5" eb="7">
      <t>カンレン</t>
    </rPh>
    <rPh sb="7" eb="9">
      <t>ホウキ</t>
    </rPh>
    <rPh sb="12" eb="13">
      <t>ト</t>
    </rPh>
    <phoneticPr fontId="14"/>
  </si>
  <si>
    <t>取りまとめ表</t>
    <rPh sb="0" eb="1">
      <t>ト</t>
    </rPh>
    <rPh sb="5" eb="6">
      <t>ヒョウ</t>
    </rPh>
    <phoneticPr fontId="14"/>
  </si>
  <si>
    <t>様式：13-02　（１３．取組状況の確認・評価、並びに問題の是正及び予防）</t>
    <rPh sb="0" eb="2">
      <t>ヨウシキ</t>
    </rPh>
    <rPh sb="13" eb="15">
      <t>トリクミ</t>
    </rPh>
    <rPh sb="15" eb="17">
      <t>ジョウキョウ</t>
    </rPh>
    <rPh sb="18" eb="20">
      <t>カクニン</t>
    </rPh>
    <rPh sb="21" eb="23">
      <t>ヒョウカ</t>
    </rPh>
    <rPh sb="24" eb="25">
      <t>ナラ</t>
    </rPh>
    <rPh sb="27" eb="29">
      <t>モンダイ</t>
    </rPh>
    <rPh sb="30" eb="32">
      <t>ゼセイ</t>
    </rPh>
    <rPh sb="32" eb="33">
      <t>オヨ</t>
    </rPh>
    <rPh sb="34" eb="36">
      <t>ヨボウ</t>
    </rPh>
    <phoneticPr fontId="14"/>
  </si>
  <si>
    <t xml:space="preserve">要求事項 ５ 環境関連法規などの取りまとめ </t>
    <phoneticPr fontId="14"/>
  </si>
  <si>
    <t>環境関連法規等の遵守評価記録</t>
    <rPh sb="0" eb="2">
      <t>カンキョウ</t>
    </rPh>
    <rPh sb="2" eb="4">
      <t>カンレン</t>
    </rPh>
    <rPh sb="4" eb="7">
      <t>ホウキナド</t>
    </rPh>
    <rPh sb="8" eb="10">
      <t>ジュンシュ</t>
    </rPh>
    <rPh sb="10" eb="12">
      <t>ヒョウカ</t>
    </rPh>
    <rPh sb="12" eb="14">
      <t>キロク</t>
    </rPh>
    <phoneticPr fontId="14"/>
  </si>
  <si>
    <t>但し、次の事項は所定の様式を用いてもよい　環境経営目標・計画の未達成：環境経営計画書、苦情：環境コミュニケーション記録</t>
    <rPh sb="21" eb="23">
      <t>カンキョウ</t>
    </rPh>
    <rPh sb="23" eb="25">
      <t>ケイエイ</t>
    </rPh>
    <rPh sb="28" eb="30">
      <t>ケイカク</t>
    </rPh>
    <rPh sb="37" eb="39">
      <t>ケイエイ</t>
    </rPh>
    <rPh sb="46" eb="48">
      <t>カンキョウ</t>
    </rPh>
    <phoneticPr fontId="14"/>
  </si>
  <si>
    <t>問題点（不適合）とは：環境関連法規制の逸脱、決められた事項が守られていない状況、審査員からの指摘事項、その他代表者及び環境管理責任者が問題点として指摘した事項</t>
    <rPh sb="0" eb="3">
      <t>モンダイテン</t>
    </rPh>
    <rPh sb="40" eb="42">
      <t>シンサ</t>
    </rPh>
    <rPh sb="42" eb="43">
      <t>イン</t>
    </rPh>
    <rPh sb="46" eb="48">
      <t>シテキ</t>
    </rPh>
    <rPh sb="48" eb="50">
      <t>ジコウ</t>
    </rPh>
    <rPh sb="53" eb="54">
      <t>タ</t>
    </rPh>
    <phoneticPr fontId="14"/>
  </si>
  <si>
    <t>様式：4-02　環境への取組の自己チェック表</t>
    <rPh sb="8" eb="10">
      <t>カンキョウ</t>
    </rPh>
    <rPh sb="12" eb="14">
      <t>トリクミ</t>
    </rPh>
    <rPh sb="15" eb="17">
      <t>ジコ</t>
    </rPh>
    <rPh sb="21" eb="22">
      <t>ヒョウ</t>
    </rPh>
    <phoneticPr fontId="14"/>
  </si>
  <si>
    <t>組織の環境への取組状況について、本チェック表（Excelファイル）を基に把握してください。</t>
    <rPh sb="0" eb="2">
      <t>ソシキ</t>
    </rPh>
    <rPh sb="3" eb="5">
      <t>カンキョウ</t>
    </rPh>
    <rPh sb="7" eb="9">
      <t>トリクミ</t>
    </rPh>
    <rPh sb="9" eb="11">
      <t>ジョウキョウ</t>
    </rPh>
    <rPh sb="16" eb="17">
      <t>ホン</t>
    </rPh>
    <rPh sb="21" eb="22">
      <t>ヒョウ</t>
    </rPh>
    <rPh sb="34" eb="35">
      <t>モト</t>
    </rPh>
    <rPh sb="36" eb="38">
      <t>ハアク</t>
    </rPh>
    <phoneticPr fontId="14"/>
  </si>
  <si>
    <t>追加する取組がある場合には、それぞれの項目の下の空欄に取組の内容を記入してください。</t>
    <rPh sb="0" eb="2">
      <t>ツイカ</t>
    </rPh>
    <rPh sb="4" eb="6">
      <t>トリクミ</t>
    </rPh>
    <rPh sb="9" eb="11">
      <t>バアイ</t>
    </rPh>
    <rPh sb="19" eb="21">
      <t>コウモク</t>
    </rPh>
    <rPh sb="22" eb="23">
      <t>シタ</t>
    </rPh>
    <rPh sb="24" eb="26">
      <t>クウラン</t>
    </rPh>
    <rPh sb="27" eb="29">
      <t>トリクミ</t>
    </rPh>
    <rPh sb="30" eb="32">
      <t>ナイヨウ</t>
    </rPh>
    <rPh sb="33" eb="35">
      <t>キニュウ</t>
    </rPh>
    <phoneticPr fontId="14"/>
  </si>
  <si>
    <t>関連する取組についてのみ、左の「チェック」の欄に「1」を入力してください。</t>
    <rPh sb="0" eb="2">
      <t>カンレン</t>
    </rPh>
    <rPh sb="4" eb="6">
      <t>トリクミ</t>
    </rPh>
    <rPh sb="13" eb="14">
      <t>ヒダリ</t>
    </rPh>
    <rPh sb="22" eb="23">
      <t>ラン</t>
    </rPh>
    <rPh sb="28" eb="30">
      <t>ニュウリョク</t>
    </rPh>
    <phoneticPr fontId="14"/>
  </si>
  <si>
    <t>「重要度」の欄に、環境経営に著しい効果があると考えられる項目には「3」を、かなり効果がある項目には「2」を、多少効果がある項目には「1」を入力してください。</t>
    <rPh sb="1" eb="4">
      <t>ジュウヨウド</t>
    </rPh>
    <rPh sb="6" eb="7">
      <t>ラン</t>
    </rPh>
    <rPh sb="9" eb="11">
      <t>カンキョウ</t>
    </rPh>
    <rPh sb="11" eb="13">
      <t>ケイエイ</t>
    </rPh>
    <rPh sb="14" eb="15">
      <t>イチジル</t>
    </rPh>
    <rPh sb="17" eb="19">
      <t>コウカ</t>
    </rPh>
    <rPh sb="23" eb="24">
      <t>カンガ</t>
    </rPh>
    <rPh sb="28" eb="30">
      <t>コウモク</t>
    </rPh>
    <rPh sb="40" eb="42">
      <t>コウカ</t>
    </rPh>
    <rPh sb="45" eb="47">
      <t>コウモク</t>
    </rPh>
    <rPh sb="54" eb="56">
      <t>タショウ</t>
    </rPh>
    <rPh sb="56" eb="58">
      <t>コウカ</t>
    </rPh>
    <rPh sb="61" eb="63">
      <t>コウモク</t>
    </rPh>
    <rPh sb="69" eb="71">
      <t>ニュウリョク</t>
    </rPh>
    <phoneticPr fontId="14"/>
  </si>
  <si>
    <t>「取組」の欄に、既に取り組んでいる活動には「2」を、さらに取組が必要は活動には「1」を、取り組んでいない活動には「0」を入力してください。</t>
    <rPh sb="1" eb="3">
      <t>トリクミ</t>
    </rPh>
    <rPh sb="5" eb="6">
      <t>ラン</t>
    </rPh>
    <rPh sb="8" eb="9">
      <t>スデ</t>
    </rPh>
    <rPh sb="10" eb="11">
      <t>ト</t>
    </rPh>
    <rPh sb="12" eb="13">
      <t>ク</t>
    </rPh>
    <rPh sb="17" eb="19">
      <t>カツドウ</t>
    </rPh>
    <rPh sb="29" eb="31">
      <t>トリクミ</t>
    </rPh>
    <rPh sb="32" eb="34">
      <t>ヒツヨウ</t>
    </rPh>
    <rPh sb="35" eb="37">
      <t>カツドウ</t>
    </rPh>
    <rPh sb="44" eb="45">
      <t>ト</t>
    </rPh>
    <rPh sb="46" eb="47">
      <t>ク</t>
    </rPh>
    <rPh sb="52" eb="54">
      <t>カツドウ</t>
    </rPh>
    <rPh sb="60" eb="62">
      <t>ニュウリョク</t>
    </rPh>
    <phoneticPr fontId="14"/>
  </si>
  <si>
    <t>評価点及び結果の点数は、自動で入力されます。</t>
    <rPh sb="0" eb="3">
      <t>ヒョウカテン</t>
    </rPh>
    <rPh sb="3" eb="4">
      <t>オヨ</t>
    </rPh>
    <rPh sb="5" eb="7">
      <t>ケッカ</t>
    </rPh>
    <rPh sb="8" eb="10">
      <t>テンスウ</t>
    </rPh>
    <rPh sb="12" eb="14">
      <t>ジドウ</t>
    </rPh>
    <rPh sb="15" eb="17">
      <t>ニュウリョク</t>
    </rPh>
    <phoneticPr fontId="14"/>
  </si>
  <si>
    <t>重点取組を行う項目に◎〇△を入れてください（◎は今期の環境経営計画書に記載、〇は今期取り組む、△は今後取り組む）</t>
    <rPh sb="0" eb="2">
      <t>ジュウテン</t>
    </rPh>
    <rPh sb="2" eb="4">
      <t>トリクミ</t>
    </rPh>
    <rPh sb="5" eb="6">
      <t>オコナ</t>
    </rPh>
    <rPh sb="7" eb="9">
      <t>コウモク</t>
    </rPh>
    <rPh sb="14" eb="15">
      <t>イ</t>
    </rPh>
    <rPh sb="24" eb="26">
      <t>コンキ</t>
    </rPh>
    <rPh sb="27" eb="29">
      <t>カンキョウ</t>
    </rPh>
    <rPh sb="29" eb="31">
      <t>ケイエイ</t>
    </rPh>
    <rPh sb="31" eb="33">
      <t>ケイカク</t>
    </rPh>
    <rPh sb="33" eb="34">
      <t>ショ</t>
    </rPh>
    <rPh sb="35" eb="37">
      <t>キサイ</t>
    </rPh>
    <rPh sb="40" eb="42">
      <t>コンキ</t>
    </rPh>
    <rPh sb="42" eb="43">
      <t>ト</t>
    </rPh>
    <rPh sb="44" eb="45">
      <t>ク</t>
    </rPh>
    <rPh sb="49" eb="51">
      <t>コンゴ</t>
    </rPh>
    <rPh sb="51" eb="52">
      <t>ト</t>
    </rPh>
    <rPh sb="53" eb="54">
      <t>ク</t>
    </rPh>
    <phoneticPr fontId="14"/>
  </si>
  <si>
    <t>年度環境経営計画策定時及び目標未達成時の挽回策として活用してください。</t>
    <rPh sb="0" eb="2">
      <t>ネンド</t>
    </rPh>
    <rPh sb="2" eb="4">
      <t>カンキョウ</t>
    </rPh>
    <rPh sb="4" eb="6">
      <t>ケイエイ</t>
    </rPh>
    <rPh sb="6" eb="8">
      <t>ケイカク</t>
    </rPh>
    <rPh sb="8" eb="10">
      <t>サクテイ</t>
    </rPh>
    <rPh sb="10" eb="11">
      <t>ジ</t>
    </rPh>
    <rPh sb="11" eb="12">
      <t>オヨ</t>
    </rPh>
    <rPh sb="13" eb="15">
      <t>モクヒョウ</t>
    </rPh>
    <rPh sb="15" eb="18">
      <t>ミタッセイ</t>
    </rPh>
    <rPh sb="18" eb="19">
      <t>ジ</t>
    </rPh>
    <rPh sb="20" eb="22">
      <t>バンカイ</t>
    </rPh>
    <rPh sb="22" eb="23">
      <t>サク</t>
    </rPh>
    <rPh sb="26" eb="28">
      <t>カツヨウ</t>
    </rPh>
    <phoneticPr fontId="14"/>
  </si>
  <si>
    <t>１．事業活動へのインプットに関する項目</t>
    <phoneticPr fontId="14"/>
  </si>
  <si>
    <t>１）省エネルギー（アウトプットである温室効果ガスの排出抑制にも効果がある取組）</t>
    <phoneticPr fontId="14"/>
  </si>
  <si>
    <t>①エネルギーの効率的利用及び日常的なエネルギーの節約</t>
  </si>
  <si>
    <t>ﾁｪｯｸ</t>
    <phoneticPr fontId="14"/>
  </si>
  <si>
    <t>具体的な取組内容</t>
    <rPh sb="0" eb="3">
      <t>グタイテキ</t>
    </rPh>
    <rPh sb="4" eb="6">
      <t>トリク</t>
    </rPh>
    <rPh sb="6" eb="8">
      <t>ナイヨウ</t>
    </rPh>
    <phoneticPr fontId="14"/>
  </si>
  <si>
    <t>取組段階の目安
導入
発展
継続的発展</t>
    <rPh sb="0" eb="1">
      <t>ト</t>
    </rPh>
    <rPh sb="1" eb="2">
      <t>ク</t>
    </rPh>
    <rPh sb="2" eb="4">
      <t>ダンカイ</t>
    </rPh>
    <rPh sb="5" eb="7">
      <t>メヤス</t>
    </rPh>
    <rPh sb="8" eb="10">
      <t>ドウニュウ</t>
    </rPh>
    <rPh sb="11" eb="13">
      <t>ハッテン</t>
    </rPh>
    <rPh sb="14" eb="17">
      <t>ケイゾクテキ</t>
    </rPh>
    <rPh sb="17" eb="19">
      <t>ハッテン</t>
    </rPh>
    <phoneticPr fontId="14"/>
  </si>
  <si>
    <t>重要度</t>
    <rPh sb="0" eb="3">
      <t>ジュウヨウド</t>
    </rPh>
    <phoneticPr fontId="14"/>
  </si>
  <si>
    <t>取組</t>
    <rPh sb="0" eb="2">
      <t>トリクミ</t>
    </rPh>
    <phoneticPr fontId="14"/>
  </si>
  <si>
    <t>評価点</t>
    <rPh sb="0" eb="2">
      <t>ヒョウカ</t>
    </rPh>
    <rPh sb="2" eb="3">
      <t>テン</t>
    </rPh>
    <phoneticPr fontId="14"/>
  </si>
  <si>
    <t>重点取組</t>
    <rPh sb="0" eb="2">
      <t>ジュウテン</t>
    </rPh>
    <rPh sb="2" eb="4">
      <t>トリクミ</t>
    </rPh>
    <phoneticPr fontId="14"/>
  </si>
  <si>
    <t>事務室、工場などの照明は、昼休み、残業時など、不必要な時は消灯している</t>
    <phoneticPr fontId="14"/>
  </si>
  <si>
    <t>導入</t>
    <rPh sb="0" eb="2">
      <t>ドウニュウ</t>
    </rPh>
    <phoneticPr fontId="14"/>
  </si>
  <si>
    <t>ロッカー室や倉庫、使用頻度が低いトイレなど、照明は普段は消灯し、使用時のみ点灯している</t>
    <phoneticPr fontId="14"/>
  </si>
  <si>
    <t>パソコン、コピー機などのOA機器は、省電力設定にしている</t>
  </si>
  <si>
    <t>夜間、休日は、パソコン、プリンターなどの主電源を切っている</t>
  </si>
  <si>
    <t>エレベーターの使用を控え、階段を使用している</t>
    <phoneticPr fontId="14"/>
  </si>
  <si>
    <t>空調の適温化（冷房28℃程度、暖房20℃程度）を徹底している</t>
  </si>
  <si>
    <t>使用していない部屋の空調を停止している</t>
  </si>
  <si>
    <t>ブラインドやカーテンの利用などにより、熱の出入りを調節している</t>
  </si>
  <si>
    <t>夏季における軽装（クールビズ）、冬季における重ね着（ウォームビズ）など服装の工夫をして、冷暖房の使用を抑えている</t>
  </si>
  <si>
    <t>達成時期を定めた具体的な数値目標を設定している</t>
  </si>
  <si>
    <t>緑のカーテンを設置している</t>
  </si>
  <si>
    <t>すだれや庇の取り付けで窓からの日射の侵入を防いでいる</t>
  </si>
  <si>
    <t>屋外機の冷却対策（よしず、日陰、散水など）をしている</t>
  </si>
  <si>
    <t>窓に断熱シート（プチプチマットなど）を貼付け、熱のロスを防いでいる</t>
  </si>
  <si>
    <t>屋上に野菜などを植えて屋上緑化をしている</t>
  </si>
  <si>
    <t>発展</t>
    <rPh sb="0" eb="2">
      <t>ハッテン</t>
    </rPh>
    <phoneticPr fontId="14"/>
  </si>
  <si>
    <t>空調を必要な区域や時間に限定して使用している</t>
  </si>
  <si>
    <t>人感センサー、照度センサー等による管理を行っている</t>
    <rPh sb="7" eb="9">
      <t>ショウド</t>
    </rPh>
    <rPh sb="13" eb="14">
      <t>トウ</t>
    </rPh>
    <rPh sb="17" eb="19">
      <t>カンリ</t>
    </rPh>
    <rPh sb="20" eb="21">
      <t>オコナ</t>
    </rPh>
    <phoneticPr fontId="14"/>
  </si>
  <si>
    <t>間引き照明を実施している</t>
  </si>
  <si>
    <t>既存製造方法を見直し、エネルギーの効率的利用をしている</t>
    <rPh sb="0" eb="2">
      <t>キゾン</t>
    </rPh>
    <rPh sb="2" eb="4">
      <t>セイゾウ</t>
    </rPh>
    <rPh sb="4" eb="6">
      <t>ホウホウ</t>
    </rPh>
    <rPh sb="7" eb="9">
      <t>ミナオ</t>
    </rPh>
    <rPh sb="17" eb="20">
      <t>コウリツテキ</t>
    </rPh>
    <rPh sb="20" eb="22">
      <t>リヨウ</t>
    </rPh>
    <phoneticPr fontId="14"/>
  </si>
  <si>
    <t>継続的発展</t>
    <rPh sb="0" eb="5">
      <t>ケイゾクテキハッテン</t>
    </rPh>
    <phoneticPr fontId="14"/>
  </si>
  <si>
    <t>＜製造工程＞工程間の仕掛かり削減、ラインの並列化や部分統合などにより生産工程の待機時間を短縮している</t>
  </si>
  <si>
    <t>＜製造工程＞前処理、前加工、予熱などを合理化することにより生産工程の時間を短縮している</t>
  </si>
  <si>
    <t>ピークシフトを実施している</t>
  </si>
  <si>
    <t>↑関連する取組についてのみ「1」を入力してください。</t>
    <phoneticPr fontId="14"/>
  </si>
  <si>
    <t>②設備機器などの適正管理</t>
    <phoneticPr fontId="14"/>
  </si>
  <si>
    <t>空調機のフィルターの定期的な清掃・交換など、適正に管理している</t>
    <phoneticPr fontId="14"/>
  </si>
  <si>
    <t>冷暖房終了時間前に熱源機を停止し、装置内の熱を有効利用している（予冷や予熱時には外気の取り入れをしていない）</t>
  </si>
  <si>
    <t>照明器具については、定期的な清掃、交換を行うなど、適正に管理している</t>
  </si>
  <si>
    <t>エレベーターの夜間、休日の部分的停止などを行っている</t>
  </si>
  <si>
    <t>電力不要時には、負荷遮断、変圧器を遮断している</t>
  </si>
  <si>
    <t>熱源機器（冷凍機、ボイラーなど）の冷水・温水出口温度の設定を、運転効率がよくなるよう可能な限り調整をする他、定期点検を行うなど、適正に管理している</t>
  </si>
  <si>
    <t>空気圧縮機については、必要十分なライン圧力に低圧化している</t>
  </si>
  <si>
    <t>外気温度が概ね20～27℃の中間期は、全熱交換器（換気をしながら、冷暖房の熱を回収して再利用する設備）のバイパス運転（普通換気モード、中間制御運転、熱交換ローター停止）を行っている。又は、窓の開閉などにより外気取り入れ量を調整して室温を調節している</t>
  </si>
  <si>
    <t>冬季以外は給湯を停止している</t>
  </si>
  <si>
    <t>共用のコンピューターなどの電源については、管理担当者や使用上のルールを決めるなど、適正に管理している</t>
  </si>
  <si>
    <t>デマンド監視を実施している</t>
  </si>
  <si>
    <t>高効率機器（蓄熱式ヒートポンプなど）を採用している</t>
  </si>
  <si>
    <t>空調：外気浸入による熱損失を防ぐ処置をしている</t>
  </si>
  <si>
    <t>空調：外気利用などで効率の良い運転をしている</t>
  </si>
  <si>
    <t>排熱を利用している</t>
  </si>
  <si>
    <t>③設備の入替・更新時及び施設の改修に当たっての配慮</t>
    <rPh sb="1" eb="3">
      <t>セツビ</t>
    </rPh>
    <rPh sb="4" eb="6">
      <t>イレカエ</t>
    </rPh>
    <rPh sb="7" eb="10">
      <t>コウシンジ</t>
    </rPh>
    <rPh sb="10" eb="11">
      <t>オヨ</t>
    </rPh>
    <rPh sb="12" eb="14">
      <t>シセツ</t>
    </rPh>
    <rPh sb="15" eb="17">
      <t>カイシュウ</t>
    </rPh>
    <rPh sb="18" eb="19">
      <t>ア</t>
    </rPh>
    <rPh sb="23" eb="25">
      <t>ハイリョ</t>
    </rPh>
    <phoneticPr fontId="14"/>
  </si>
  <si>
    <t>昼間の太陽光や人の存在を感知し、必要時のみ点灯する設備を採用している</t>
  </si>
  <si>
    <t>LED照明を採用している</t>
  </si>
  <si>
    <t>複層ガラス、二重サッシなどを採用し、建物の断熱性能を向上させている</t>
  </si>
  <si>
    <t>コピー機、パソコン、プリンターなどのOA機器についは、エネルギー効率の高い機器を導入している</t>
  </si>
  <si>
    <t>あらかじめ設定された時刻や時間帯に、照明の箇所や照度などを自動制御するシステムを導入している</t>
  </si>
  <si>
    <t>熱線吸収ガラス、熱線反射ガラスを採用し、日射を遮断している</t>
  </si>
  <si>
    <t>照明器具の位置を下げるなど照度UPに取り組んでいる</t>
    <phoneticPr fontId="14"/>
  </si>
  <si>
    <t>負荷の変動が予想される動力機器において、回転数制御が可能なインバーターを採用している</t>
  </si>
  <si>
    <t>空気圧縮機、冷凍機、ボイラーなどのエネルギー供給設備については、新規購入及び更新時には省エネルギー型機を導入している</t>
  </si>
  <si>
    <t>換気の際に屋外に排出される熱を回収して利用することのできる全熱交換器を採用している</t>
  </si>
  <si>
    <t>部分換気システムを導入している</t>
  </si>
  <si>
    <t>従来機との比較でAPFの高いヒートポンプエアコンを採用している</t>
  </si>
  <si>
    <t>天然ガスを利用した空調システムなどの省エネルギー型空調設備を導入している</t>
  </si>
  <si>
    <t>天井埋込形エアコンの吹き出しにファンなどを付けて、風を攪乱させる装置を導入している</t>
  </si>
  <si>
    <t>給湯設備の配管などを断熱化している</t>
  </si>
  <si>
    <t>電力損失の少ない高効率変圧器を採用している</t>
  </si>
  <si>
    <t>コージェネレーションシステムを導入している</t>
  </si>
  <si>
    <t>地域冷暖房（地域熱供給）システムを利用している</t>
  </si>
  <si>
    <t>ごみ焼却熱やボイラーなどの廃熱を利用できる回収システムを導入している</t>
  </si>
  <si>
    <t>屋根、壁、床などに断熱材を採用している</t>
  </si>
  <si>
    <t>自然エネルギーの積極的利用を進めている／検討している</t>
  </si>
  <si>
    <t>空調機の屋外機に散水装置を取り付けている（ピークカット対策）</t>
    <phoneticPr fontId="14"/>
  </si>
  <si>
    <t>潜熱回収型湯沸器（熱効率95％）を採用している</t>
  </si>
  <si>
    <t>蒸気配管、加熱装置などの断熱化（保温）している</t>
  </si>
  <si>
    <t>照明器具に個別スイッチ（キャノピースイッチなど）を取り付けている</t>
  </si>
  <si>
    <t>家電製品はトップランナー製品を優先的に選択している（省エネ性能カタログを参考にしている）</t>
  </si>
  <si>
    <t>電力のデマンドコントロールを採用している（ピークカット対策）</t>
  </si>
  <si>
    <t>屋上を遮熱塗装している</t>
  </si>
  <si>
    <t>２）省資源</t>
    <phoneticPr fontId="14"/>
  </si>
  <si>
    <t>社内LAN、データベースなどの利用による文書の電子化に取り組んでいる</t>
  </si>
  <si>
    <t>打合せや会議の資料などについては、ホワイトボードやプロジェクターの利用により、ペーパーレス化に取り組んでいる</t>
  </si>
  <si>
    <t>印刷物を作成する場合は、その部数が必要最小限の量となるように考慮し、残部が出ないように配慮している</t>
  </si>
  <si>
    <t>両面、集約などの機能を活用した印刷及びコピーを徹底している</t>
  </si>
  <si>
    <t>使用済み用紙、ポスター、カレンダーなどの裏紙が活用できる紙は可能な限り利用するよう工夫している</t>
  </si>
  <si>
    <t>コピー機は、枚数や拡大・縮小の誤りなどのミスコピーを防止するため、使用前に設定を確認するとともに、次に使用する人に配慮し、使用後は必ず設定をリセットしている</t>
  </si>
  <si>
    <t>書面による郵送に代えて電子メールを活用している</t>
  </si>
  <si>
    <t>作成する書類は１枚にまとめる"１枚ベスト運動"に取り組んでいる</t>
    <phoneticPr fontId="14"/>
  </si>
  <si>
    <t>レンタルウエス（工業用ぞうきん）を利用している</t>
  </si>
  <si>
    <t>製品に合わせたスプレーガンの利用で塗料や洗浄剤などの使用量を抑制している</t>
  </si>
  <si>
    <t>生産工程で使用する塗料や洗浄剤などのタンクを集約化することで使用量を抑制する</t>
  </si>
  <si>
    <t>材料加工時による端材などのロスを減らすため、材料取りや設計の見直しなどを行っている</t>
  </si>
  <si>
    <t>溶剤、洗浄剤、触媒といった補助材料を削減するため、原材料の仕様変更などを見直している</t>
  </si>
  <si>
    <t>３）水の効率的利用及び日常的な節水</t>
    <phoneticPr fontId="14"/>
  </si>
  <si>
    <t>節水呼びかけの表示をしている</t>
  </si>
  <si>
    <t>トイレに水流し音発生器を取り付けるなど、トイレ用水を節約している</t>
  </si>
  <si>
    <t>蛇口（水栓）をシャワー型にするなど水量を減らす工夫をしている</t>
  </si>
  <si>
    <t>生産工程で使用する水を再利用するための設備を設置し、活用している（中水利用）</t>
  </si>
  <si>
    <t>冷凍機や冷温水発生機などで使用する冷却水について、循環使用している</t>
  </si>
  <si>
    <t>水道配管からの漏水を定期的に点検している</t>
  </si>
  <si>
    <t>ホースに手元バルブを取り付けて流し放しを防いでいる</t>
  </si>
  <si>
    <t>自動水栓を取付けている</t>
  </si>
  <si>
    <t>冷温水発生機、クーリングタワーなどの稼働に伴い使用される水の量が適正に保たれるよう設備の管理を行っている</t>
  </si>
  <si>
    <t>雨水の貯留タンクや雨水利用施設の設置などにより、雨水利用を行っている</t>
  </si>
  <si>
    <t>雨水を地下浸透させる設備（浸透升など）を導入している</t>
  </si>
  <si>
    <t>４）化学物質使用量の抑制及び管理</t>
    <phoneticPr fontId="14"/>
  </si>
  <si>
    <t>屋外での除草剤、殺虫剤の使用の削減に取り組んでいる</t>
  </si>
  <si>
    <t>危険物に該当しない消毒剤を使用している</t>
    <rPh sb="0" eb="3">
      <t>キケンブツ</t>
    </rPh>
    <rPh sb="4" eb="6">
      <t>ガイトウ</t>
    </rPh>
    <rPh sb="9" eb="12">
      <t>ショウドクザイ</t>
    </rPh>
    <rPh sb="13" eb="15">
      <t>シヨウ</t>
    </rPh>
    <phoneticPr fontId="14"/>
  </si>
  <si>
    <t>保管タンク、配管などの漏れ防止を実施している</t>
  </si>
  <si>
    <t>洗浄薬品などは、交換頻度を見直しを行い、使用量の削減に取り組んでいる</t>
    <rPh sb="17" eb="18">
      <t>オコナ</t>
    </rPh>
    <rPh sb="20" eb="23">
      <t>シヨウリョウ</t>
    </rPh>
    <rPh sb="24" eb="26">
      <t>サクゲン</t>
    </rPh>
    <rPh sb="27" eb="28">
      <t>ト</t>
    </rPh>
    <rPh sb="29" eb="30">
      <t>ク</t>
    </rPh>
    <phoneticPr fontId="14"/>
  </si>
  <si>
    <t>燃料油、溶剤、塗料などの揮発を防止するなど、VOCの排出抑制に取り組んでいる</t>
  </si>
  <si>
    <t>有害物質のタンク、パイプ類は漏洩、拡散などを防止できる構造としている</t>
  </si>
  <si>
    <t>化学物質について、その種類、使用量、保管量、使用方法、使用場所、保管場所などを経時的に把握し、記録･管理している</t>
    <phoneticPr fontId="14"/>
  </si>
  <si>
    <t>有害性の化学物質の排出量の計測、推定などを行っている</t>
  </si>
  <si>
    <t>有害性の化学物質の表示を徹底している</t>
  </si>
  <si>
    <t>化学物質の安全性に関する情報伝達のため、SDSにより管理している</t>
  </si>
  <si>
    <t>有害物質のタンク、パイプなどの保守・点検を定期的に行うなど適正管理に努めている</t>
  </si>
  <si>
    <t>＜製造工程＞レイアウト見直しによる使用量の削減をしている</t>
  </si>
  <si>
    <t>１）温室効果ガスの排出抑制、大気汚染などの防止</t>
    <phoneticPr fontId="14"/>
  </si>
  <si>
    <t>都市ガスなどの環境負荷の少ない燃料を優先的に購入、使用している</t>
    <phoneticPr fontId="14"/>
  </si>
  <si>
    <t>自社の車両の運転におけるムダな燃料使用をさけるため、ドライブレコーダーなどを導入し、車両の運転における燃料効率の改善を図っている</t>
  </si>
  <si>
    <t>製品購入の際には、できるだけHFC（ハイドロフルオロカーボン）、PFC（パーフルオロカーボン）、SF６（六フッ化硫黄）などを使用していない製品を選ぶように配慮している</t>
  </si>
  <si>
    <t>HFC（ハイドロフルオロカーボン）、PFC（パーフルオロカーボン）、SF６（六フッ化硫黄）などを使用している製品を廃棄する際の回収に努めている</t>
  </si>
  <si>
    <t>燃料電池システムを導入している</t>
  </si>
  <si>
    <t xml:space="preserve">太陽光発電設備を導入し、太陽エネルギーを電気として利用している </t>
  </si>
  <si>
    <t xml:space="preserve">太陽熱温水器などを導入し、加熱した水を暖房や給湯に利用している </t>
  </si>
  <si>
    <t>マイクロ水力（発電規模100kW程度以下の水力発電）を導入している</t>
    <phoneticPr fontId="14"/>
  </si>
  <si>
    <t>蓄電池やヒートポンプ蓄熱や水素などの蓄エネを行っている</t>
    <rPh sb="0" eb="3">
      <t>チクデンチ</t>
    </rPh>
    <rPh sb="10" eb="12">
      <t>チクネツ</t>
    </rPh>
    <rPh sb="13" eb="15">
      <t>スイソ</t>
    </rPh>
    <rPh sb="18" eb="19">
      <t>チク</t>
    </rPh>
    <rPh sb="22" eb="23">
      <t>オコナ</t>
    </rPh>
    <phoneticPr fontId="14"/>
  </si>
  <si>
    <t>カーボン・オフセットに取り組んでいる商品やサービスを購入又は使用している</t>
  </si>
  <si>
    <t>社用車について、ハイブリッド車や低燃費車、低排出ガス認定車、電気自動車、天然ガス自動車などの低公害車への切替えに取り組んでいる</t>
    <rPh sb="0" eb="3">
      <t>シャヨウシャ</t>
    </rPh>
    <rPh sb="14" eb="15">
      <t>シャ</t>
    </rPh>
    <rPh sb="16" eb="19">
      <t>テイネンピ</t>
    </rPh>
    <rPh sb="19" eb="20">
      <t>シャ</t>
    </rPh>
    <rPh sb="21" eb="24">
      <t>テイハイシュツ</t>
    </rPh>
    <rPh sb="26" eb="29">
      <t>ニンテイシャ</t>
    </rPh>
    <rPh sb="30" eb="32">
      <t>デンキ</t>
    </rPh>
    <rPh sb="32" eb="35">
      <t>ジドウシャ</t>
    </rPh>
    <rPh sb="36" eb="38">
      <t>テンネン</t>
    </rPh>
    <rPh sb="40" eb="43">
      <t>ジドウシャ</t>
    </rPh>
    <rPh sb="46" eb="49">
      <t>テイコウガイ</t>
    </rPh>
    <rPh sb="49" eb="50">
      <t>シャ</t>
    </rPh>
    <rPh sb="52" eb="53">
      <t>キ</t>
    </rPh>
    <rPh sb="53" eb="54">
      <t>カ</t>
    </rPh>
    <rPh sb="56" eb="57">
      <t>ト</t>
    </rPh>
    <rPh sb="58" eb="59">
      <t>ク</t>
    </rPh>
    <phoneticPr fontId="14"/>
  </si>
  <si>
    <t>設備の定期点検と予防保全の実施をしている</t>
  </si>
  <si>
    <t>汚染物質除去装置を設置している</t>
  </si>
  <si>
    <t>大気汚染の少ないプロセスや機器（低NOx燃焼機器など）を採用している</t>
  </si>
  <si>
    <t>日常的に大気汚染防止への配慮（燃焼管理など）を行っている</t>
  </si>
  <si>
    <t>大気汚染について、法令による基準より厳しい自主管理基準を設定し、その遵守に努めている</t>
  </si>
  <si>
    <t>２）廃棄物等の排出抑制、リサイクル、適正処理</t>
  </si>
  <si>
    <t>①廃棄物の発生そのものを抑える取組</t>
  </si>
  <si>
    <t>ゴミ箱の削減、あるいは撤去している</t>
  </si>
  <si>
    <t>ペーパータオルを廃止している</t>
  </si>
  <si>
    <t>廃棄物の分別を徹底をし、可能な場合は売却している</t>
    <rPh sb="2" eb="3">
      <t>ブツ</t>
    </rPh>
    <rPh sb="4" eb="6">
      <t>ブンベツ</t>
    </rPh>
    <rPh sb="12" eb="14">
      <t>カノウ</t>
    </rPh>
    <rPh sb="15" eb="17">
      <t>バアイ</t>
    </rPh>
    <rPh sb="18" eb="20">
      <t>バイキャク</t>
    </rPh>
    <phoneticPr fontId="14"/>
  </si>
  <si>
    <t>使い捨て製品（紙コップ、使い捨て容器入りの弁当など）の使用や購入を抑制している</t>
  </si>
  <si>
    <t>リターナブル容器（ビール瓶、一升瓶など）に入った製品を優先的に購入し、使用している</t>
  </si>
  <si>
    <t>再使用又はリサイクルしやすい製品を優先的に購入し、使用している</t>
  </si>
  <si>
    <t>詰め替え可能な製品の利用や備品の修理などにより、製品などの長期使用を進めている</t>
  </si>
  <si>
    <t>コピー機、パソコン、プリンターなどについて、リサイクルしやすい素材を使用した製品を購入している</t>
  </si>
  <si>
    <t>納品の際の梱包、包装資材などの削減に取り組んでいる</t>
  </si>
  <si>
    <t>OA機器などの故障時には、修理可能かどうかをチェックし、可能な限り修理することで長期使用に努めている</t>
  </si>
  <si>
    <t>マイ箸、マイカップ、マイ水筒運動を行っている</t>
  </si>
  <si>
    <t>従業員などにマイバッグ運動を呼びかけている</t>
  </si>
  <si>
    <t>３S（整理・整頓・清掃）活動を実施している</t>
  </si>
  <si>
    <t>帳票など紙類の削減について見直しを行っている</t>
    <rPh sb="4" eb="6">
      <t>カミルイ</t>
    </rPh>
    <rPh sb="7" eb="9">
      <t>サクゲン</t>
    </rPh>
    <rPh sb="13" eb="15">
      <t>ミナオ</t>
    </rPh>
    <rPh sb="17" eb="18">
      <t>オコナ</t>
    </rPh>
    <phoneticPr fontId="14"/>
  </si>
  <si>
    <t>生産工程の歩留まり向上に努めている</t>
  </si>
  <si>
    <t>加工ミスによるロスの低減に努めている</t>
  </si>
  <si>
    <t>廃棄物の重量を正確に把握し、MFCA（マテリアルフローコスト会計）などに基づき廃棄物の原価を計算している</t>
  </si>
  <si>
    <t>製品の回収に繋がるクレームの発生を撲滅するため製品の品質管理に努めている</t>
    <phoneticPr fontId="14"/>
  </si>
  <si>
    <t>廃棄物処理方法の変更をしたり、分別廃棄の徹底を行い、廃棄物を資源化できるようにしている</t>
    <rPh sb="0" eb="3">
      <t>ハイキブツ</t>
    </rPh>
    <rPh sb="3" eb="5">
      <t>ショリ</t>
    </rPh>
    <rPh sb="5" eb="7">
      <t>ホウホウ</t>
    </rPh>
    <rPh sb="8" eb="10">
      <t>ヘンコウ</t>
    </rPh>
    <rPh sb="15" eb="17">
      <t>ブンベツ</t>
    </rPh>
    <rPh sb="17" eb="19">
      <t>ハイキ</t>
    </rPh>
    <rPh sb="20" eb="22">
      <t>テッテイ</t>
    </rPh>
    <rPh sb="23" eb="24">
      <t>オコナ</t>
    </rPh>
    <rPh sb="26" eb="29">
      <t>ハイキブツ</t>
    </rPh>
    <rPh sb="30" eb="33">
      <t>シゲンカ</t>
    </rPh>
    <phoneticPr fontId="14"/>
  </si>
  <si>
    <t>紙、金属缶、ガラスびん、プラスチック、電池などについて、分別回収ボックスの適正配置などにより、ごみの分別を徹底している</t>
  </si>
  <si>
    <t>シュレッダーの使用を機密文書などに限り、シュレッダー処理紙のリサイクルに努めている</t>
  </si>
  <si>
    <t>コピー機、プリンターのトナーカートリッジの回収ルートを確立し、リサイクルを図っている</t>
  </si>
  <si>
    <t>発生したごみは可能な限り、圧縮などを行い、減容している</t>
  </si>
  <si>
    <t>適切なリサイクル業者を特定・選定している</t>
  </si>
  <si>
    <t>メタン発生防止のため、生ごみなどの分別・リサイクルや適正な焼却処分を極力行うことにより、有機物の埋立て処分を抑制している</t>
    <phoneticPr fontId="14"/>
  </si>
  <si>
    <t>生産工程から発生する金属くず、紙くず、廃液、汚泥などの回収・再利用のための設備やラインを設け、活用している</t>
  </si>
  <si>
    <t>③産業廃棄物などの適正処理</t>
    <phoneticPr fontId="14"/>
  </si>
  <si>
    <t>廃棄物焼却の際、塩化ビニールなど焼却に適さない物が混入しないよう徹底するとともに、ばい煙の処理、近隣環境への配慮などを行っている</t>
  </si>
  <si>
    <t>廃棄物を見える化している（量、金額、委託先など）</t>
  </si>
  <si>
    <t>３）排水処理</t>
    <phoneticPr fontId="14"/>
  </si>
  <si>
    <t>排水への有害物質や有機汚濁物質の混入をできるだけ少なくしている</t>
    <rPh sb="0" eb="2">
      <t>ハイスイ</t>
    </rPh>
    <rPh sb="4" eb="8">
      <t>ユウガイブッシツ</t>
    </rPh>
    <rPh sb="9" eb="11">
      <t>ユウキ</t>
    </rPh>
    <rPh sb="11" eb="13">
      <t>オダク</t>
    </rPh>
    <rPh sb="13" eb="15">
      <t>ブッシツ</t>
    </rPh>
    <rPh sb="16" eb="18">
      <t>コンニュウ</t>
    </rPh>
    <rPh sb="24" eb="25">
      <t>スク</t>
    </rPh>
    <phoneticPr fontId="14"/>
  </si>
  <si>
    <t>浄化槽の適切な維持管理を実施している</t>
  </si>
  <si>
    <t>水質汚濁の少ないプロセスや機器（廃液回収・再利用など）を採用している</t>
  </si>
  <si>
    <t>水質汚濁に関連する法令による基準より厳しい自主管理基準を設定し、その達成に努めている</t>
    <rPh sb="5" eb="7">
      <t>カンレン</t>
    </rPh>
    <phoneticPr fontId="14"/>
  </si>
  <si>
    <t>油水分離槽を設置し、油の分離・回収に努めている</t>
  </si>
  <si>
    <t>年に数回程度油水分離槽の清掃を定期的に行い、油の流出防止に努めている</t>
  </si>
  <si>
    <t>４）その他生活環境に係る保全の取組など</t>
    <phoneticPr fontId="14"/>
  </si>
  <si>
    <t>悪臭防止のため排出口の位置などの配慮を行っている</t>
  </si>
  <si>
    <t>低騒音型機器の使用、防音・防振設備の設置などにより騒音・振動を防止し、日常監視及び測定を実施している</t>
  </si>
  <si>
    <t>３．製品及びサービスに関する項目</t>
    <phoneticPr fontId="14"/>
  </si>
  <si>
    <t>１）グリーン購入（環境に配慮した物品などの購入、使用など）</t>
    <phoneticPr fontId="14"/>
  </si>
  <si>
    <t>再生資源の積極的利用に取り組んでいる</t>
    <rPh sb="0" eb="2">
      <t>サイセイ</t>
    </rPh>
    <rPh sb="2" eb="4">
      <t>シゲン</t>
    </rPh>
    <rPh sb="5" eb="8">
      <t>セッキョクテキ</t>
    </rPh>
    <rPh sb="8" eb="10">
      <t>リヨウ</t>
    </rPh>
    <rPh sb="11" eb="12">
      <t>ト</t>
    </rPh>
    <rPh sb="13" eb="14">
      <t>ク</t>
    </rPh>
    <phoneticPr fontId="14"/>
  </si>
  <si>
    <t>コピー用紙、コンピューター用紙、伝票、事務用箋、印刷物、パンフレット、トイレットペーパー、名刺などの紙について、再生紙又は未利用繊維への転換を図っている</t>
  </si>
  <si>
    <t>節水型の家電製品、水洗トイレなどを積極的に購入している</t>
  </si>
  <si>
    <t>温室効果ガス排出係数の低い小売電気事業者から電力を購入している</t>
  </si>
  <si>
    <t>環境に配慮した物品などの調達に関する方針、基準などを作成し、それらに基づき物品リストを作成し、リストに基づき購入を行っている</t>
  </si>
  <si>
    <t>環境ラベル認定など製品を優先的に購入している</t>
  </si>
  <si>
    <t>省エネルギー基準適合製品を購入している</t>
  </si>
  <si>
    <t>再生材料から作られた製品を優先的に購入、使用している</t>
  </si>
  <si>
    <t>間伐材、未利用資源などを利用した製品を積極的に購入、使用している</t>
  </si>
  <si>
    <t>無漂白製品（衣料品など）、水性塗料などの環境への負荷の少ない製品を優先的に購入、使用している</t>
  </si>
  <si>
    <t>修理や部品交換が可能で、部品の再使用、素材の再生利用が容易な設計の製品を優先的に購入、使用している</t>
  </si>
  <si>
    <t>木材の調達に当たり、跡地の緑化、植林、環境修復が適切に行われていることに配慮している。又は跡地緑化などを考慮している</t>
  </si>
  <si>
    <t>社用車について、ハイブリッド車や低燃費車、低排出ガス認定車、電気自動車、天然ガス自動車などの低公害車への切替えに取り組んでいる（再掲）</t>
    <rPh sb="64" eb="66">
      <t>サイケイ</t>
    </rPh>
    <phoneticPr fontId="14"/>
  </si>
  <si>
    <t>２）製品及びサービスにおける環境配慮</t>
  </si>
  <si>
    <t>①設計、計画などにおける取組</t>
    <phoneticPr fontId="14"/>
  </si>
  <si>
    <t>簡易包装の推進、多重包装の見直しなどを推進している</t>
    <rPh sb="0" eb="2">
      <t>カンイ</t>
    </rPh>
    <rPh sb="2" eb="4">
      <t>ホウソウ</t>
    </rPh>
    <rPh sb="5" eb="7">
      <t>スイシン</t>
    </rPh>
    <rPh sb="8" eb="10">
      <t>タジュウ</t>
    </rPh>
    <rPh sb="10" eb="12">
      <t>ホウソウ</t>
    </rPh>
    <rPh sb="13" eb="15">
      <t>ミナオ</t>
    </rPh>
    <rPh sb="19" eb="21">
      <t>スイシン</t>
    </rPh>
    <phoneticPr fontId="14"/>
  </si>
  <si>
    <t>廃棄物の発生抑制のため、モデルチェンジの適正化に取り組んでいる</t>
  </si>
  <si>
    <t>リサイクルしやすいよう素材の種類や製品の部品点数の削減や、ネジの数を減らすことなどによる解体しやすい構造を指向している</t>
  </si>
  <si>
    <t>有害性の化学物質の含有量を少なくするよう指向している</t>
  </si>
  <si>
    <t>塩素系有機溶剤などの削減、代替物質への転換を行っている</t>
  </si>
  <si>
    <t>プレス方法（金型）の修正や変更により、製品不良の削減など効率化を図っている</t>
  </si>
  <si>
    <t>購入する原材料の仕様を変更し、端材などの削減に取り組んでいる</t>
  </si>
  <si>
    <t>製品の生産数量と品目を分析するなどして、生産計画を平準化している</t>
  </si>
  <si>
    <t>自社製品及び社外から購入する部品などについて、想定される環境負荷のチェック表を作成している</t>
  </si>
  <si>
    <t>新製品開発、モデルチェンジなどに当たり、環境負荷の測定・記録や製品アセスメント（製品が廃棄物になった場合の適正処理困難性の評価、製品の生産から消費、廃棄に至る各段階での環境負荷の評価（ライフサイクルアセスメント）などを含む）を実施している</t>
  </si>
  <si>
    <t>既存製品についても計画的に製品アセスメントなどを実施している</t>
  </si>
  <si>
    <t>自社独自の環境保全型商品などの開発に積極的に取り組んでいる</t>
  </si>
  <si>
    <t>製品の小型化、軽量化などにより、同一機能に対して資源使用量のミニマム化を指向している</t>
  </si>
  <si>
    <t>②出荷、輸送などにおける取組</t>
    <phoneticPr fontId="14"/>
  </si>
  <si>
    <t>定期点検を着実に実施している</t>
  </si>
  <si>
    <t>製品などの輸送の際には、繰り返し利用できるパレットや通い箱を利用している</t>
  </si>
  <si>
    <t>使用後の製品、容器包装などの回収・リサイクルに取り組んでいる</t>
    <rPh sb="0" eb="3">
      <t>シヨウゴ</t>
    </rPh>
    <rPh sb="4" eb="6">
      <t>セイヒン</t>
    </rPh>
    <rPh sb="7" eb="9">
      <t>ヨウキ</t>
    </rPh>
    <rPh sb="9" eb="11">
      <t>ホウソウ</t>
    </rPh>
    <rPh sb="14" eb="16">
      <t>カイシュウ</t>
    </rPh>
    <rPh sb="23" eb="24">
      <t>ト</t>
    </rPh>
    <rPh sb="25" eb="26">
      <t>ク</t>
    </rPh>
    <phoneticPr fontId="14"/>
  </si>
  <si>
    <t>エコドライブなど運転方法の配慮（急発進・急加速や空ぶかしの排除、駐停車中のエンジン停止など）を励行している</t>
  </si>
  <si>
    <t>共用自転車を導入して、近距離の用務には社用車を使用せず、自転車を利用するように努めている</t>
  </si>
  <si>
    <t>公共交通機関の利用などにより、社用車の使用削減に努めている</t>
  </si>
  <si>
    <t>タイヤの空気圧を定期的に確認し、適正値（メーカー指定の空気圧）を保つように努めている</t>
  </si>
  <si>
    <t>排気ガスや騒音のレベルを抑えるため適正な車輌整備を行っている</t>
  </si>
  <si>
    <t>共同輸配送、帰り荷の確保に取り組んでいる（積載車の納品・引き取り時）</t>
  </si>
  <si>
    <t>発注・輸送（納品・引き取り）の計画化・平準化、行き過ぎた少量・多頻度輸送やジャスト・イン・タイムサービスの見直しを行っている</t>
  </si>
  <si>
    <t>フロン類の漏洩防止のための留意点など、製品に関する環境への負荷を低減するための消費者への情報提供を行っている</t>
  </si>
  <si>
    <t>消耗品の回収箱などを店頭に設置するなど、その回収・リサイクルに取り組んでいる</t>
  </si>
  <si>
    <t>量り売りやばら売りなどを推進している</t>
  </si>
  <si>
    <t>販売の際にマイバックの利用を推奨している</t>
  </si>
  <si>
    <t>エコマーク及び自ら制定したマークや宣言などを製品やパンフレットなどに表示している</t>
  </si>
  <si>
    <t>再生資源を使用した商品、再生可能な商品、繰り返し使える商品、省エネ・省資源型の商品、容器包装を簡素化した商品、環境ラベル認定の製品などを重点的に販売している</t>
  </si>
  <si>
    <t>上記商品の販売目標を定め、販売促進に積極的に取り組んでいる</t>
  </si>
  <si>
    <t>消費者などに環境配慮型商品に関する情報を積極的に提供している</t>
  </si>
  <si>
    <t>販売の際に環境配慮型製品の表示、製品アセスメントの結果の表示などを行っている</t>
  </si>
  <si>
    <t>外部から製品の環境負荷に関するデータの提供の依頼があった場合、協力している</t>
  </si>
  <si>
    <t>修理部品の長期的な確保に自主的に取り組んでいる</t>
  </si>
  <si>
    <t>製品の使用時や廃棄時の環境負荷の量をカタログなどに表示している</t>
  </si>
  <si>
    <t>１）生物多様性の保全と持続可能な利用のための取組</t>
    <phoneticPr fontId="14"/>
  </si>
  <si>
    <t>調達する原材料（木材、水産品、農作物、鉱物など）の原産地を把握している</t>
  </si>
  <si>
    <t>地元の自然資源の積極的な利用を図り、 地産地消を推進している</t>
  </si>
  <si>
    <t>原材料の生産や採掘が、現地の生物多様性に悪影響を与えるものではないか、先住民の権利は尊重されているかなどについての情報を得ている</t>
  </si>
  <si>
    <t>調達する原材料について、認証品（森林認証、漁業認証など）の活用を指向している</t>
  </si>
  <si>
    <t>事業活動が生物多様性に与える影響を公表している</t>
  </si>
  <si>
    <t>事業所周辺の環境や生き物の保全活動（生息地の整備など）を通じ、事業活動を行う地域環境への配慮を行っている</t>
  </si>
  <si>
    <t>敷地内、壁面、屋上などの緑化を行っている（大気浄化、都市気象の緩和にも資する）</t>
    <phoneticPr fontId="14"/>
  </si>
  <si>
    <t>２）環境コミュニケーション及び社会貢献</t>
  </si>
  <si>
    <t>①環境コミュニケーション</t>
  </si>
  <si>
    <t>ウェブサイト上で環境に関する情報を提供する等、消費者などに対して情報提供や啓発活動を行っている</t>
    <rPh sb="21" eb="22">
      <t>トウ</t>
    </rPh>
    <rPh sb="23" eb="26">
      <t>ショウヒシャ</t>
    </rPh>
    <rPh sb="29" eb="30">
      <t>タイ</t>
    </rPh>
    <rPh sb="32" eb="34">
      <t>ジョウホウ</t>
    </rPh>
    <rPh sb="34" eb="36">
      <t>テイキョウ</t>
    </rPh>
    <rPh sb="37" eb="39">
      <t>ケイハツ</t>
    </rPh>
    <rPh sb="39" eb="41">
      <t>カツドウ</t>
    </rPh>
    <rPh sb="42" eb="43">
      <t>オコナ</t>
    </rPh>
    <phoneticPr fontId="14"/>
  </si>
  <si>
    <t xml:space="preserve">行政、地域住民、取引先などへ環境経営レポートを配布している </t>
  </si>
  <si>
    <t>事業活動に伴う重要な環境負荷、環境に関する主要な目標、環境担当者の連絡先などを公表している</t>
  </si>
  <si>
    <t>外部からの情報提供、公表の依頼に対する窓口を置いている</t>
  </si>
  <si>
    <t>意見聴取を定期的に行い、環境への取組の際に考慮している</t>
  </si>
  <si>
    <t>外部関係者の意見を聴取する窓口を設けている</t>
  </si>
  <si>
    <t>人権デューディリジェンスに取組み、情報開示を実施している</t>
    <rPh sb="0" eb="2">
      <t>ジンケン</t>
    </rPh>
    <rPh sb="13" eb="15">
      <t>トリクミ</t>
    </rPh>
    <rPh sb="17" eb="19">
      <t>ジョウホウ</t>
    </rPh>
    <rPh sb="19" eb="21">
      <t>カイジ</t>
    </rPh>
    <rPh sb="22" eb="24">
      <t>ジッシ</t>
    </rPh>
    <phoneticPr fontId="24"/>
  </si>
  <si>
    <t>従業員、顧客、地域社会などの利害関係者を含む人権方針の策定を行っている</t>
    <rPh sb="4" eb="6">
      <t>コキャク</t>
    </rPh>
    <rPh sb="7" eb="9">
      <t>チイキ</t>
    </rPh>
    <rPh sb="9" eb="11">
      <t>シャカイ</t>
    </rPh>
    <rPh sb="14" eb="19">
      <t>リガイカンケイシャ</t>
    </rPh>
    <rPh sb="20" eb="21">
      <t>フク</t>
    </rPh>
    <rPh sb="22" eb="24">
      <t>ジンケン</t>
    </rPh>
    <rPh sb="24" eb="26">
      <t>ホウシン</t>
    </rPh>
    <rPh sb="27" eb="29">
      <t>サクテイ</t>
    </rPh>
    <rPh sb="30" eb="31">
      <t>オコナ</t>
    </rPh>
    <phoneticPr fontId="24"/>
  </si>
  <si>
    <t>同業他社などによる循環型社会形成のための取組などの情報収集を行い、自社内で共有、取組内容の改良に活かしている</t>
    <rPh sb="0" eb="4">
      <t>ドウギョウタシャ</t>
    </rPh>
    <rPh sb="9" eb="12">
      <t>ジュンカンガタ</t>
    </rPh>
    <rPh sb="12" eb="14">
      <t>シャカイ</t>
    </rPh>
    <rPh sb="14" eb="16">
      <t>ケイセイ</t>
    </rPh>
    <rPh sb="20" eb="22">
      <t>トリクミ</t>
    </rPh>
    <rPh sb="25" eb="29">
      <t>ジョウホウシュウシュウ</t>
    </rPh>
    <rPh sb="30" eb="31">
      <t>オコナ</t>
    </rPh>
    <rPh sb="33" eb="35">
      <t>ジシャ</t>
    </rPh>
    <rPh sb="35" eb="36">
      <t>ナイ</t>
    </rPh>
    <rPh sb="37" eb="39">
      <t>キョウユウ</t>
    </rPh>
    <rPh sb="40" eb="42">
      <t>トリクミ</t>
    </rPh>
    <rPh sb="42" eb="44">
      <t>ナイヨウ</t>
    </rPh>
    <rPh sb="45" eb="47">
      <t>カイリョウ</t>
    </rPh>
    <rPh sb="48" eb="49">
      <t>イ</t>
    </rPh>
    <phoneticPr fontId="24"/>
  </si>
  <si>
    <t>SDGｓの目標やターゲットを意識して、中長期の経営計画を策定している</t>
    <rPh sb="5" eb="7">
      <t>モクヒョウ</t>
    </rPh>
    <rPh sb="14" eb="16">
      <t>イシキ</t>
    </rPh>
    <rPh sb="19" eb="22">
      <t>チュウチョウキ</t>
    </rPh>
    <rPh sb="23" eb="25">
      <t>ケイエイ</t>
    </rPh>
    <rPh sb="25" eb="27">
      <t>ケイカク</t>
    </rPh>
    <rPh sb="28" eb="30">
      <t>サクテイ</t>
    </rPh>
    <phoneticPr fontId="24"/>
  </si>
  <si>
    <t>②社会貢献</t>
    <phoneticPr fontId="14"/>
  </si>
  <si>
    <t>地域のボランティア活動などに積極的に参加し、協力や支援を行っている</t>
  </si>
  <si>
    <t>環境に関する研究や活動を行っているサークルなどに対する支援、又は協働を行っている</t>
  </si>
  <si>
    <t>環境に関連する表彰制度を実施している</t>
  </si>
  <si>
    <t>大学に環境関係の寄附講座を開くなど、 研究機関への支援を行っている</t>
  </si>
  <si>
    <t>環境に関する基金・団体の設置、既存の基金・団体を支援している（人材派遣、資金面での援助、従業員の給与の端数を集めた寄付、広報活動への協力など）</t>
  </si>
  <si>
    <t>環境関係の基金などへのマッチングギフト（従業員労働組合などの任意の寄付と同額の寄付を事業主として行うこと）を行っている</t>
  </si>
  <si>
    <t>他社とのBCP策定など、地域社会での連携を強化している</t>
    <rPh sb="0" eb="2">
      <t>タシャ</t>
    </rPh>
    <rPh sb="7" eb="9">
      <t>サクテイ</t>
    </rPh>
    <rPh sb="12" eb="14">
      <t>チイキ</t>
    </rPh>
    <rPh sb="14" eb="16">
      <t>シャカイ</t>
    </rPh>
    <rPh sb="18" eb="20">
      <t>レンケイ</t>
    </rPh>
    <rPh sb="21" eb="23">
      <t>キョウカ</t>
    </rPh>
    <phoneticPr fontId="14"/>
  </si>
  <si>
    <t>３）施主・事業主における建築物の増改築、解体などに当たっての環境配慮</t>
    <rPh sb="25" eb="26">
      <t>ア</t>
    </rPh>
    <phoneticPr fontId="14"/>
  </si>
  <si>
    <t>①設計者及び施工業者（工務店、建設会社など）への依頼・協力要請</t>
    <phoneticPr fontId="14"/>
  </si>
  <si>
    <t>環境負荷の少ない建築材の使用、建築材の使用合理化など（合板型枠などの木材の使用合理化、高炉セメント、エコセメント、再生素材の積極的使用など）を依頼している</t>
  </si>
  <si>
    <t>周辺の自然環境（動植物など）への影響を最小限に抑える、又は修復するなど環境に配慮した施工計画の提案を依頼している</t>
  </si>
  <si>
    <t>建築物の老朽化や運用の診断を行い、 改善や環境保全設備の見直しを行っている</t>
  </si>
  <si>
    <t>建築物の耐久性の向上に取り組んでいる</t>
  </si>
  <si>
    <t>排水設備のメンテナンス、 吹き付けアスベストの管理（特に解体時の事前除去）などを行っている</t>
  </si>
  <si>
    <t>契約している電力会社：</t>
    <rPh sb="0" eb="2">
      <t>ケイヤク</t>
    </rPh>
    <rPh sb="6" eb="8">
      <t>デンリョク</t>
    </rPh>
    <rPh sb="8" eb="10">
      <t>カイシャ</t>
    </rPh>
    <phoneticPr fontId="14"/>
  </si>
  <si>
    <t>法7条、令4条の5、令4条の8</t>
    <rPh sb="0" eb="1">
      <t>ホウ</t>
    </rPh>
    <rPh sb="2" eb="3">
      <t>ジョウ</t>
    </rPh>
    <rPh sb="4" eb="5">
      <t>レイ</t>
    </rPh>
    <rPh sb="6" eb="7">
      <t>ジョウ</t>
    </rPh>
    <rPh sb="10" eb="11">
      <t>レイ</t>
    </rPh>
    <rPh sb="12" eb="13">
      <t>ジョウ</t>
    </rPh>
    <phoneticPr fontId="14"/>
  </si>
  <si>
    <t>（産廃）マニフェスト（紙）の交付を受けずに産廃の引渡しの受託の禁止</t>
    <rPh sb="11" eb="12">
      <t>カミ</t>
    </rPh>
    <rPh sb="28" eb="30">
      <t>ジュタク</t>
    </rPh>
    <rPh sb="31" eb="33">
      <t>キンシ</t>
    </rPh>
    <phoneticPr fontId="14"/>
  </si>
  <si>
    <t>（産廃）収集運搬時マニフェスト・許可書の携帯</t>
    <rPh sb="20" eb="22">
      <t>ケイタイ</t>
    </rPh>
    <phoneticPr fontId="14"/>
  </si>
  <si>
    <t>最終処分場の技術基準・維持管理基準の遵守</t>
    <rPh sb="6" eb="8">
      <t>ギジュツ</t>
    </rPh>
    <phoneticPr fontId="14"/>
  </si>
  <si>
    <t>法15条の2の3第1項</t>
    <rPh sb="0" eb="1">
      <t>ホウ</t>
    </rPh>
    <rPh sb="3" eb="4">
      <t>ジョウ</t>
    </rPh>
    <rPh sb="8" eb="9">
      <t>ダイ</t>
    </rPh>
    <rPh sb="10" eb="11">
      <t>コウ</t>
    </rPh>
    <phoneticPr fontId="14"/>
  </si>
  <si>
    <t>・特別管理産業廃棄物の帳簿の作成</t>
    <rPh sb="1" eb="3">
      <t>トクベツ</t>
    </rPh>
    <rPh sb="3" eb="5">
      <t>カンリ</t>
    </rPh>
    <rPh sb="5" eb="7">
      <t>サンギョウ</t>
    </rPh>
    <rPh sb="7" eb="10">
      <t>ハイキブツ</t>
    </rPh>
    <phoneticPr fontId="14"/>
  </si>
  <si>
    <t>法15条の2の2、法15条の2の3第2項、則12条の5の3</t>
    <rPh sb="0" eb="1">
      <t>ホウ</t>
    </rPh>
    <rPh sb="3" eb="4">
      <t>ジョウ</t>
    </rPh>
    <rPh sb="21" eb="22">
      <t>ソク</t>
    </rPh>
    <rPh sb="24" eb="25">
      <t>ジョウ</t>
    </rPh>
    <phoneticPr fontId="14"/>
  </si>
  <si>
    <t>積替え保管基準の遵守</t>
  </si>
  <si>
    <t>令6条1項</t>
    <rPh sb="0" eb="1">
      <t>レイ</t>
    </rPh>
    <rPh sb="2" eb="3">
      <t>ジョウ</t>
    </rPh>
    <rPh sb="4" eb="5">
      <t>コウ</t>
    </rPh>
    <phoneticPr fontId="14"/>
  </si>
  <si>
    <t>法6条の2第6項、法6条の2第7項、令4条の4</t>
    <rPh sb="0" eb="1">
      <t>ホウ</t>
    </rPh>
    <rPh sb="2" eb="3">
      <t>ジョウ</t>
    </rPh>
    <rPh sb="5" eb="6">
      <t>ダイ</t>
    </rPh>
    <rPh sb="7" eb="8">
      <t>コウ</t>
    </rPh>
    <rPh sb="14" eb="15">
      <t>ダイ</t>
    </rPh>
    <rPh sb="16" eb="17">
      <t>コウ</t>
    </rPh>
    <rPh sb="18" eb="19">
      <t>レイ</t>
    </rPh>
    <rPh sb="20" eb="21">
      <t>ジョウ</t>
    </rPh>
    <phoneticPr fontId="14"/>
  </si>
  <si>
    <t>・委託基準：産廃収集運搬・処分業者の許可の確認、契約</t>
    <rPh sb="1" eb="3">
      <t>イタク</t>
    </rPh>
    <rPh sb="3" eb="5">
      <t>キジュン</t>
    </rPh>
    <rPh sb="6" eb="8">
      <t>サンハイ</t>
    </rPh>
    <rPh sb="8" eb="10">
      <t>シュウシュウ</t>
    </rPh>
    <rPh sb="13" eb="15">
      <t>ショブン</t>
    </rPh>
    <rPh sb="18" eb="20">
      <t>キョカ</t>
    </rPh>
    <rPh sb="21" eb="23">
      <t>カクニン</t>
    </rPh>
    <phoneticPr fontId="14"/>
  </si>
  <si>
    <t>法12条5項、法12条6項、令6条の2、則8条の2の8、則8条の3、8条の4～8条の4の4</t>
    <rPh sb="0" eb="1">
      <t>ホウ</t>
    </rPh>
    <rPh sb="3" eb="4">
      <t>ジョウ</t>
    </rPh>
    <rPh sb="5" eb="6">
      <t>コウ</t>
    </rPh>
    <rPh sb="12" eb="13">
      <t>コウ</t>
    </rPh>
    <rPh sb="14" eb="15">
      <t>レイ</t>
    </rPh>
    <rPh sb="16" eb="17">
      <t>ジョウ</t>
    </rPh>
    <rPh sb="20" eb="21">
      <t>ソク</t>
    </rPh>
    <rPh sb="22" eb="23">
      <t>ジョウ</t>
    </rPh>
    <rPh sb="30" eb="31">
      <t>ジョウ</t>
    </rPh>
    <rPh sb="35" eb="36">
      <t>ジョウ</t>
    </rPh>
    <rPh sb="40" eb="41">
      <t>ジョウ</t>
    </rPh>
    <phoneticPr fontId="14"/>
  </si>
  <si>
    <t>産業廃棄物（金属類・廃プラ類・廃ガラス・廃油・木製パレット、廃水銀使用製品）</t>
    <rPh sb="23" eb="25">
      <t>モクセイ</t>
    </rPh>
    <rPh sb="30" eb="31">
      <t>ハイ</t>
    </rPh>
    <rPh sb="31" eb="33">
      <t>スイギン</t>
    </rPh>
    <rPh sb="33" eb="35">
      <t>シヨウ</t>
    </rPh>
    <rPh sb="35" eb="37">
      <t>セイヒン</t>
    </rPh>
    <phoneticPr fontId="14"/>
  </si>
  <si>
    <t>法12条2項</t>
    <rPh sb="5" eb="6">
      <t>コウ</t>
    </rPh>
    <phoneticPr fontId="14"/>
  </si>
  <si>
    <t xml:space="preserve">□ 環境関連法規には，国が定めた法令，都道府県・市町村などが定めた条例があり，その他の環境関連の要求などには，地域との協定，顧客（納入先・取引先）からの要請，業界団体の取決めなどがあります。 
□ 組織が遵守すべき環境関連法規などを整理し一覧表などに取りまとめます。一覧表などの内容は「組織が遵守をするために必要な程度」であることが必要です。例えば環境関連法規などの適用が多く, 適用内容も複雑で, 関係者も多い場合は，より具体的な記述が必要になります。 
□ 一覧表などには, 組織が遵守のために必要な届出，測定，記録などの内容を含みます。 
□ 取りまとめた一覧表などは, 常に最新のものとする必要があります。定期的又は随時，環境関連法規などの改正情報を入手し，更に組織の活動，製品・サービスの変化に対応して，一覧表などの内容を見直すことが求められます。 
□ 主な環境関連法規は，中央事務局のウェブサイトを参照してください。 
□ 本要求事項に関する文書類（紙又は電子媒体など）を作成し，適切に管理します。
詳細は要求事項 12 (文書類の作成・管理)を参照してください。 </t>
  </si>
  <si>
    <t>法12条の3第1～2項、第6～8項、則8条の19、則8条の21の2、則8条の26～29</t>
    <rPh sb="0" eb="1">
      <t>ホウ</t>
    </rPh>
    <rPh sb="3" eb="4">
      <t>ジョウ</t>
    </rPh>
    <rPh sb="6" eb="7">
      <t>ダイ</t>
    </rPh>
    <rPh sb="10" eb="11">
      <t>コウ</t>
    </rPh>
    <rPh sb="12" eb="13">
      <t>ダイ</t>
    </rPh>
    <rPh sb="16" eb="17">
      <t>コウ</t>
    </rPh>
    <rPh sb="18" eb="19">
      <t>ソク</t>
    </rPh>
    <rPh sb="20" eb="21">
      <t>ジョウ</t>
    </rPh>
    <rPh sb="27" eb="28">
      <t>ジョウ</t>
    </rPh>
    <rPh sb="36" eb="37">
      <t>ジョウ</t>
    </rPh>
    <phoneticPr fontId="14"/>
  </si>
  <si>
    <t>・特別管理産業廃棄物管理責任者の選任</t>
    <rPh sb="16" eb="18">
      <t>センニン</t>
    </rPh>
    <phoneticPr fontId="14"/>
  </si>
  <si>
    <t>法12条の2第8項</t>
    <rPh sb="6" eb="7">
      <t>ダイ</t>
    </rPh>
    <rPh sb="8" eb="9">
      <t>コウ</t>
    </rPh>
    <phoneticPr fontId="14"/>
  </si>
  <si>
    <t>引火性廃油</t>
    <rPh sb="0" eb="3">
      <t>インカセイ</t>
    </rPh>
    <rPh sb="3" eb="4">
      <t>ハイ</t>
    </rPh>
    <rPh sb="4" eb="5">
      <t>ユ</t>
    </rPh>
    <phoneticPr fontId="14"/>
  </si>
  <si>
    <t>責任者：〇〇</t>
    <rPh sb="0" eb="3">
      <t>セキニンシャ</t>
    </rPh>
    <phoneticPr fontId="14"/>
  </si>
  <si>
    <t>ﾏﾆﾌｪｽﾄ</t>
    <phoneticPr fontId="14"/>
  </si>
  <si>
    <t>・多量排出事業者の報告（1000トン／年以上、特管物50トン／年以上）</t>
    <rPh sb="9" eb="11">
      <t>ホウコク</t>
    </rPh>
    <rPh sb="19" eb="20">
      <t>ネン</t>
    </rPh>
    <rPh sb="20" eb="22">
      <t>イジョウ</t>
    </rPh>
    <rPh sb="23" eb="25">
      <t>トッカン</t>
    </rPh>
    <rPh sb="24" eb="25">
      <t>カン</t>
    </rPh>
    <rPh sb="25" eb="26">
      <t>ブツ</t>
    </rPh>
    <rPh sb="31" eb="32">
      <t>ネン</t>
    </rPh>
    <rPh sb="32" eb="34">
      <t>イジョウ</t>
    </rPh>
    <phoneticPr fontId="14"/>
  </si>
  <si>
    <t>法12条9～10項、法12条の2第10～11項、令6条の3、令6条の7、則8条の4の5、則8条の4の6、則8条の17の2、則8条の17の3</t>
    <rPh sb="8" eb="9">
      <t>コウ</t>
    </rPh>
    <rPh sb="10" eb="11">
      <t>ホウ</t>
    </rPh>
    <rPh sb="13" eb="14">
      <t>ジョウ</t>
    </rPh>
    <rPh sb="16" eb="17">
      <t>ダイ</t>
    </rPh>
    <rPh sb="22" eb="23">
      <t>コウ</t>
    </rPh>
    <rPh sb="24" eb="25">
      <t>レイ</t>
    </rPh>
    <rPh sb="26" eb="27">
      <t>ジョウ</t>
    </rPh>
    <rPh sb="32" eb="33">
      <t>ジョウ</t>
    </rPh>
    <rPh sb="46" eb="47">
      <t>ジョウ</t>
    </rPh>
    <rPh sb="54" eb="55">
      <t>ジョウ</t>
    </rPh>
    <rPh sb="63" eb="64">
      <t>ジョウ</t>
    </rPh>
    <phoneticPr fontId="14"/>
  </si>
  <si>
    <t>法12条の3第7項、則8条の27</t>
    <rPh sb="0" eb="1">
      <t>ホウ</t>
    </rPh>
    <rPh sb="3" eb="4">
      <t>ジョウ</t>
    </rPh>
    <rPh sb="6" eb="7">
      <t>ダイ</t>
    </rPh>
    <rPh sb="8" eb="9">
      <t>コウ</t>
    </rPh>
    <rPh sb="10" eb="11">
      <t>ソク</t>
    </rPh>
    <rPh sb="12" eb="13">
      <t>ジョウ</t>
    </rPh>
    <phoneticPr fontId="14"/>
  </si>
  <si>
    <t>法12条の3第8項、則8条の28～29</t>
    <rPh sb="10" eb="11">
      <t>ソク</t>
    </rPh>
    <rPh sb="12" eb="13">
      <t>ジョウ</t>
    </rPh>
    <phoneticPr fontId="14"/>
  </si>
  <si>
    <t>法12条7項</t>
    <rPh sb="5" eb="6">
      <t>コウ</t>
    </rPh>
    <phoneticPr fontId="14"/>
  </si>
  <si>
    <t>法4条1項、2項、S43年厚・建告示1号</t>
    <rPh sb="0" eb="1">
      <t>ホウ</t>
    </rPh>
    <rPh sb="2" eb="3">
      <t>ジョウ</t>
    </rPh>
    <rPh sb="4" eb="5">
      <t>コウ</t>
    </rPh>
    <rPh sb="7" eb="8">
      <t>コウ</t>
    </rPh>
    <rPh sb="12" eb="13">
      <t>ネン</t>
    </rPh>
    <rPh sb="13" eb="14">
      <t>アツシ</t>
    </rPh>
    <rPh sb="15" eb="16">
      <t>ケン</t>
    </rPh>
    <rPh sb="16" eb="18">
      <t>コクジ</t>
    </rPh>
    <rPh sb="19" eb="20">
      <t>ゴウ</t>
    </rPh>
    <phoneticPr fontId="14"/>
  </si>
  <si>
    <t>法4条、S51年環境庁告示90号</t>
    <rPh sb="0" eb="1">
      <t>ホウ</t>
    </rPh>
    <rPh sb="2" eb="3">
      <t>ジョウ</t>
    </rPh>
    <rPh sb="7" eb="8">
      <t>ネン</t>
    </rPh>
    <rPh sb="8" eb="11">
      <t>カンキョウチョウ</t>
    </rPh>
    <rPh sb="11" eb="13">
      <t>コクジ</t>
    </rPh>
    <rPh sb="15" eb="16">
      <t>ゴウ</t>
    </rPh>
    <phoneticPr fontId="14"/>
  </si>
  <si>
    <t>令9条</t>
    <rPh sb="0" eb="1">
      <t>レイ</t>
    </rPh>
    <rPh sb="2" eb="3">
      <t>ジョウ</t>
    </rPh>
    <phoneticPr fontId="14"/>
  </si>
  <si>
    <t>記録は4年間保存</t>
    <rPh sb="0" eb="2">
      <t>キロク</t>
    </rPh>
    <rPh sb="4" eb="6">
      <t>ネンカン</t>
    </rPh>
    <rPh sb="6" eb="8">
      <t>ホゾン</t>
    </rPh>
    <phoneticPr fontId="14"/>
  </si>
  <si>
    <t>法12条の12、則15条</t>
    <rPh sb="0" eb="1">
      <t>ホウ</t>
    </rPh>
    <rPh sb="3" eb="4">
      <t>ジョウ</t>
    </rPh>
    <rPh sb="8" eb="9">
      <t>ソク</t>
    </rPh>
    <rPh sb="11" eb="12">
      <t>ジョウ</t>
    </rPh>
    <phoneticPr fontId="14"/>
  </si>
  <si>
    <t>記録は5年間保存</t>
    <rPh sb="0" eb="2">
      <t>キロク</t>
    </rPh>
    <rPh sb="4" eb="6">
      <t>ネンカン</t>
    </rPh>
    <rPh sb="6" eb="8">
      <t>ホゾン</t>
    </rPh>
    <phoneticPr fontId="14"/>
  </si>
  <si>
    <t>法14条の2</t>
  </si>
  <si>
    <t>油類の保管
水酸化ナトリウムの取扱い</t>
    <rPh sb="0" eb="1">
      <t>アブラ</t>
    </rPh>
    <rPh sb="1" eb="2">
      <t>ルイ</t>
    </rPh>
    <rPh sb="3" eb="5">
      <t>ホカン</t>
    </rPh>
    <rPh sb="6" eb="9">
      <t>スイサンカ</t>
    </rPh>
    <rPh sb="15" eb="17">
      <t>トリアツカ</t>
    </rPh>
    <phoneticPr fontId="14"/>
  </si>
  <si>
    <t>○
事故時</t>
    <phoneticPr fontId="14"/>
  </si>
  <si>
    <t>・特定施設の届出</t>
    <rPh sb="1" eb="3">
      <t>トクテイ</t>
    </rPh>
    <rPh sb="3" eb="5">
      <t>シセツ</t>
    </rPh>
    <rPh sb="6" eb="8">
      <t>トドケデ</t>
    </rPh>
    <phoneticPr fontId="14"/>
  </si>
  <si>
    <t>法2条2項</t>
    <rPh sb="0" eb="1">
      <t>ホウ</t>
    </rPh>
    <rPh sb="2" eb="3">
      <t>ジョウ</t>
    </rPh>
    <phoneticPr fontId="14"/>
  </si>
  <si>
    <t>湯煮設備他</t>
    <rPh sb="2" eb="4">
      <t>セツビ</t>
    </rPh>
    <rPh sb="4" eb="5">
      <t>タ</t>
    </rPh>
    <phoneticPr fontId="14"/>
  </si>
  <si>
    <t>〇</t>
    <phoneticPr fontId="14"/>
  </si>
  <si>
    <t>知事</t>
    <rPh sb="0" eb="2">
      <t>チジ</t>
    </rPh>
    <phoneticPr fontId="14"/>
  </si>
  <si>
    <t>届出書</t>
    <rPh sb="0" eb="2">
      <t>トドケデ</t>
    </rPh>
    <rPh sb="2" eb="3">
      <t>ショ</t>
    </rPh>
    <phoneticPr fontId="14"/>
  </si>
  <si>
    <t>法14条1～4項、則9条の2、則9条の3</t>
    <rPh sb="0" eb="1">
      <t>ホウ</t>
    </rPh>
    <rPh sb="3" eb="4">
      <t>ジョウ</t>
    </rPh>
    <rPh sb="7" eb="8">
      <t>コウ</t>
    </rPh>
    <rPh sb="15" eb="16">
      <t>ソク</t>
    </rPh>
    <rPh sb="17" eb="18">
      <t>ジョウ</t>
    </rPh>
    <phoneticPr fontId="14"/>
  </si>
  <si>
    <t>則5条</t>
    <rPh sb="0" eb="1">
      <t>ソク</t>
    </rPh>
    <rPh sb="2" eb="3">
      <t>ジョウ</t>
    </rPh>
    <phoneticPr fontId="14"/>
  </si>
  <si>
    <t>法17条</t>
  </si>
  <si>
    <t>・ばい煙発生施設の届出</t>
    <rPh sb="3" eb="4">
      <t>エン</t>
    </rPh>
    <rPh sb="4" eb="6">
      <t>ハッセイ</t>
    </rPh>
    <phoneticPr fontId="14"/>
  </si>
  <si>
    <t>法6条、法8条、則8条</t>
    <rPh sb="0" eb="1">
      <t>ホウ</t>
    </rPh>
    <rPh sb="2" eb="3">
      <t>ジョウ</t>
    </rPh>
    <rPh sb="4" eb="5">
      <t>ホウ</t>
    </rPh>
    <rPh sb="6" eb="7">
      <t>ジョウ</t>
    </rPh>
    <rPh sb="8" eb="9">
      <t>ソク</t>
    </rPh>
    <rPh sb="10" eb="11">
      <t>ジョウ</t>
    </rPh>
    <phoneticPr fontId="14"/>
  </si>
  <si>
    <t>法3条、則3～5条</t>
    <rPh sb="0" eb="1">
      <t>ホウ</t>
    </rPh>
    <rPh sb="2" eb="3">
      <t>ジョウ</t>
    </rPh>
    <rPh sb="4" eb="5">
      <t>ソク</t>
    </rPh>
    <rPh sb="8" eb="9">
      <t>ジョウ</t>
    </rPh>
    <phoneticPr fontId="14"/>
  </si>
  <si>
    <t>法16条、則15条</t>
    <rPh sb="0" eb="1">
      <t>ホウ</t>
    </rPh>
    <rPh sb="3" eb="4">
      <t>ジョウ</t>
    </rPh>
    <phoneticPr fontId="14"/>
  </si>
  <si>
    <t>府条例による特定施設
・空圧機・送風機　3.7kW以上
・空調機　7.5kW以上</t>
    <rPh sb="0" eb="1">
      <t>フ</t>
    </rPh>
    <rPh sb="1" eb="3">
      <t>ジョウレイ</t>
    </rPh>
    <rPh sb="6" eb="8">
      <t>トクテイ</t>
    </rPh>
    <rPh sb="8" eb="10">
      <t>シセツ</t>
    </rPh>
    <rPh sb="12" eb="13">
      <t>クウ</t>
    </rPh>
    <rPh sb="13" eb="14">
      <t>アツ</t>
    </rPh>
    <rPh sb="14" eb="15">
      <t>キ</t>
    </rPh>
    <rPh sb="16" eb="19">
      <t>ソウフウキ</t>
    </rPh>
    <rPh sb="25" eb="27">
      <t>イジョウ</t>
    </rPh>
    <rPh sb="29" eb="32">
      <t>クウチョウキ</t>
    </rPh>
    <rPh sb="38" eb="40">
      <t>イジョウ</t>
    </rPh>
    <phoneticPr fontId="14"/>
  </si>
  <si>
    <t>法5条3項、法7条、法9条</t>
    <rPh sb="0" eb="1">
      <t>ホウ</t>
    </rPh>
    <rPh sb="2" eb="3">
      <t>ジョウ</t>
    </rPh>
    <rPh sb="4" eb="5">
      <t>コウ</t>
    </rPh>
    <rPh sb="6" eb="7">
      <t>ホウ</t>
    </rPh>
    <rPh sb="8" eb="9">
      <t>ジョウ</t>
    </rPh>
    <rPh sb="10" eb="11">
      <t>ホウ</t>
    </rPh>
    <rPh sb="12" eb="13">
      <t>ジョウ</t>
    </rPh>
    <phoneticPr fontId="14"/>
  </si>
  <si>
    <t>トリクロロエチレン、ジクロロメタン</t>
    <phoneticPr fontId="14"/>
  </si>
  <si>
    <t>・有害物質の使用特定施設・貯蔵指定施設の定期点検・記録・保存（3年間）</t>
    <rPh sb="1" eb="3">
      <t>ユウガイ</t>
    </rPh>
    <rPh sb="3" eb="5">
      <t>ブッシツ</t>
    </rPh>
    <rPh sb="6" eb="8">
      <t>シヨウ</t>
    </rPh>
    <rPh sb="8" eb="10">
      <t>トクテイ</t>
    </rPh>
    <rPh sb="10" eb="12">
      <t>シセツ</t>
    </rPh>
    <rPh sb="17" eb="19">
      <t>シセツ</t>
    </rPh>
    <rPh sb="20" eb="22">
      <t>テイキ</t>
    </rPh>
    <rPh sb="22" eb="24">
      <t>テンケン</t>
    </rPh>
    <rPh sb="25" eb="27">
      <t>キロク</t>
    </rPh>
    <rPh sb="28" eb="30">
      <t>ホゾン</t>
    </rPh>
    <phoneticPr fontId="14"/>
  </si>
  <si>
    <t>法14条5項</t>
    <rPh sb="0" eb="1">
      <t>ホウ</t>
    </rPh>
    <rPh sb="3" eb="4">
      <t>ジョウ</t>
    </rPh>
    <rPh sb="5" eb="6">
      <t>コウ</t>
    </rPh>
    <phoneticPr fontId="14"/>
  </si>
  <si>
    <t>法12条の4</t>
    <rPh sb="0" eb="1">
      <t>ホウ</t>
    </rPh>
    <rPh sb="3" eb="4">
      <t>ジョウ</t>
    </rPh>
    <phoneticPr fontId="14"/>
  </si>
  <si>
    <t>法7条3項</t>
    <rPh sb="2" eb="3">
      <t>ジョウ</t>
    </rPh>
    <rPh sb="4" eb="5">
      <t>コウ</t>
    </rPh>
    <phoneticPr fontId="14"/>
  </si>
  <si>
    <t>法7条の2、法7条の3
則6条の3、則6条の4、則9条の6</t>
    <rPh sb="2" eb="3">
      <t>ジョウ</t>
    </rPh>
    <rPh sb="6" eb="7">
      <t>ホウ</t>
    </rPh>
    <rPh sb="8" eb="9">
      <t>ジョウ</t>
    </rPh>
    <rPh sb="12" eb="13">
      <t>ソク</t>
    </rPh>
    <rPh sb="14" eb="15">
      <t>ジョウ</t>
    </rPh>
    <rPh sb="20" eb="21">
      <t>ジョウ</t>
    </rPh>
    <rPh sb="26" eb="27">
      <t>ジョウ</t>
    </rPh>
    <phoneticPr fontId="14"/>
  </si>
  <si>
    <t>特定事業者の届出、中長期計画書の定期報告（輸送事業者）
特定事業者の届出、中長期計画書の定期報告（荷主）</t>
    <rPh sb="0" eb="2">
      <t>トクテイ</t>
    </rPh>
    <rPh sb="2" eb="5">
      <t>ジギョウシャ</t>
    </rPh>
    <rPh sb="6" eb="8">
      <t>トドケデ</t>
    </rPh>
    <rPh sb="16" eb="18">
      <t>テイキ</t>
    </rPh>
    <rPh sb="18" eb="20">
      <t>ホウコク</t>
    </rPh>
    <rPh sb="21" eb="23">
      <t>ユソウ</t>
    </rPh>
    <rPh sb="23" eb="26">
      <t>ジギョウシャ</t>
    </rPh>
    <rPh sb="49" eb="51">
      <t>ニヌシ</t>
    </rPh>
    <phoneticPr fontId="14"/>
  </si>
  <si>
    <t>法54条2項、法55条、法56条
法61条2項、法62条、法63条</t>
    <rPh sb="3" eb="4">
      <t>ジョウ</t>
    </rPh>
    <rPh sb="5" eb="6">
      <t>コウ</t>
    </rPh>
    <rPh sb="10" eb="11">
      <t>ジョウ</t>
    </rPh>
    <rPh sb="15" eb="16">
      <t>ジョウ</t>
    </rPh>
    <rPh sb="20" eb="21">
      <t>ジョウ</t>
    </rPh>
    <rPh sb="22" eb="23">
      <t>コウ</t>
    </rPh>
    <rPh sb="27" eb="28">
      <t>ジョウ</t>
    </rPh>
    <rPh sb="32" eb="33">
      <t>ジョウ</t>
    </rPh>
    <phoneticPr fontId="14"/>
  </si>
  <si>
    <t>建築物省エネ法</t>
    <rPh sb="0" eb="2">
      <t>ケンチク</t>
    </rPh>
    <rPh sb="2" eb="3">
      <t>ブツ</t>
    </rPh>
    <rPh sb="3" eb="4">
      <t>ショウ</t>
    </rPh>
    <rPh sb="6" eb="7">
      <t>ホウ</t>
    </rPh>
    <phoneticPr fontId="14"/>
  </si>
  <si>
    <t>特定建築物の建築物エネルギー消費性能基準適合義務、建築物エネルギー消費性能確保計画の適合判定</t>
    <rPh sb="0" eb="2">
      <t>トクテイ</t>
    </rPh>
    <rPh sb="2" eb="5">
      <t>ケンチクブツ</t>
    </rPh>
    <rPh sb="6" eb="8">
      <t>ケンチク</t>
    </rPh>
    <rPh sb="8" eb="9">
      <t>ブツ</t>
    </rPh>
    <rPh sb="14" eb="16">
      <t>ショウヒ</t>
    </rPh>
    <rPh sb="16" eb="18">
      <t>セイノウ</t>
    </rPh>
    <rPh sb="18" eb="20">
      <t>キジュン</t>
    </rPh>
    <rPh sb="20" eb="22">
      <t>テキゴウ</t>
    </rPh>
    <rPh sb="22" eb="24">
      <t>ギム</t>
    </rPh>
    <rPh sb="42" eb="44">
      <t>テキゴウ</t>
    </rPh>
    <rPh sb="44" eb="46">
      <t>ハンテイ</t>
    </rPh>
    <phoneticPr fontId="14"/>
  </si>
  <si>
    <t>法11条、法12条</t>
    <rPh sb="0" eb="1">
      <t>ホウ</t>
    </rPh>
    <rPh sb="3" eb="4">
      <t>ジョウ</t>
    </rPh>
    <rPh sb="5" eb="6">
      <t>ホウ</t>
    </rPh>
    <rPh sb="8" eb="9">
      <t>ジョウ</t>
    </rPh>
    <phoneticPr fontId="14"/>
  </si>
  <si>
    <t>所管行政庁</t>
  </si>
  <si>
    <t>計画</t>
    <rPh sb="0" eb="2">
      <t>ケイカク</t>
    </rPh>
    <phoneticPr fontId="14"/>
  </si>
  <si>
    <t>建築に関する届出</t>
    <rPh sb="0" eb="2">
      <t>ケンチク</t>
    </rPh>
    <rPh sb="3" eb="4">
      <t>カン</t>
    </rPh>
    <rPh sb="6" eb="8">
      <t>トドケデ</t>
    </rPh>
    <phoneticPr fontId="14"/>
  </si>
  <si>
    <t>工事着手の21日前</t>
    <rPh sb="0" eb="2">
      <t>コウジ</t>
    </rPh>
    <rPh sb="2" eb="4">
      <t>チャクシュ</t>
    </rPh>
    <rPh sb="7" eb="8">
      <t>ニチ</t>
    </rPh>
    <rPh sb="8" eb="9">
      <t>マエ</t>
    </rPh>
    <phoneticPr fontId="14"/>
  </si>
  <si>
    <t>法36条</t>
    <rPh sb="0" eb="1">
      <t>ホウ</t>
    </rPh>
    <rPh sb="3" eb="4">
      <t>ジョウ</t>
    </rPh>
    <phoneticPr fontId="14"/>
  </si>
  <si>
    <t>法26条</t>
    <rPh sb="0" eb="1">
      <t>ホウ</t>
    </rPh>
    <rPh sb="3" eb="4">
      <t>ジョウ</t>
    </rPh>
    <phoneticPr fontId="14"/>
  </si>
  <si>
    <t>法43条1項～3項</t>
    <rPh sb="0" eb="1">
      <t>ホウ</t>
    </rPh>
    <rPh sb="3" eb="4">
      <t>ジョウ</t>
    </rPh>
    <rPh sb="5" eb="6">
      <t>コウ</t>
    </rPh>
    <rPh sb="8" eb="9">
      <t>コウ</t>
    </rPh>
    <phoneticPr fontId="14"/>
  </si>
  <si>
    <t>法45条4項</t>
    <rPh sb="0" eb="1">
      <t>ホウ</t>
    </rPh>
    <rPh sb="3" eb="4">
      <t>ジョウ</t>
    </rPh>
    <rPh sb="5" eb="6">
      <t>コウ</t>
    </rPh>
    <phoneticPr fontId="14"/>
  </si>
  <si>
    <t xml:space="preserve">
第1種特定製品の管理者の判断の基準となるべき事項　H26経産・環境省告示第13号</t>
    <rPh sb="1" eb="2">
      <t>ダイ</t>
    </rPh>
    <rPh sb="3" eb="4">
      <t>シュ</t>
    </rPh>
    <rPh sb="4" eb="6">
      <t>トクテイ</t>
    </rPh>
    <rPh sb="6" eb="8">
      <t>セイヒン</t>
    </rPh>
    <rPh sb="9" eb="12">
      <t>カンリシャ</t>
    </rPh>
    <rPh sb="13" eb="15">
      <t>ハンダン</t>
    </rPh>
    <rPh sb="16" eb="18">
      <t>キジュン</t>
    </rPh>
    <rPh sb="23" eb="25">
      <t>ジコウ</t>
    </rPh>
    <rPh sb="29" eb="31">
      <t>ケイサン</t>
    </rPh>
    <rPh sb="32" eb="35">
      <t>カンキョウショウ</t>
    </rPh>
    <rPh sb="35" eb="37">
      <t>コクジ</t>
    </rPh>
    <rPh sb="37" eb="38">
      <t>ダイ</t>
    </rPh>
    <rPh sb="40" eb="41">
      <t>ゴウ</t>
    </rPh>
    <phoneticPr fontId="14"/>
  </si>
  <si>
    <t>法19条1項</t>
    <rPh sb="0" eb="1">
      <t>ホウ</t>
    </rPh>
    <rPh sb="3" eb="4">
      <t>ジョウ</t>
    </rPh>
    <rPh sb="5" eb="6">
      <t>コウ</t>
    </rPh>
    <phoneticPr fontId="14"/>
  </si>
  <si>
    <t>法5条2項、3項、則5条、6条</t>
    <rPh sb="0" eb="1">
      <t>ホウ</t>
    </rPh>
    <rPh sb="2" eb="3">
      <t>ジョウ</t>
    </rPh>
    <rPh sb="4" eb="5">
      <t>コウ</t>
    </rPh>
    <rPh sb="7" eb="8">
      <t>コウ</t>
    </rPh>
    <rPh sb="9" eb="10">
      <t>ソク</t>
    </rPh>
    <rPh sb="11" eb="12">
      <t>ジョウ</t>
    </rPh>
    <rPh sb="14" eb="15">
      <t>ジョウ</t>
    </rPh>
    <phoneticPr fontId="14"/>
  </si>
  <si>
    <t>法14条1項</t>
    <rPh sb="0" eb="1">
      <t>ホウ</t>
    </rPh>
    <rPh sb="3" eb="4">
      <t>ジョウ</t>
    </rPh>
    <rPh sb="5" eb="6">
      <t>コウ</t>
    </rPh>
    <phoneticPr fontId="14"/>
  </si>
  <si>
    <t>自動車NOｘ・PM法</t>
    <rPh sb="0" eb="3">
      <t>ジドウシャ</t>
    </rPh>
    <rPh sb="9" eb="10">
      <t>ホウ</t>
    </rPh>
    <phoneticPr fontId="14"/>
  </si>
  <si>
    <t>法4条、令4条、則3条、則4条</t>
    <rPh sb="0" eb="1">
      <t>ホウ</t>
    </rPh>
    <rPh sb="2" eb="3">
      <t>ジョウ</t>
    </rPh>
    <rPh sb="4" eb="5">
      <t>レイ</t>
    </rPh>
    <rPh sb="6" eb="7">
      <t>ジョウ</t>
    </rPh>
    <rPh sb="8" eb="9">
      <t>ソク</t>
    </rPh>
    <rPh sb="10" eb="11">
      <t>ジョウ</t>
    </rPh>
    <rPh sb="14" eb="15">
      <t>ジョウ</t>
    </rPh>
    <phoneticPr fontId="14"/>
  </si>
  <si>
    <t>・危険物製造・貯蔵・取扱いの指定数量以上の設備の許可申請
・製造所等の危険物保安監督者の届出</t>
    <rPh sb="4" eb="6">
      <t>セイゾウ</t>
    </rPh>
    <rPh sb="7" eb="9">
      <t>チョゾウ</t>
    </rPh>
    <rPh sb="10" eb="12">
      <t>トリアツカイ</t>
    </rPh>
    <rPh sb="21" eb="23">
      <t>セツビ</t>
    </rPh>
    <rPh sb="30" eb="32">
      <t>セイゾウ</t>
    </rPh>
    <rPh sb="32" eb="33">
      <t>ショ</t>
    </rPh>
    <rPh sb="33" eb="34">
      <t>トウ</t>
    </rPh>
    <rPh sb="38" eb="40">
      <t>ホアン</t>
    </rPh>
    <rPh sb="40" eb="43">
      <t>カントクシャ</t>
    </rPh>
    <phoneticPr fontId="14"/>
  </si>
  <si>
    <t>法10条、11条
法13条</t>
  </si>
  <si>
    <t>業務用空調機
業務用空調機（GHP）
エアドライヤ、冷水機</t>
    <rPh sb="0" eb="3">
      <t>ギョウムヨウ</t>
    </rPh>
    <rPh sb="3" eb="6">
      <t>クウチョウキ</t>
    </rPh>
    <rPh sb="26" eb="28">
      <t>レイスイ</t>
    </rPh>
    <rPh sb="28" eb="29">
      <t>キ</t>
    </rPh>
    <phoneticPr fontId="14"/>
  </si>
  <si>
    <t>対象；第1種特定機器
・簡易点検（すべて　１回/3ｹ月以上）</t>
    <rPh sb="0" eb="2">
      <t>タイショウ</t>
    </rPh>
    <rPh sb="3" eb="4">
      <t>ダイ</t>
    </rPh>
    <rPh sb="5" eb="6">
      <t>シュ</t>
    </rPh>
    <rPh sb="6" eb="8">
      <t>トクテイ</t>
    </rPh>
    <rPh sb="8" eb="10">
      <t>キキ</t>
    </rPh>
    <rPh sb="12" eb="14">
      <t>カンイ</t>
    </rPh>
    <rPh sb="14" eb="16">
      <t>テンケン</t>
    </rPh>
    <rPh sb="22" eb="23">
      <t>カイ</t>
    </rPh>
    <rPh sb="26" eb="27">
      <t>ゲツ</t>
    </rPh>
    <rPh sb="27" eb="29">
      <t>イジョウ</t>
    </rPh>
    <phoneticPr fontId="14"/>
  </si>
  <si>
    <t>・有資格者による定期点検
　空調機器
　　　　 7.5kW以上1回/3年以上
         50kW以上1回/年以上
　冷蔵冷凍機器
        (7.5kW以上 3回/年以上</t>
    <rPh sb="1" eb="2">
      <t>ユウ</t>
    </rPh>
    <rPh sb="2" eb="4">
      <t>シカク</t>
    </rPh>
    <rPh sb="8" eb="10">
      <t>テイキ</t>
    </rPh>
    <rPh sb="10" eb="12">
      <t>テンケン</t>
    </rPh>
    <rPh sb="14" eb="16">
      <t>クウチョウ</t>
    </rPh>
    <rPh sb="16" eb="18">
      <t>キキ</t>
    </rPh>
    <rPh sb="29" eb="31">
      <t>イジョウ</t>
    </rPh>
    <rPh sb="52" eb="54">
      <t>イジョウ</t>
    </rPh>
    <phoneticPr fontId="14"/>
  </si>
  <si>
    <t>則7条の2の2</t>
    <rPh sb="0" eb="1">
      <t>ソク</t>
    </rPh>
    <rPh sb="2" eb="3">
      <t>ジョウ</t>
    </rPh>
    <phoneticPr fontId="14"/>
  </si>
  <si>
    <t>・自社による運搬時の表示、書類携行</t>
    <rPh sb="1" eb="3">
      <t>ジシャ</t>
    </rPh>
    <rPh sb="6" eb="8">
      <t>ウンパン</t>
    </rPh>
    <rPh sb="8" eb="9">
      <t>ジ</t>
    </rPh>
    <rPh sb="10" eb="12">
      <t>ヒョウジ</t>
    </rPh>
    <rPh sb="13" eb="15">
      <t>ショルイ</t>
    </rPh>
    <rPh sb="15" eb="17">
      <t>ケイコウ</t>
    </rPh>
    <phoneticPr fontId="14"/>
  </si>
  <si>
    <t>則7条の2</t>
    <phoneticPr fontId="14"/>
  </si>
  <si>
    <t>＜段階的認証＞ 
□ 事業所や工場が複数存在する場合など, 規模が比較的大きい事業者については，環境負荷が比較的大きいサイトから取組を始め，その後，段階的に対象範囲を拡大します。その場合でも，活動に関しては対象とした組織における全ての活動を対象とすること，全組織に段階的に拡大する方針とそのスケジュールを明確にすること, 段階的認証であることを環境経営レポートに記載することが必要です。 
□ 一部の組織から段階的に取組を行う場合には, 組織の本業に関わる活動については, 必ず対象範囲に含めることとし, 一部の比較的環境負荷が小さい組織やサイトのみを対象範囲としたり, 環境負荷の大きな組織を対象範囲から除外したりすることがないようにします。
＜サイト認証＞ 
□ サイトとして独立した敷地にある事業所, ビルのテナントの場合でも独立した場所など，サイトとして独立していればサイト単位での認証が可能です。 但し，産業廃棄物処理業の許可に基づく活動を行うサイトについては, 取組の対象範囲に含める必要があり, サイト単位での
認証をすることはできません。
□ サイトの全組織・全活動及びその全従業員を対象とします。 □ サイトには独立した環境経営システムがあり，PDCA サイクルを回すことができることが必要です。</t>
  </si>
  <si>
    <t>□ 環境問題への対応の在り方を考えたとき, 一部の組織や活動だけを対象として，環境への取組を行うことは望ましくありません。そのためエコアクション２１に取り組むに当たっては，全組織・全活動及びその全従業員10を対象とし，全社的に取り組むことを原則とします。ただし，段階的認証，サイト認証の条件にあてはまる場合には，組織の一部を対象範囲とすることができます。なお，この場合でも環境負荷の大きな活動を除外するなどの行為（いわゆる認証のいいとこ取り＝カフェテリア認証）は認められません。 
□ 対象範囲の設定を考慮する際の優先順位としては, ①全組織・全活動の認証，②段階的認証，③サイト認証の順番になります。まずは全組織・全活動を対象範囲とすることを原則とし, 規模が比較的大きく一度に全組織・全活動を対象とすることが難しい場合には段階的認証とし，そのいずれもが難しい組織の場合はサイト認証とすることも考えられます。 
□ 段階的認証，サイト認証の場合においては，限定された対象範囲であることを明確に示すことが必要です。 
□ 産業廃棄物処理業者では，取組の対象範囲は，産業廃棄物処理業の許可に基づく活動の範囲と合致している必要があります。 
□ 一部組織から段階的に取組を行う場合，対象組織の本業に関わる活動については，必ず対象に含めることとし，一部の比較的環境負荷が小さい組織やサイトのみを対象としたり，環境負荷の大きな組織を対象範囲から外したりすることがないようにします。 
◆例えば，以下のような場合は対象範囲として認められません。 
・産業廃棄物収集運搬事業者が，事務所のみを対象とし，その収集運搬そのものや車庫等を対象としていない場合 
・産業廃棄物の処理・処分業者が，事務所のみを対象とし，処理・処分施設を対象としていない場合 
・産業廃棄物の処理・処分業者が処理施設のエネルギー使用量や最終処分場の排水等を対象としていない場合 
つまり，対象組織の本業（産業廃棄物処理業）全体でエコアクション２１に取り組むことが基本となり，事業の一部だけの取組では，認証を取得することはできません。</t>
    <phoneticPr fontId="14"/>
  </si>
  <si>
    <t xml:space="preserve">□ 代表者は，自らの言葉で，事業の特徴に適合した環境経営方針を定め，方針に基づく活動の実行を誓約します。また，環境経営方針は，環境経営レポート（第３章）により公表します。 
□ 環境経営方針は以下の内容を満たしていることが必要です。 
（１）企業理念，事業活動に見合ったものとする。
・ 企業理念：設立目的，社是，社訓，創業者の言葉など 
・ 事業活動：産業廃棄物処理業，事業の規模，事業に伴う環境への影響など
（２）要求事項２で明確にした経営における課題とチャンスのうち，中長期的に取り組むべきことを踏まえる。 
（３）環境への取組の重点分野を明確化：自らの事業活動を踏まえ環境への取組において重要と考えられる活動を整理し考慮する。 
（４）環境経営の継続的改善の誓約：環境経営の継続的改善を記載し，環境経営のステップアップを実践することを明示する。 
□ 適用される環境関連法規の遵守の誓約：環境関連法規などの遵守を記載し，組織の遵法性の維持を明示する。 
□ 全従業員への周知は，従業員がその内容を具体的に理解し，取り組むことができるよう，掲示や会議，朝礼などを活用して行います。 
□ 環境経営の考え方は，第１章に記載されていますので参照してください。 
□ 本要求事項に関する文書類（紙又は電子媒体など）を作成し，適切に管理します。
詳細は要求事項１２(文書類の作成・管理)を参照してください。 </t>
    <phoneticPr fontId="14"/>
  </si>
  <si>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受託した産業廃棄物の処理量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phoneticPr fontId="14"/>
  </si>
  <si>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受託した産業廃棄物の収集運搬・処分における環境配慮に関する項目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phoneticPr fontId="14"/>
  </si>
  <si>
    <t>収集運搬車両，重機及び設備等の燃費改善
収集運搬（回収）及び処分等の効率の改善，その他の業務効率の改善
施設での省エネルギー活
動など</t>
    <phoneticPr fontId="14"/>
  </si>
  <si>
    <t>・エネルギー使用効率の向上 
・産業廃棄物の処分効率の向上
・コストの削減</t>
    <phoneticPr fontId="14"/>
  </si>
  <si>
    <t>・資源使用効率及び再資源化率の向上
・コストの削減</t>
    <phoneticPr fontId="14"/>
  </si>
  <si>
    <t xml:space="preserve"> 廃棄物の再資源化の推進，３Ｒ活動など</t>
    <phoneticPr fontId="14"/>
  </si>
  <si>
    <t>産業廃棄物の処分工程の改善，節水活動，中水・再生水の活用など</t>
    <phoneticPr fontId="14"/>
  </si>
  <si>
    <t xml:space="preserve">・水使用効率の向上 
・廃棄物処分効率の向上 
・コストの削減 </t>
    <phoneticPr fontId="14"/>
  </si>
  <si>
    <t xml:space="preserve">薬品使用方法の改善，産業廃棄物の処分工程の改善など </t>
    <phoneticPr fontId="14"/>
  </si>
  <si>
    <t xml:space="preserve">・薬品使用量の削減 
・コストの削減 </t>
    <phoneticPr fontId="14"/>
  </si>
  <si>
    <t>自らが受託した産業
廃棄物の収集運搬・
処分における環境配慮及びサービスの改善</t>
    <phoneticPr fontId="14"/>
  </si>
  <si>
    <t>収集運搬の効率化の推進，受託した産業廃棄物の再資源化の推進，最終処分量の削減など</t>
    <phoneticPr fontId="14"/>
  </si>
  <si>
    <t>□ 環境経営目標は, 実施可能な範囲で適切に設定することが重要です。達成（必達）に固執し, 過度に低い目標を設定すること，達成が難しい過度に高い目標を設定すること，毎年１%削減などの根拠が乏しい目標を設定することなどは適切ではありません。 
□ 技術的，経済的な状況などによっては，削減が難しい場合もあります。また，賃貸オフィスなどで使用量の把握ができない場合もあります。そのような場合は，定量的な環境経営目標の策定は行わず, 定性的な目標を策定する，あるいは目標を定めず環境配慮の取組内容を決め，その取組状況を定期的に確認するなど, 維持活動（点検・確認）を行います。 
□ また，自らが受託した産業廃棄物の収集運搬及び処分における環境配慮に関する目標（受託した産業廃棄物の再資源化の促進や最終処分量の削減等に関する環境経営目標）を策定する必要があります。</t>
    <phoneticPr fontId="14"/>
  </si>
  <si>
    <t xml:space="preserve">□ 内部コミュニケーションは, エコアクション２１の環境経営システムに関する取組を効果的かつ効率的に行うための重要な手段です。職場会議や掲示板などを通じて, 環境経営目標及び環境経営計画の進捗状況などを共有するだけでなく, 従業員からの意見や提案を募集するなど，双方向にコミュニケーションできるよう配慮することが重要です。 
□ 外部コミュニケーションのうち, 外部からの環境に関する苦情や要望は，今後の改善のための気づきを得られる情報として重要です。外部からの環境に関する苦情や要望を受け付ける窓口（担当者）を設け，受け付けた苦情や要望に誠実に対応します。環境に関する苦情や要望の受付内容（いつ，誰から，どのような内容であったか），対応した結果（対応部署，対応策，結果など）を記録します。また, 対応の
結果によっては同様の問題が起きないよう, 再発防止策を講じます。 
□ 受託した産業廃棄物の収集運搬及び処分に関する苦情や要望（顧客，取引先，地域等からの）に対応する手順を定めることも重要です。 
□ 産業廃棄物処理業者は，事業の透明性を確保するためにも，情報の公表を適切に行うことが必要です。 
□ 組織内外へのコミュニケーション・ツールとして, エコアクション２１では「環境経営レポート」の作成と公表を行うこととしています。詳細は第３章を参照してください。 
□ 本要求事項に関する文書類（紙又は電子媒体）文書類（紙又は電子媒体等など）を作成し, 適切に管理します。詳細は要求事項１２(文書類の作成・管理)を参照してください。 </t>
    <phoneticPr fontId="14"/>
  </si>
  <si>
    <t xml:space="preserve">□産業廃棄物の収集運搬時や処分時の事故等により廃棄物または化学物質が飛散する，大雨により最終処分場から浸透水が流出する等の環境上の緊急事態が発生する可能性があります。自らの事業活動において，環境に重大な影響を及ぼすどのような事故及び緊急事態が発生するか，その可能性を想定し，汚染等が最小限の範囲で済むよう，予め緊急事態への対応策を定め，準備をしておくことが必要です。 
□ 対応策の手順が適切であり，問題点はないかを確認するために，可能な範囲で定期的な試行を行うとともに, その対応策を社員に定着させるため訓練を行います。試行と訓練は同時に行うこともできます。 
□ 緊急事態の発生後や試行の実施後，対応策が効果的であったかどうかを検証し，必要に応じて対応策を改訂します。 
□ 本要求事項に関する文書類（紙又は電子媒体など）を作成し，適切に管理します。
詳細は要求事項１２（文書類の作成・管理）を参照してください。 </t>
    <phoneticPr fontId="14"/>
  </si>
  <si>
    <t xml:space="preserve">□ 環境経営レポートの想定される読者，具体的な利害関係者をイメージして作成すると，より効果的な環境経営レポートを作成することができます。なお，１．１に掲げた９つの項目は最低限含める必要がありますが，その記載の仕方はエコアクション２１の取組年数や活動の進展に合わせて工夫し，記載内容をより充実させ，独自の項目を追加することが望まれます。 
□ 産業廃棄物処理業では，事業の透明性を確保することから，次の情報を取りまとめ，環境経営レポートに記載することが必要です。 
 ＜環境経営レポートに記載する情報公表項目＞ 
①法人設立年月日，資本金，売上高，組織図 
②産業廃棄物処理業における施設等の状況 
・収集運搬業者：運搬車両の種類と台数，積替保管施設がある場合はその面積と保管上限量 
・処分業者： 
中間処理施設の種類，処理する廃棄物の種類，処理能力（規模），処理方式，処理工程図 
最終処分場の種類，埋立面積，埋立容量，残容量 
③産業廃棄物処理業の許可の状況 
・許可の内容：許可番号，許可年月日，許可の有効年月日，事業の範囲（事業の区分と廃棄物の種類） 
④産業廃棄物の処理実績 
・受託した産業廃棄物の処理量（収集運搬量，中間処理量，最終処分量） 
（参考）優良産廃処理業者認定制度 情報公表項目
□ 本章の１．１に掲げた９つの要素が含まれている限り，その記載の順番は問いません。さらに，環境経営レポートを単独のレポートとして作成するほか，会社案内などの媒体と一体化して作成することも可能です。この場合「エコアクション２１環境経営レポートが含まれている」旨を表紙に明記してください。
□ 中央事務局のウェブサイトでは，全国の事業者の環境経営レポートを業種別・地域別・規模別に，容易に検索して閲覧することが可能であるとともに， 環境経営レポート作成・活用マニュアルや環境コミュニケーション大賞14受賞事業者の環境経営レポートが掲載されていますので，参照してください。 </t>
    <phoneticPr fontId="14"/>
  </si>
  <si>
    <r>
      <t>m</t>
    </r>
    <r>
      <rPr>
        <vertAlign val="superscript"/>
        <sz val="10"/>
        <rFont val="ＭＳ Ｐゴシック"/>
        <family val="3"/>
        <charset val="128"/>
      </rPr>
      <t>3</t>
    </r>
    <phoneticPr fontId="14"/>
  </si>
  <si>
    <t>(kg-CO2/L)</t>
  </si>
  <si>
    <t>(kg-CO2/㎥)</t>
  </si>
  <si>
    <t>(kg-CO2/kg)</t>
  </si>
  <si>
    <t>kg-CO2/L</t>
    <phoneticPr fontId="14"/>
  </si>
  <si>
    <t>・事務用品グリーン購入</t>
    <rPh sb="1" eb="3">
      <t>ジム</t>
    </rPh>
    <rPh sb="3" eb="5">
      <t>ヨウヒン</t>
    </rPh>
    <rPh sb="9" eb="11">
      <t>コウニュウ</t>
    </rPh>
    <phoneticPr fontId="14"/>
  </si>
  <si>
    <t>うち再資源化等</t>
    <phoneticPr fontId="14"/>
  </si>
  <si>
    <t>(ⅰ)収集運搬</t>
    <rPh sb="3" eb="5">
      <t>シュウシュウ</t>
    </rPh>
    <rPh sb="5" eb="7">
      <t>ウンパン</t>
    </rPh>
    <phoneticPr fontId="14"/>
  </si>
  <si>
    <t>(ⅱ)中間処理</t>
    <rPh sb="3" eb="5">
      <t>チュウカン</t>
    </rPh>
    <rPh sb="5" eb="7">
      <t>ショリ</t>
    </rPh>
    <phoneticPr fontId="14"/>
  </si>
  <si>
    <t>(ⅲ)最終処分</t>
    <rPh sb="3" eb="5">
      <t>サイシュウ</t>
    </rPh>
    <rPh sb="5" eb="7">
      <t>ショブン</t>
    </rPh>
    <phoneticPr fontId="14"/>
  </si>
  <si>
    <t>(ⅳ)中間処理後の産業廃棄物</t>
    <rPh sb="3" eb="5">
      <t>チュウカン</t>
    </rPh>
    <rPh sb="5" eb="7">
      <t>ショリ</t>
    </rPh>
    <rPh sb="7" eb="8">
      <t>ゴ</t>
    </rPh>
    <rPh sb="9" eb="11">
      <t>サンギョウ</t>
    </rPh>
    <rPh sb="11" eb="14">
      <t>ハイキブツ</t>
    </rPh>
    <phoneticPr fontId="14"/>
  </si>
  <si>
    <t>②-1　受託、または受領した廃棄物、再生資源等の処理量</t>
    <rPh sb="4" eb="6">
      <t>ジュタク</t>
    </rPh>
    <rPh sb="10" eb="12">
      <t>ジュリョウ</t>
    </rPh>
    <rPh sb="14" eb="17">
      <t>ハイキブツ</t>
    </rPh>
    <rPh sb="18" eb="20">
      <t>サイセイ</t>
    </rPh>
    <rPh sb="20" eb="22">
      <t>シゲン</t>
    </rPh>
    <rPh sb="22" eb="23">
      <t>トウ</t>
    </rPh>
    <rPh sb="24" eb="26">
      <t>ショリ</t>
    </rPh>
    <rPh sb="26" eb="27">
      <t>リョウ</t>
    </rPh>
    <phoneticPr fontId="14"/>
  </si>
  <si>
    <t>(１)産業廃棄物</t>
    <rPh sb="3" eb="5">
      <t>サンギョウ</t>
    </rPh>
    <rPh sb="5" eb="8">
      <t>ハイキブツ</t>
    </rPh>
    <phoneticPr fontId="14"/>
  </si>
  <si>
    <t>(２)一般廃棄物</t>
    <rPh sb="3" eb="5">
      <t>イッパン</t>
    </rPh>
    <rPh sb="5" eb="8">
      <t>ハイキブツ</t>
    </rPh>
    <phoneticPr fontId="14"/>
  </si>
  <si>
    <t>廃棄物の種類</t>
    <rPh sb="0" eb="3">
      <t>ハイキブツ</t>
    </rPh>
    <rPh sb="4" eb="6">
      <t>シュルイ</t>
    </rPh>
    <phoneticPr fontId="14"/>
  </si>
  <si>
    <t>事業系</t>
    <rPh sb="0" eb="2">
      <t>ジギョウ</t>
    </rPh>
    <rPh sb="2" eb="3">
      <t>ケイ</t>
    </rPh>
    <phoneticPr fontId="14"/>
  </si>
  <si>
    <t>処理量</t>
    <rPh sb="0" eb="2">
      <t>ショリ</t>
    </rPh>
    <rPh sb="2" eb="3">
      <t>リョウ</t>
    </rPh>
    <phoneticPr fontId="14"/>
  </si>
  <si>
    <t>単位：ｔ</t>
    <rPh sb="0" eb="2">
      <t>タンイ</t>
    </rPh>
    <phoneticPr fontId="14"/>
  </si>
  <si>
    <t>単位</t>
    <rPh sb="0" eb="2">
      <t>タンイ</t>
    </rPh>
    <phoneticPr fontId="14"/>
  </si>
  <si>
    <t>収集運搬量</t>
    <rPh sb="0" eb="2">
      <t>シュウシュウ</t>
    </rPh>
    <rPh sb="2" eb="4">
      <t>ウンパン</t>
    </rPh>
    <rPh sb="4" eb="5">
      <t>リョウ</t>
    </rPh>
    <phoneticPr fontId="14"/>
  </si>
  <si>
    <t>合計</t>
    <phoneticPr fontId="14"/>
  </si>
  <si>
    <t>小計</t>
    <phoneticPr fontId="14"/>
  </si>
  <si>
    <t>処理方法等</t>
    <rPh sb="0" eb="2">
      <t>ショリ</t>
    </rPh>
    <rPh sb="2" eb="4">
      <t>ホウホウ</t>
    </rPh>
    <rPh sb="4" eb="5">
      <t>トウ</t>
    </rPh>
    <phoneticPr fontId="14"/>
  </si>
  <si>
    <t>処分量</t>
    <rPh sb="0" eb="2">
      <t>ショブン</t>
    </rPh>
    <rPh sb="2" eb="3">
      <t>リョウ</t>
    </rPh>
    <phoneticPr fontId="14"/>
  </si>
  <si>
    <t>処分量等</t>
    <rPh sb="0" eb="2">
      <t>ショブン</t>
    </rPh>
    <rPh sb="2" eb="3">
      <t>リョウ</t>
    </rPh>
    <rPh sb="3" eb="4">
      <t>トウ</t>
    </rPh>
    <phoneticPr fontId="14"/>
  </si>
  <si>
    <t>処理量等</t>
    <rPh sb="0" eb="2">
      <t>ショリ</t>
    </rPh>
    <rPh sb="2" eb="3">
      <t>リョウ</t>
    </rPh>
    <rPh sb="3" eb="4">
      <t>トウ</t>
    </rPh>
    <phoneticPr fontId="14"/>
  </si>
  <si>
    <t>ｔ</t>
    <phoneticPr fontId="14"/>
  </si>
  <si>
    <t>家庭系</t>
    <rPh sb="0" eb="3">
      <t>カテイケイ</t>
    </rPh>
    <phoneticPr fontId="14"/>
  </si>
  <si>
    <t>し尿・汚泥</t>
    <rPh sb="1" eb="2">
      <t>ニョウ</t>
    </rPh>
    <rPh sb="3" eb="5">
      <t>オデイ</t>
    </rPh>
    <phoneticPr fontId="14"/>
  </si>
  <si>
    <t>（１）受託、または受領した廃棄物、再生資源等の処理量</t>
    <phoneticPr fontId="14"/>
  </si>
  <si>
    <t>(ⅰ)産業廃棄物</t>
    <rPh sb="3" eb="5">
      <t>サンギョウ</t>
    </rPh>
    <rPh sb="5" eb="7">
      <t>ハイキ</t>
    </rPh>
    <rPh sb="7" eb="8">
      <t>ブツ</t>
    </rPh>
    <phoneticPr fontId="14"/>
  </si>
  <si>
    <t>(ⅱ)一般廃棄物</t>
    <rPh sb="3" eb="5">
      <t>イッパン</t>
    </rPh>
    <rPh sb="5" eb="7">
      <t>ハイキ</t>
    </rPh>
    <rPh sb="7" eb="8">
      <t>ブツ</t>
    </rPh>
    <phoneticPr fontId="14"/>
  </si>
  <si>
    <t>(ⅲ)再生資源の回収・収集量</t>
    <rPh sb="3" eb="5">
      <t>サイセイ</t>
    </rPh>
    <rPh sb="5" eb="7">
      <t>シゲン</t>
    </rPh>
    <rPh sb="8" eb="10">
      <t>カイシュウ</t>
    </rPh>
    <rPh sb="11" eb="13">
      <t>シュウシュウ</t>
    </rPh>
    <rPh sb="13" eb="14">
      <t>リョウ</t>
    </rPh>
    <phoneticPr fontId="14"/>
  </si>
  <si>
    <t>(ⅳ)再生資源または廃棄物の再資源化等</t>
    <rPh sb="3" eb="5">
      <t>サイセイ</t>
    </rPh>
    <rPh sb="5" eb="7">
      <t>シゲン</t>
    </rPh>
    <rPh sb="10" eb="13">
      <t>ハイキブツ</t>
    </rPh>
    <rPh sb="14" eb="18">
      <t>サイシゲンカ</t>
    </rPh>
    <rPh sb="18" eb="19">
      <t>トウ</t>
    </rPh>
    <phoneticPr fontId="14"/>
  </si>
  <si>
    <t>③-排水</t>
    <rPh sb="2" eb="4">
      <t>ハイスイ</t>
    </rPh>
    <phoneticPr fontId="14"/>
  </si>
  <si>
    <t>㎥</t>
    <phoneticPr fontId="14"/>
  </si>
  <si>
    <t>（２）自ら排出した廃棄物等の量</t>
    <rPh sb="3" eb="4">
      <t>ミズカ</t>
    </rPh>
    <rPh sb="5" eb="7">
      <t>ハイシュツ</t>
    </rPh>
    <phoneticPr fontId="14"/>
  </si>
  <si>
    <t>可燃ごみ</t>
    <rPh sb="0" eb="2">
      <t>カネン</t>
    </rPh>
    <phoneticPr fontId="14"/>
  </si>
  <si>
    <t>不燃ごみ</t>
    <rPh sb="0" eb="2">
      <t>フネン</t>
    </rPh>
    <phoneticPr fontId="14"/>
  </si>
  <si>
    <t>資源ごみ（　　　　　　　　　）</t>
    <rPh sb="0" eb="2">
      <t>シゲン</t>
    </rPh>
    <phoneticPr fontId="14"/>
  </si>
  <si>
    <t>その他</t>
    <rPh sb="2" eb="3">
      <t>タ</t>
    </rPh>
    <phoneticPr fontId="14"/>
  </si>
  <si>
    <t>家庭系</t>
    <rPh sb="0" eb="2">
      <t>カテイ</t>
    </rPh>
    <rPh sb="2" eb="3">
      <t>ケイ</t>
    </rPh>
    <phoneticPr fontId="14"/>
  </si>
  <si>
    <t>し尿・汚泥</t>
    <rPh sb="1" eb="2">
      <t>ニョウ</t>
    </rPh>
    <rPh sb="3" eb="5">
      <t>オデイ</t>
    </rPh>
    <phoneticPr fontId="14"/>
  </si>
  <si>
    <t>廃棄物の種類</t>
    <phoneticPr fontId="14"/>
  </si>
  <si>
    <t>処理・処分量</t>
    <rPh sb="0" eb="2">
      <t>ショリ</t>
    </rPh>
    <rPh sb="3" eb="5">
      <t>ショブン</t>
    </rPh>
    <rPh sb="5" eb="6">
      <t>リョウ</t>
    </rPh>
    <phoneticPr fontId="14"/>
  </si>
  <si>
    <t>中間処理</t>
    <rPh sb="0" eb="2">
      <t>チュウカン</t>
    </rPh>
    <rPh sb="2" eb="4">
      <t>ショリ</t>
    </rPh>
    <phoneticPr fontId="14"/>
  </si>
  <si>
    <t>中間処理後の最終処分</t>
    <rPh sb="0" eb="2">
      <t>チュウカン</t>
    </rPh>
    <rPh sb="2" eb="4">
      <t>ショリ</t>
    </rPh>
    <rPh sb="4" eb="5">
      <t>ゴ</t>
    </rPh>
    <rPh sb="6" eb="8">
      <t>サイシュウ</t>
    </rPh>
    <rPh sb="8" eb="10">
      <t>ショブン</t>
    </rPh>
    <phoneticPr fontId="14"/>
  </si>
  <si>
    <t>焼却灰</t>
    <rPh sb="0" eb="3">
      <t>ショウキャクバイ</t>
    </rPh>
    <phoneticPr fontId="14"/>
  </si>
  <si>
    <t>(３)再生資源の回収・収集等</t>
    <rPh sb="3" eb="5">
      <t>サイセイ</t>
    </rPh>
    <rPh sb="5" eb="7">
      <t>シゲン</t>
    </rPh>
    <rPh sb="8" eb="10">
      <t>カイシュウ</t>
    </rPh>
    <rPh sb="11" eb="13">
      <t>シュウシュウ</t>
    </rPh>
    <rPh sb="13" eb="14">
      <t>トウ</t>
    </rPh>
    <phoneticPr fontId="14"/>
  </si>
  <si>
    <t>再生資源の種類</t>
    <rPh sb="0" eb="2">
      <t>サイセイ</t>
    </rPh>
    <rPh sb="2" eb="4">
      <t>シゲン</t>
    </rPh>
    <rPh sb="5" eb="7">
      <t>シュルイ</t>
    </rPh>
    <phoneticPr fontId="14"/>
  </si>
  <si>
    <t>金属</t>
    <rPh sb="0" eb="2">
      <t>キンゾク</t>
    </rPh>
    <phoneticPr fontId="14"/>
  </si>
  <si>
    <t>古紙</t>
    <rPh sb="0" eb="2">
      <t>コシ</t>
    </rPh>
    <phoneticPr fontId="14"/>
  </si>
  <si>
    <t>廃棄製品</t>
    <rPh sb="0" eb="2">
      <t>ハイキ</t>
    </rPh>
    <rPh sb="2" eb="4">
      <t>セイヒン</t>
    </rPh>
    <phoneticPr fontId="14"/>
  </si>
  <si>
    <t>運搬量</t>
    <rPh sb="0" eb="2">
      <t>ウンパン</t>
    </rPh>
    <rPh sb="2" eb="3">
      <t>リョウ</t>
    </rPh>
    <phoneticPr fontId="14"/>
  </si>
  <si>
    <t>(４)再生資源の再資源化等</t>
    <rPh sb="3" eb="5">
      <t>サイセイ</t>
    </rPh>
    <rPh sb="5" eb="7">
      <t>シゲン</t>
    </rPh>
    <rPh sb="8" eb="12">
      <t>サイシゲンカ</t>
    </rPh>
    <rPh sb="12" eb="13">
      <t>トウ</t>
    </rPh>
    <phoneticPr fontId="14"/>
  </si>
  <si>
    <t>処理又は加工方法</t>
    <rPh sb="0" eb="2">
      <t>ショリ</t>
    </rPh>
    <rPh sb="2" eb="3">
      <t>マタ</t>
    </rPh>
    <rPh sb="4" eb="6">
      <t>カコウ</t>
    </rPh>
    <rPh sb="6" eb="8">
      <t>ホウホウ</t>
    </rPh>
    <phoneticPr fontId="14"/>
  </si>
  <si>
    <t>再資源化量</t>
    <rPh sb="0" eb="4">
      <t>サイシゲンカ</t>
    </rPh>
    <rPh sb="4" eb="5">
      <t>リョウ</t>
    </rPh>
    <phoneticPr fontId="14"/>
  </si>
  <si>
    <t>最終処分量</t>
    <rPh sb="0" eb="2">
      <t>サイシュウ</t>
    </rPh>
    <rPh sb="2" eb="4">
      <t>ショブン</t>
    </rPh>
    <rPh sb="4" eb="5">
      <t>リョウ</t>
    </rPh>
    <phoneticPr fontId="14"/>
  </si>
  <si>
    <t>可燃ごみ</t>
    <phoneticPr fontId="14"/>
  </si>
  <si>
    <t>不燃ごみ</t>
    <rPh sb="0" eb="2">
      <t>フネン</t>
    </rPh>
    <phoneticPr fontId="14"/>
  </si>
  <si>
    <t>③　水使用量及び総排水量</t>
    <rPh sb="3" eb="6">
      <t>シヨウリョウ</t>
    </rPh>
    <rPh sb="6" eb="7">
      <t>オヨ</t>
    </rPh>
    <rPh sb="8" eb="9">
      <t>ソウ</t>
    </rPh>
    <rPh sb="9" eb="11">
      <t>ハイスイ</t>
    </rPh>
    <rPh sb="11" eb="12">
      <t>リョウ</t>
    </rPh>
    <phoneticPr fontId="14"/>
  </si>
  <si>
    <t>③-2　水使用量</t>
    <rPh sb="5" eb="7">
      <t>シヨウ</t>
    </rPh>
    <phoneticPr fontId="14"/>
  </si>
  <si>
    <t>　＊＊＊＊＊＊＊＊＊＊＊＊＊＊＊＊＊＊＊＊＊＊＊＊＊＊＊＊＊＊＊＊＊＊＊＊＊＊＊＊＊＊＊＊＊＊＊＊＊＊＊＊＊＊＊＊＊＊、本業である○○の収集運搬・中間処理を通じて、地球温暖化問題への取り組みや地域の環境課題の解決に向けた活動に自主的・積極的に取り組みます。
　安全で安心していただける商品を効率よく、無駄なく、タイムリーにお客様に提供することが当社の一番の環境対策と考えて、従業員一丸となって継続的に改善活動に取り組んでまいります。</t>
    <rPh sb="68" eb="70">
      <t>シュウシュウ</t>
    </rPh>
    <rPh sb="70" eb="72">
      <t>ウンパン</t>
    </rPh>
    <rPh sb="73" eb="75">
      <t>チュウカン</t>
    </rPh>
    <rPh sb="75" eb="77">
      <t>ショリ</t>
    </rPh>
    <rPh sb="101" eb="103">
      <t>カダイ</t>
    </rPh>
    <rPh sb="104" eb="106">
      <t>カイケツ</t>
    </rPh>
    <rPh sb="107" eb="108">
      <t>ム</t>
    </rPh>
    <rPh sb="130" eb="132">
      <t>アンゼン</t>
    </rPh>
    <rPh sb="133" eb="135">
      <t>アンシン</t>
    </rPh>
    <rPh sb="142" eb="144">
      <t>ショウヒン</t>
    </rPh>
    <rPh sb="145" eb="147">
      <t>コウリツ</t>
    </rPh>
    <rPh sb="150" eb="152">
      <t>ムダ</t>
    </rPh>
    <rPh sb="162" eb="164">
      <t>キャクサマ</t>
    </rPh>
    <rPh sb="165" eb="167">
      <t>テイキョウ</t>
    </rPh>
    <rPh sb="172" eb="174">
      <t>トウシャ</t>
    </rPh>
    <rPh sb="175" eb="177">
      <t>イチバン</t>
    </rPh>
    <rPh sb="178" eb="180">
      <t>カンキョウ</t>
    </rPh>
    <rPh sb="180" eb="182">
      <t>タイサク</t>
    </rPh>
    <rPh sb="183" eb="184">
      <t>カンガ</t>
    </rPh>
    <rPh sb="187" eb="190">
      <t>ジュウギョウイン</t>
    </rPh>
    <rPh sb="190" eb="192">
      <t>イチガン</t>
    </rPh>
    <rPh sb="196" eb="199">
      <t>ケイゾクテキ</t>
    </rPh>
    <rPh sb="200" eb="202">
      <t>カイゼン</t>
    </rPh>
    <rPh sb="202" eb="204">
      <t>カツドウ</t>
    </rPh>
    <rPh sb="205" eb="206">
      <t>ト</t>
    </rPh>
    <rPh sb="207" eb="208">
      <t>ク</t>
    </rPh>
    <phoneticPr fontId="14"/>
  </si>
  <si>
    <t>③　水</t>
    <rPh sb="2" eb="3">
      <t>ミズ</t>
    </rPh>
    <phoneticPr fontId="14"/>
  </si>
  <si>
    <t>③ 排水</t>
    <rPh sb="2" eb="4">
      <t>ハイスイ</t>
    </rPh>
    <phoneticPr fontId="14"/>
  </si>
  <si>
    <t>１．廃棄物処理の事業活動に関する項目</t>
    <phoneticPr fontId="14"/>
  </si>
  <si>
    <t>１）受託、または受領した産業廃棄物の収集運搬・処分における環境配慮</t>
    <phoneticPr fontId="14"/>
  </si>
  <si>
    <t>①車両の購入・選択にあたっての配慮</t>
    <phoneticPr fontId="14"/>
  </si>
  <si>
    <t>段階</t>
    <rPh sb="0" eb="2">
      <t>ダンカイ</t>
    </rPh>
    <phoneticPr fontId="14"/>
  </si>
  <si>
    <t>具体的な取組</t>
    <rPh sb="0" eb="3">
      <t>グタイテキ</t>
    </rPh>
    <rPh sb="4" eb="6">
      <t>トリク</t>
    </rPh>
    <phoneticPr fontId="14"/>
  </si>
  <si>
    <t>収集運搬</t>
    <rPh sb="0" eb="2">
      <t>シュウシュウ</t>
    </rPh>
    <rPh sb="2" eb="4">
      <t>ウンパン</t>
    </rPh>
    <phoneticPr fontId="14"/>
  </si>
  <si>
    <t>処理処分</t>
    <rPh sb="0" eb="2">
      <t>ショリ</t>
    </rPh>
    <rPh sb="2" eb="4">
      <t>ショブン</t>
    </rPh>
    <phoneticPr fontId="14"/>
  </si>
  <si>
    <t>事務管理</t>
    <rPh sb="0" eb="2">
      <t>ジム</t>
    </rPh>
    <rPh sb="2" eb="4">
      <t>カンリ</t>
    </rPh>
    <phoneticPr fontId="14"/>
  </si>
  <si>
    <t>排出者との
コミュニケーション</t>
    <rPh sb="0" eb="3">
      <t>ハイシュツシャ</t>
    </rPh>
    <phoneticPr fontId="14"/>
  </si>
  <si>
    <t>収集運搬車両の購入の際、排ガスのレベル、燃費、リサイクル素材の使用などを考慮している</t>
  </si>
  <si>
    <t>最新の排ガス規制や騒音規制に適合した車両への代替を進めている</t>
  </si>
  <si>
    <t>②収集運搬システムにおける環境配慮及び効率化</t>
    <phoneticPr fontId="14"/>
  </si>
  <si>
    <t>作業時間や待機時間、走行距離の短縮化を図っている</t>
  </si>
  <si>
    <t>収集運搬取扱量の平準化を行っている</t>
  </si>
  <si>
    <t>運搬経路を選択する際に、幅員、渋滞などの道路条件を考慮している</t>
  </si>
  <si>
    <t>排出事業者の排出状況や運搬先の処理施設などの状況を把握し、適切な収集運搬計画を立てている</t>
  </si>
  <si>
    <t>廃棄物の種類、性状、排出量を把握し、適切な収集運搬機材の選出などを行っている</t>
  </si>
  <si>
    <t>③収集運搬車両の使用にあたっての配慮</t>
    <rPh sb="1" eb="3">
      <t>シュウシュウ</t>
    </rPh>
    <rPh sb="3" eb="5">
      <t>ウンパン</t>
    </rPh>
    <rPh sb="5" eb="7">
      <t>シャリョウ</t>
    </rPh>
    <rPh sb="8" eb="10">
      <t>シヨウ</t>
    </rPh>
    <rPh sb="16" eb="18">
      <t>ハイリョ</t>
    </rPh>
    <phoneticPr fontId="14"/>
  </si>
  <si>
    <t>デジタル式運行記録計、ドライブレコーダーなどエコドライブ関連機器を導入している</t>
  </si>
  <si>
    <t>タイヤの空気圧を定期的に確認し、適正値（メーカー指定の空気圧）を保つようにしている</t>
  </si>
  <si>
    <t>２）産業廃棄物の処理などにおける環境配慮</t>
    <phoneticPr fontId="14"/>
  </si>
  <si>
    <t>①事業場における取組</t>
    <phoneticPr fontId="14"/>
  </si>
  <si>
    <t>受託した産業廃棄物の計測管理、搬入管理を行っている</t>
  </si>
  <si>
    <t>事業場周辺の環境モニタリングなどの環境監視・環境計測を行っている</t>
  </si>
  <si>
    <t>事業場周辺の環境モニタリングなどの結果を公表している</t>
  </si>
  <si>
    <t>施設・設備の運転管理及び維持管理について、会社独自の体制などを設けて実施している</t>
  </si>
  <si>
    <t>事故防止及び事故発生時における対応マニュアルを作成するなど、必要な体制の整備を図っている</t>
  </si>
  <si>
    <t>②中間処理後廃棄物の持ち出し先における環境負荷の低減</t>
    <phoneticPr fontId="14"/>
  </si>
  <si>
    <t>提出先に対して、廃棄物の物性などの情報を提供している</t>
  </si>
  <si>
    <t>委託先の処理内容の定期的なチェックを行っている</t>
  </si>
  <si>
    <t>サプライチェーンの観点で委託後処理されたものの使用用途、適正処理などのチェックを行っている</t>
    <rPh sb="9" eb="11">
      <t>カンテン</t>
    </rPh>
    <rPh sb="14" eb="15">
      <t>ゴ</t>
    </rPh>
    <rPh sb="15" eb="17">
      <t>ショリ</t>
    </rPh>
    <rPh sb="23" eb="25">
      <t>シヨウ</t>
    </rPh>
    <rPh sb="25" eb="27">
      <t>ヨウト</t>
    </rPh>
    <rPh sb="28" eb="32">
      <t>テキセイショリ</t>
    </rPh>
    <rPh sb="40" eb="41">
      <t>オコナ</t>
    </rPh>
    <phoneticPr fontId="14"/>
  </si>
  <si>
    <t>環境マネジメント規格の認証取得業者と契約している</t>
  </si>
  <si>
    <t>処理の結果発生した中間処理後廃棄物は、リサイクルを行うことができる業者に契約している</t>
  </si>
  <si>
    <t>中間処理後の廃棄物を運ぶ最終処分場の視察を定期的に行っている</t>
    <rPh sb="0" eb="2">
      <t>チュウカン</t>
    </rPh>
    <rPh sb="2" eb="4">
      <t>ショリ</t>
    </rPh>
    <rPh sb="4" eb="5">
      <t>ゴ</t>
    </rPh>
    <rPh sb="6" eb="9">
      <t>ハイキブツ</t>
    </rPh>
    <rPh sb="10" eb="11">
      <t>ハコ</t>
    </rPh>
    <rPh sb="12" eb="14">
      <t>サイシュウ</t>
    </rPh>
    <rPh sb="14" eb="17">
      <t>ショブンジョウ</t>
    </rPh>
    <rPh sb="18" eb="20">
      <t>シサツ</t>
    </rPh>
    <rPh sb="21" eb="24">
      <t>テイキテキ</t>
    </rPh>
    <rPh sb="25" eb="26">
      <t>オコナ</t>
    </rPh>
    <phoneticPr fontId="14"/>
  </si>
  <si>
    <t>③再使用、再生利用の実施</t>
    <phoneticPr fontId="14"/>
  </si>
  <si>
    <t>循環型社会形成推進基本法に基づく優先順位に従って、再使用、再生利用又は熱回収の実施に積極的に取り組んでいる</t>
  </si>
  <si>
    <t>再生資源の売却先を定期的に視察し、不適正な処理が行われていないか確認している</t>
    <rPh sb="0" eb="4">
      <t>サイセイシゲン</t>
    </rPh>
    <rPh sb="5" eb="7">
      <t>バイキャク</t>
    </rPh>
    <rPh sb="7" eb="8">
      <t>サキ</t>
    </rPh>
    <rPh sb="9" eb="12">
      <t>テイキテキ</t>
    </rPh>
    <rPh sb="13" eb="15">
      <t>シサツ</t>
    </rPh>
    <rPh sb="17" eb="20">
      <t>フテキセイ</t>
    </rPh>
    <rPh sb="21" eb="23">
      <t>ショリ</t>
    </rPh>
    <rPh sb="24" eb="25">
      <t>オコナ</t>
    </rPh>
    <rPh sb="32" eb="34">
      <t>カクニン</t>
    </rPh>
    <phoneticPr fontId="14"/>
  </si>
  <si>
    <t>リサイクル製品の製造においては、リサイクル製品認定制度の認定を受けるなどを行い、品質確認・品質保証を徹底している</t>
    <rPh sb="8" eb="10">
      <t>セイゾウ</t>
    </rPh>
    <rPh sb="21" eb="23">
      <t>セイヒン</t>
    </rPh>
    <rPh sb="23" eb="25">
      <t>ニンテイ</t>
    </rPh>
    <rPh sb="25" eb="27">
      <t>セイド</t>
    </rPh>
    <rPh sb="28" eb="30">
      <t>ニンテイ</t>
    </rPh>
    <rPh sb="31" eb="32">
      <t>ウ</t>
    </rPh>
    <rPh sb="37" eb="38">
      <t>オコナ</t>
    </rPh>
    <rPh sb="40" eb="42">
      <t>ヒンシツ</t>
    </rPh>
    <rPh sb="42" eb="44">
      <t>カクニン</t>
    </rPh>
    <rPh sb="45" eb="47">
      <t>ヒンシツ</t>
    </rPh>
    <rPh sb="47" eb="49">
      <t>ホショウ</t>
    </rPh>
    <rPh sb="50" eb="52">
      <t>テッテイ</t>
    </rPh>
    <phoneticPr fontId="14"/>
  </si>
  <si>
    <t>リサイクル製品の販売促進に積極的に取り組んでいる</t>
  </si>
  <si>
    <t>④顧客に対する情報提供、および適正な排出に係るコミュニケーションの実施</t>
    <phoneticPr fontId="14"/>
  </si>
  <si>
    <t>優良産廃処理業者認定制度における事業の透明性に係る基準に基づき、情報の公表を行っている</t>
  </si>
  <si>
    <t>排出種類ごとに二次マニフェストの管理を確実に行い、紐付けしている</t>
    <rPh sb="2" eb="4">
      <t>シュルイ</t>
    </rPh>
    <rPh sb="7" eb="9">
      <t>ニジ</t>
    </rPh>
    <rPh sb="16" eb="18">
      <t>カンリ</t>
    </rPh>
    <rPh sb="19" eb="21">
      <t>カクジツ</t>
    </rPh>
    <rPh sb="22" eb="23">
      <t>オコナ</t>
    </rPh>
    <rPh sb="25" eb="26">
      <t>ヒモ</t>
    </rPh>
    <rPh sb="26" eb="27">
      <t>ヅ</t>
    </rPh>
    <phoneticPr fontId="14"/>
  </si>
  <si>
    <t>顧客（排出事業者）に対し、異物除去や分別の徹底について説明を行い、実施してもらっている</t>
    <rPh sb="0" eb="2">
      <t>コキャク</t>
    </rPh>
    <rPh sb="3" eb="8">
      <t>ハイシュツジギョウシャ</t>
    </rPh>
    <rPh sb="10" eb="11">
      <t>タイ</t>
    </rPh>
    <rPh sb="13" eb="15">
      <t>イブツ</t>
    </rPh>
    <rPh sb="15" eb="17">
      <t>ジョキョ</t>
    </rPh>
    <rPh sb="18" eb="20">
      <t>ブンベツ</t>
    </rPh>
    <rPh sb="21" eb="23">
      <t>テッテイ</t>
    </rPh>
    <rPh sb="27" eb="29">
      <t>セツメイ</t>
    </rPh>
    <rPh sb="30" eb="31">
      <t>オコナ</t>
    </rPh>
    <rPh sb="33" eb="35">
      <t>ジッシ</t>
    </rPh>
    <phoneticPr fontId="14"/>
  </si>
  <si>
    <t>顧客（排出事業者）に対し、マニュフェスト、伝票の管理・保管の必要を周知している</t>
    <rPh sb="0" eb="2">
      <t>コキャク</t>
    </rPh>
    <rPh sb="3" eb="5">
      <t>ハイシュツ</t>
    </rPh>
    <rPh sb="5" eb="8">
      <t>ジギョウシャ</t>
    </rPh>
    <rPh sb="10" eb="11">
      <t>タイ</t>
    </rPh>
    <rPh sb="21" eb="23">
      <t>デンピョウ</t>
    </rPh>
    <rPh sb="24" eb="26">
      <t>カンリ</t>
    </rPh>
    <rPh sb="27" eb="29">
      <t>ホカン</t>
    </rPh>
    <rPh sb="30" eb="32">
      <t>ヒツヨウ</t>
    </rPh>
    <rPh sb="33" eb="35">
      <t>シュウチ</t>
    </rPh>
    <phoneticPr fontId="14"/>
  </si>
  <si>
    <t>廃棄物処理法など廃棄物処理に関わる法令をチェックし、顧客への情報提供を行っている</t>
    <rPh sb="0" eb="3">
      <t>ハイキブツ</t>
    </rPh>
    <rPh sb="3" eb="6">
      <t>ショリホウ</t>
    </rPh>
    <rPh sb="8" eb="11">
      <t>ハイキブツ</t>
    </rPh>
    <rPh sb="11" eb="13">
      <t>ショリ</t>
    </rPh>
    <rPh sb="14" eb="15">
      <t>カカ</t>
    </rPh>
    <rPh sb="17" eb="19">
      <t>ホウレイ</t>
    </rPh>
    <rPh sb="26" eb="28">
      <t>コキャク</t>
    </rPh>
    <rPh sb="30" eb="32">
      <t>ジョウホウ</t>
    </rPh>
    <rPh sb="32" eb="34">
      <t>テイキョウ</t>
    </rPh>
    <rPh sb="35" eb="36">
      <t>オコナ</t>
    </rPh>
    <phoneticPr fontId="14"/>
  </si>
  <si>
    <t>【廃棄物処理業向け】　廃棄物処理に関する取組</t>
    <rPh sb="1" eb="4">
      <t>ハイキブツ</t>
    </rPh>
    <rPh sb="4" eb="6">
      <t>ショリ</t>
    </rPh>
    <rPh sb="6" eb="7">
      <t>ギョウ</t>
    </rPh>
    <rPh sb="7" eb="8">
      <t>ム</t>
    </rPh>
    <phoneticPr fontId="14"/>
  </si>
  <si>
    <t>A 重要度
(3,2,1)</t>
    <rPh sb="2" eb="5">
      <t>ジュウヨウド</t>
    </rPh>
    <phoneticPr fontId="14"/>
  </si>
  <si>
    <t xml:space="preserve">B 取組(2,1,0)
</t>
    <rPh sb="2" eb="4">
      <t>トリクミ</t>
    </rPh>
    <phoneticPr fontId="14"/>
  </si>
  <si>
    <r>
      <t xml:space="preserve">取組項目
</t>
    </r>
    <r>
      <rPr>
        <b/>
        <sz val="9"/>
        <color theme="1"/>
        <rFont val="ＭＳ 明朝"/>
        <family val="1"/>
        <charset val="128"/>
      </rPr>
      <t>(◎〇△)</t>
    </r>
    <rPh sb="0" eb="2">
      <t>トリクミ</t>
    </rPh>
    <rPh sb="2" eb="4">
      <t>コウモク</t>
    </rPh>
    <phoneticPr fontId="14"/>
  </si>
  <si>
    <t>・点検記録の保存（廃棄後3年間）</t>
    <rPh sb="1" eb="3">
      <t>テンケン</t>
    </rPh>
    <rPh sb="3" eb="5">
      <t>キロク</t>
    </rPh>
    <rPh sb="6" eb="8">
      <t>ホゾン</t>
    </rPh>
    <rPh sb="9" eb="11">
      <t>ハイキ</t>
    </rPh>
    <rPh sb="11" eb="12">
      <t>ゴ</t>
    </rPh>
    <rPh sb="13" eb="15">
      <t>ネンカン</t>
    </rPh>
    <phoneticPr fontId="14"/>
  </si>
  <si>
    <t>地球温暖化対策推進法</t>
    <rPh sb="0" eb="2">
      <t>チキュウ</t>
    </rPh>
    <rPh sb="2" eb="5">
      <t>オンダンカ</t>
    </rPh>
    <rPh sb="5" eb="7">
      <t>タイサク</t>
    </rPh>
    <rPh sb="7" eb="9">
      <t>スイシン</t>
    </rPh>
    <rPh sb="9" eb="10">
      <t>ホウ</t>
    </rPh>
    <phoneticPr fontId="14"/>
  </si>
  <si>
    <t>＜●●工場＞</t>
    <rPh sb="3" eb="5">
      <t>コウジョウ</t>
    </rPh>
    <phoneticPr fontId="14"/>
  </si>
  <si>
    <t>大阪市条例9条
特定建築物の報告
事務所1000㎡以上
工場・倉庫3000㎡以上</t>
    <rPh sb="0" eb="3">
      <t>オオサカシ</t>
    </rPh>
    <rPh sb="3" eb="5">
      <t>ジョウレイ</t>
    </rPh>
    <rPh sb="6" eb="7">
      <t>ジョウ</t>
    </rPh>
    <rPh sb="8" eb="10">
      <t>トクテイ</t>
    </rPh>
    <rPh sb="10" eb="13">
      <t>ケンチクブツ</t>
    </rPh>
    <rPh sb="14" eb="16">
      <t>ホウコク</t>
    </rPh>
    <rPh sb="17" eb="19">
      <t>ジム</t>
    </rPh>
    <rPh sb="19" eb="20">
      <t>ショ</t>
    </rPh>
    <rPh sb="25" eb="27">
      <t>イジョウ</t>
    </rPh>
    <rPh sb="28" eb="30">
      <t>コウジョウ</t>
    </rPh>
    <rPh sb="31" eb="33">
      <t>ソウコ</t>
    </rPh>
    <rPh sb="38" eb="40">
      <t>イジョウ</t>
    </rPh>
    <phoneticPr fontId="14"/>
  </si>
  <si>
    <t>〇</t>
  </si>
  <si>
    <t>電力/CO2排出係数</t>
    <rPh sb="0" eb="2">
      <t>デンリョク</t>
    </rPh>
    <rPh sb="6" eb="10">
      <t>ハイシュツケイスウ</t>
    </rPh>
    <phoneticPr fontId="14"/>
  </si>
  <si>
    <t>関西電力</t>
    <rPh sb="0" eb="4">
      <t>カンサイデンリョク</t>
    </rPh>
    <phoneticPr fontId="14"/>
  </si>
  <si>
    <t>メニューC</t>
    <phoneticPr fontId="14"/>
  </si>
  <si>
    <t>202*/**/**</t>
    <phoneticPr fontId="14"/>
  </si>
  <si>
    <t>電力使用による二酸化炭素の発生</t>
    <rPh sb="0" eb="2">
      <t>デンリョク</t>
    </rPh>
    <rPh sb="2" eb="4">
      <t>シヨウ</t>
    </rPh>
    <rPh sb="7" eb="10">
      <t>ニサンカ</t>
    </rPh>
    <rPh sb="10" eb="12">
      <t>タンソ</t>
    </rPh>
    <rPh sb="13" eb="15">
      <t>ハッセイ</t>
    </rPh>
    <phoneticPr fontId="14"/>
  </si>
  <si>
    <t>（A案かB案どちらかを使って整理する）</t>
    <rPh sb="2" eb="3">
      <t>アン</t>
    </rPh>
    <rPh sb="5" eb="6">
      <t>アン</t>
    </rPh>
    <rPh sb="11" eb="12">
      <t>ツカ</t>
    </rPh>
    <rPh sb="14" eb="16">
      <t>セイリ</t>
    </rPh>
    <phoneticPr fontId="14"/>
  </si>
  <si>
    <t>Ｓｔｒｅｎｇｔｈｓ（強み）</t>
    <phoneticPr fontId="14"/>
  </si>
  <si>
    <t>Ｗｅａｋｎｅｓｓｅｓ（弱み）</t>
    <phoneticPr fontId="14"/>
  </si>
  <si>
    <t>Ｏｐｐｏｒｔｕｎｉｔｉｅｓ（機会）</t>
    <phoneticPr fontId="14"/>
  </si>
  <si>
    <t>・下請けで価格競争が厳しくなっている
・販売力が弱い</t>
    <rPh sb="1" eb="3">
      <t>シタウ</t>
    </rPh>
    <rPh sb="5" eb="7">
      <t>カカク</t>
    </rPh>
    <rPh sb="7" eb="9">
      <t>キョウソウ</t>
    </rPh>
    <rPh sb="10" eb="11">
      <t>キビ</t>
    </rPh>
    <rPh sb="20" eb="23">
      <t>ハンバイリョク</t>
    </rPh>
    <rPh sb="24" eb="25">
      <t>ヨワ</t>
    </rPh>
    <phoneticPr fontId="14"/>
  </si>
  <si>
    <t>・優れた技能者がいる
・若い社員がいる
・最新設備を持っている</t>
    <rPh sb="1" eb="2">
      <t>スグ</t>
    </rPh>
    <rPh sb="4" eb="7">
      <t>ギノウシャ</t>
    </rPh>
    <rPh sb="12" eb="13">
      <t>ワカ</t>
    </rPh>
    <rPh sb="14" eb="16">
      <t>シャイン</t>
    </rPh>
    <rPh sb="21" eb="23">
      <t>サイシン</t>
    </rPh>
    <rPh sb="23" eb="25">
      <t>セツビ</t>
    </rPh>
    <rPh sb="26" eb="27">
      <t>モ</t>
    </rPh>
    <phoneticPr fontId="14"/>
  </si>
  <si>
    <t>・魅力ある職場にする余地がある
・「気候変動適応法」で自然災害への備えのニーズが見込める</t>
    <rPh sb="1" eb="3">
      <t>ミリョク</t>
    </rPh>
    <rPh sb="5" eb="7">
      <t>ショクバ</t>
    </rPh>
    <rPh sb="10" eb="12">
      <t>ヨチ</t>
    </rPh>
    <phoneticPr fontId="14"/>
  </si>
  <si>
    <t>・気候変動への適応関連製品を通じて社会に貢献する
・社員とともに働きがいのある職場づくりに努めます。</t>
    <rPh sb="1" eb="3">
      <t>キコウ</t>
    </rPh>
    <rPh sb="3" eb="5">
      <t>ヘンドウ</t>
    </rPh>
    <rPh sb="7" eb="9">
      <t>テキオウ</t>
    </rPh>
    <rPh sb="9" eb="11">
      <t>カンレン</t>
    </rPh>
    <rPh sb="11" eb="13">
      <t>セイヒン</t>
    </rPh>
    <rPh sb="14" eb="15">
      <t>ツウ</t>
    </rPh>
    <rPh sb="17" eb="19">
      <t>シャカイ</t>
    </rPh>
    <rPh sb="20" eb="22">
      <t>コウケン</t>
    </rPh>
    <rPh sb="26" eb="28">
      <t>シャイン</t>
    </rPh>
    <rPh sb="32" eb="33">
      <t>ハタラ</t>
    </rPh>
    <rPh sb="39" eb="41">
      <t>ショクバ</t>
    </rPh>
    <rPh sb="45" eb="46">
      <t>ツト</t>
    </rPh>
    <phoneticPr fontId="14"/>
  </si>
  <si>
    <t>・気候変動適応関連製品の開発・販売の促進
・小集団活動による改善提案の推進
・BCP策定による企業価値向上</t>
    <rPh sb="1" eb="3">
      <t>キコウ</t>
    </rPh>
    <rPh sb="3" eb="5">
      <t>ヘンドウ</t>
    </rPh>
    <rPh sb="5" eb="7">
      <t>テキオウ</t>
    </rPh>
    <rPh sb="7" eb="9">
      <t>カンレン</t>
    </rPh>
    <rPh sb="9" eb="11">
      <t>セイヒン</t>
    </rPh>
    <rPh sb="12" eb="14">
      <t>カイハツ</t>
    </rPh>
    <rPh sb="15" eb="17">
      <t>ハンバイ</t>
    </rPh>
    <rPh sb="18" eb="20">
      <t>ソクシン</t>
    </rPh>
    <rPh sb="22" eb="25">
      <t>ショウシュウダン</t>
    </rPh>
    <rPh sb="25" eb="27">
      <t>カツドウ</t>
    </rPh>
    <rPh sb="30" eb="32">
      <t>カイゼン</t>
    </rPh>
    <rPh sb="32" eb="34">
      <t>テイアン</t>
    </rPh>
    <rPh sb="35" eb="37">
      <t>スイシン</t>
    </rPh>
    <rPh sb="42" eb="44">
      <t>サクテイ</t>
    </rPh>
    <rPh sb="47" eb="49">
      <t>キギョウ</t>
    </rPh>
    <rPh sb="49" eb="51">
      <t>カチ</t>
    </rPh>
    <rPh sb="51" eb="53">
      <t>コウジョウ</t>
    </rPh>
    <phoneticPr fontId="14"/>
  </si>
  <si>
    <t>・ビジネスマッチングの機会が増えている
・「地球温暖化対策計画」や「気候変動適応法」で新たな適応関連ビジネスが見込める</t>
    <rPh sb="11" eb="13">
      <t>キカイ</t>
    </rPh>
    <rPh sb="14" eb="15">
      <t>フ</t>
    </rPh>
    <rPh sb="22" eb="24">
      <t>チキュウ</t>
    </rPh>
    <rPh sb="24" eb="27">
      <t>オンダンカ</t>
    </rPh>
    <rPh sb="27" eb="29">
      <t>タイサク</t>
    </rPh>
    <rPh sb="29" eb="31">
      <t>ケイカク</t>
    </rPh>
    <rPh sb="34" eb="36">
      <t>キコウ</t>
    </rPh>
    <rPh sb="36" eb="38">
      <t>ヘンドウ</t>
    </rPh>
    <rPh sb="38" eb="40">
      <t>テキオウ</t>
    </rPh>
    <rPh sb="40" eb="41">
      <t>ホウ</t>
    </rPh>
    <rPh sb="43" eb="44">
      <t>アラ</t>
    </rPh>
    <rPh sb="46" eb="48">
      <t>テキオウ</t>
    </rPh>
    <rPh sb="48" eb="50">
      <t>カンレン</t>
    </rPh>
    <rPh sb="55" eb="57">
      <t>ミコ</t>
    </rPh>
    <phoneticPr fontId="14"/>
  </si>
  <si>
    <t>・離職者が多く人材不足が常態化
・自然災害で操業に影響が出ることが多くなってきた</t>
    <rPh sb="1" eb="4">
      <t>リショクシャ</t>
    </rPh>
    <rPh sb="5" eb="6">
      <t>オオ</t>
    </rPh>
    <rPh sb="7" eb="9">
      <t>ジンザイ</t>
    </rPh>
    <rPh sb="9" eb="11">
      <t>フソク</t>
    </rPh>
    <rPh sb="12" eb="15">
      <t>ジョウタイカ</t>
    </rPh>
    <rPh sb="17" eb="19">
      <t>シゼン</t>
    </rPh>
    <rPh sb="19" eb="21">
      <t>サイガイ</t>
    </rPh>
    <rPh sb="22" eb="24">
      <t>ソウギョウ</t>
    </rPh>
    <rPh sb="25" eb="27">
      <t>エイキョウ</t>
    </rPh>
    <rPh sb="28" eb="29">
      <t>デ</t>
    </rPh>
    <rPh sb="33" eb="34">
      <t>オオ</t>
    </rPh>
    <phoneticPr fontId="14"/>
  </si>
  <si>
    <t>◆</t>
    <phoneticPr fontId="14"/>
  </si>
  <si>
    <t>内部の課題の例</t>
    <rPh sb="0" eb="2">
      <t>ナイブ</t>
    </rPh>
    <rPh sb="3" eb="5">
      <t>カダイ</t>
    </rPh>
    <rPh sb="6" eb="7">
      <t>レイ</t>
    </rPh>
    <phoneticPr fontId="14"/>
  </si>
  <si>
    <t>・人手不足</t>
    <rPh sb="1" eb="3">
      <t>ヒトデ</t>
    </rPh>
    <rPh sb="3" eb="5">
      <t>フソク</t>
    </rPh>
    <phoneticPr fontId="14"/>
  </si>
  <si>
    <t>・技術・技能の継承ができていない</t>
    <rPh sb="1" eb="3">
      <t>ギジュツ</t>
    </rPh>
    <rPh sb="4" eb="6">
      <t>ギノウ</t>
    </rPh>
    <rPh sb="7" eb="9">
      <t>ケイショウ</t>
    </rPh>
    <phoneticPr fontId="14"/>
  </si>
  <si>
    <t>・従業員の高齢化</t>
    <rPh sb="1" eb="4">
      <t>ジュウギョウイン</t>
    </rPh>
    <rPh sb="5" eb="8">
      <t>コウレイカ</t>
    </rPh>
    <phoneticPr fontId="14"/>
  </si>
  <si>
    <t>・設備の老朽化</t>
    <rPh sb="1" eb="3">
      <t>セツビ</t>
    </rPh>
    <rPh sb="4" eb="7">
      <t>ロウキュウカ</t>
    </rPh>
    <phoneticPr fontId="14"/>
  </si>
  <si>
    <t>・工場スペースが手狭</t>
    <rPh sb="1" eb="3">
      <t>コウジョウ</t>
    </rPh>
    <rPh sb="8" eb="10">
      <t>テゼマ</t>
    </rPh>
    <phoneticPr fontId="14"/>
  </si>
  <si>
    <t>・顧客が偏っている</t>
    <rPh sb="1" eb="3">
      <t>コキャク</t>
    </rPh>
    <rPh sb="4" eb="5">
      <t>カタヨ</t>
    </rPh>
    <phoneticPr fontId="14"/>
  </si>
  <si>
    <t>・カーボンプライシングでエネルギーコストが増大する</t>
    <rPh sb="21" eb="23">
      <t>ゾウダイ</t>
    </rPh>
    <phoneticPr fontId="14"/>
  </si>
  <si>
    <t>・水害で浸水の懸念がある</t>
    <rPh sb="1" eb="3">
      <t>スイガイ</t>
    </rPh>
    <rPh sb="4" eb="6">
      <t>シンスイ</t>
    </rPh>
    <rPh sb="7" eb="9">
      <t>ケネン</t>
    </rPh>
    <phoneticPr fontId="14"/>
  </si>
  <si>
    <t>外部の課題の例</t>
    <rPh sb="0" eb="2">
      <t>ガイブ</t>
    </rPh>
    <rPh sb="3" eb="5">
      <t>カダイ</t>
    </rPh>
    <rPh sb="6" eb="7">
      <t>レイ</t>
    </rPh>
    <phoneticPr fontId="14"/>
  </si>
  <si>
    <t>・少子高齢化の進展</t>
    <rPh sb="1" eb="3">
      <t>ショウシ</t>
    </rPh>
    <rPh sb="3" eb="6">
      <t>コウレイカ</t>
    </rPh>
    <rPh sb="7" eb="9">
      <t>シンテン</t>
    </rPh>
    <phoneticPr fontId="14"/>
  </si>
  <si>
    <t>・有効求人倍率が高くなっている</t>
    <rPh sb="1" eb="3">
      <t>ユウコウ</t>
    </rPh>
    <rPh sb="3" eb="5">
      <t>キュウジン</t>
    </rPh>
    <rPh sb="5" eb="7">
      <t>バイリツ</t>
    </rPh>
    <rPh sb="8" eb="9">
      <t>タカ</t>
    </rPh>
    <phoneticPr fontId="14"/>
  </si>
  <si>
    <t>・価格競争が厳しい</t>
    <rPh sb="1" eb="3">
      <t>カカク</t>
    </rPh>
    <rPh sb="3" eb="5">
      <t>キョウソウ</t>
    </rPh>
    <rPh sb="6" eb="7">
      <t>キビ</t>
    </rPh>
    <phoneticPr fontId="14"/>
  </si>
  <si>
    <t>・取引先からの品質要求が厳しい</t>
    <rPh sb="1" eb="3">
      <t>トリヒキ</t>
    </rPh>
    <rPh sb="3" eb="4">
      <t>サキ</t>
    </rPh>
    <rPh sb="7" eb="9">
      <t>ヒンシツ</t>
    </rPh>
    <rPh sb="9" eb="11">
      <t>ヨウキュウ</t>
    </rPh>
    <rPh sb="12" eb="13">
      <t>キビ</t>
    </rPh>
    <phoneticPr fontId="14"/>
  </si>
  <si>
    <t>・短納期を求められている</t>
    <rPh sb="1" eb="4">
      <t>タンノウキ</t>
    </rPh>
    <rPh sb="5" eb="6">
      <t>モト</t>
    </rPh>
    <phoneticPr fontId="14"/>
  </si>
  <si>
    <t>・需要が先細りである</t>
    <rPh sb="1" eb="3">
      <t>ジュヨウ</t>
    </rPh>
    <rPh sb="4" eb="6">
      <t>サキボソ</t>
    </rPh>
    <phoneticPr fontId="14"/>
  </si>
  <si>
    <t>・カーボンニュートラルに向けた動きがある</t>
    <rPh sb="12" eb="13">
      <t>ム</t>
    </rPh>
    <rPh sb="15" eb="16">
      <t>ウゴ</t>
    </rPh>
    <phoneticPr fontId="14"/>
  </si>
  <si>
    <t>・カーボンプライシングの動きがある</t>
    <rPh sb="12" eb="13">
      <t>ウゴ</t>
    </rPh>
    <phoneticPr fontId="14"/>
  </si>
  <si>
    <t>・電気自動車の普及で部品の需要が減少する</t>
    <rPh sb="1" eb="3">
      <t>デンキ</t>
    </rPh>
    <rPh sb="3" eb="6">
      <t>ジドウシャ</t>
    </rPh>
    <rPh sb="7" eb="9">
      <t>フキュウ</t>
    </rPh>
    <rPh sb="10" eb="12">
      <t>ブヒン</t>
    </rPh>
    <rPh sb="13" eb="15">
      <t>ジュヨウ</t>
    </rPh>
    <rPh sb="16" eb="18">
      <t>ゲンショウ</t>
    </rPh>
    <phoneticPr fontId="14"/>
  </si>
  <si>
    <t>・取引先からカーボンニュートラルの要請がある</t>
    <rPh sb="1" eb="3">
      <t>トリヒキ</t>
    </rPh>
    <rPh sb="3" eb="4">
      <t>サキ</t>
    </rPh>
    <rPh sb="17" eb="19">
      <t>ヨウセイ</t>
    </rPh>
    <phoneticPr fontId="14"/>
  </si>
  <si>
    <t>・気候変動の影響で自然災害が激甚化</t>
    <rPh sb="1" eb="5">
      <t>キコウヘンドウ</t>
    </rPh>
    <rPh sb="6" eb="8">
      <t>エイキョウ</t>
    </rPh>
    <rPh sb="9" eb="11">
      <t>シゼン</t>
    </rPh>
    <rPh sb="11" eb="13">
      <t>サイガイ</t>
    </rPh>
    <rPh sb="14" eb="16">
      <t>ゲキジン</t>
    </rPh>
    <rPh sb="16" eb="17">
      <t>カ</t>
    </rPh>
    <phoneticPr fontId="14"/>
  </si>
  <si>
    <t>・感染症の影響で需要が減少</t>
    <rPh sb="1" eb="4">
      <t>カンセンショウ</t>
    </rPh>
    <rPh sb="5" eb="7">
      <t>エイキョウ</t>
    </rPh>
    <rPh sb="8" eb="10">
      <t>ジュヨウ</t>
    </rPh>
    <rPh sb="11" eb="13">
      <t>ゲンショウ</t>
    </rPh>
    <phoneticPr fontId="14"/>
  </si>
  <si>
    <t>・取引先からBCPの導入が求められている</t>
    <rPh sb="1" eb="3">
      <t>トリヒキ</t>
    </rPh>
    <rPh sb="3" eb="4">
      <t>サキ</t>
    </rPh>
    <rPh sb="10" eb="12">
      <t>ドウニュウ</t>
    </rPh>
    <rPh sb="13" eb="14">
      <t>モト</t>
    </rPh>
    <phoneticPr fontId="14"/>
  </si>
  <si>
    <t>内部のチャンスの例</t>
    <rPh sb="0" eb="2">
      <t>ナイブ</t>
    </rPh>
    <rPh sb="8" eb="9">
      <t>レイ</t>
    </rPh>
    <phoneticPr fontId="14"/>
  </si>
  <si>
    <t>・やる気のある社員がいる</t>
    <rPh sb="3" eb="4">
      <t>キ</t>
    </rPh>
    <rPh sb="7" eb="9">
      <t>シャイン</t>
    </rPh>
    <phoneticPr fontId="14"/>
  </si>
  <si>
    <t>・技術・技能が高い従業員がいる</t>
    <rPh sb="1" eb="3">
      <t>ギジュツ</t>
    </rPh>
    <rPh sb="4" eb="6">
      <t>ギノウ</t>
    </rPh>
    <rPh sb="7" eb="8">
      <t>タカ</t>
    </rPh>
    <rPh sb="9" eb="12">
      <t>ジュウギョウイン</t>
    </rPh>
    <phoneticPr fontId="14"/>
  </si>
  <si>
    <t>・オンリーワン技術がある</t>
    <rPh sb="7" eb="9">
      <t>ギジュツ</t>
    </rPh>
    <phoneticPr fontId="14"/>
  </si>
  <si>
    <t>・平均年齢が若く伸びしろがある</t>
    <rPh sb="1" eb="3">
      <t>ヘイキン</t>
    </rPh>
    <rPh sb="3" eb="5">
      <t>ネンレイ</t>
    </rPh>
    <rPh sb="6" eb="7">
      <t>ワカ</t>
    </rPh>
    <rPh sb="8" eb="9">
      <t>ノ</t>
    </rPh>
    <phoneticPr fontId="14"/>
  </si>
  <si>
    <t>・品質レベルが高い</t>
    <rPh sb="1" eb="3">
      <t>ヒンシツ</t>
    </rPh>
    <rPh sb="7" eb="8">
      <t>タカ</t>
    </rPh>
    <phoneticPr fontId="14"/>
  </si>
  <si>
    <t>・多品種、短納期が得意</t>
    <rPh sb="1" eb="4">
      <t>タヒンシュ</t>
    </rPh>
    <rPh sb="5" eb="8">
      <t>タンノウキ</t>
    </rPh>
    <rPh sb="9" eb="11">
      <t>トクイ</t>
    </rPh>
    <phoneticPr fontId="14"/>
  </si>
  <si>
    <t>・安定した固定客を持っている</t>
    <rPh sb="1" eb="3">
      <t>アンテイ</t>
    </rPh>
    <rPh sb="5" eb="8">
      <t>コテイキャク</t>
    </rPh>
    <rPh sb="9" eb="10">
      <t>モ</t>
    </rPh>
    <phoneticPr fontId="14"/>
  </si>
  <si>
    <t>・最新設備を有している</t>
    <rPh sb="1" eb="3">
      <t>サイシン</t>
    </rPh>
    <rPh sb="3" eb="5">
      <t>セツビ</t>
    </rPh>
    <rPh sb="6" eb="7">
      <t>ユウ</t>
    </rPh>
    <phoneticPr fontId="14"/>
  </si>
  <si>
    <t>・BCPを構築している</t>
    <rPh sb="5" eb="7">
      <t>コウチク</t>
    </rPh>
    <phoneticPr fontId="14"/>
  </si>
  <si>
    <t>外部のチャンスの例</t>
    <rPh sb="0" eb="2">
      <t>ガイブ</t>
    </rPh>
    <rPh sb="8" eb="9">
      <t>レイ</t>
    </rPh>
    <phoneticPr fontId="14"/>
  </si>
  <si>
    <t>・雇用し易い状況となっている</t>
    <rPh sb="1" eb="3">
      <t>コヨウ</t>
    </rPh>
    <rPh sb="4" eb="5">
      <t>ヤス</t>
    </rPh>
    <rPh sb="6" eb="8">
      <t>ジョウキョウ</t>
    </rPh>
    <phoneticPr fontId="14"/>
  </si>
  <si>
    <t>・ビジネスマッチングの機会がある</t>
    <rPh sb="11" eb="13">
      <t>キカイ</t>
    </rPh>
    <phoneticPr fontId="14"/>
  </si>
  <si>
    <t>・協力企業がある</t>
    <rPh sb="1" eb="3">
      <t>キョウリョク</t>
    </rPh>
    <rPh sb="3" eb="5">
      <t>キギョウ</t>
    </rPh>
    <phoneticPr fontId="14"/>
  </si>
  <si>
    <t>・CO2ぜロの電力が普及している</t>
    <rPh sb="7" eb="9">
      <t>デンリョク</t>
    </rPh>
    <rPh sb="10" eb="12">
      <t>フキュウ</t>
    </rPh>
    <phoneticPr fontId="14"/>
  </si>
  <si>
    <t>・デジタル変革で新たな需要が見込める</t>
    <rPh sb="5" eb="7">
      <t>ヘンカク</t>
    </rPh>
    <rPh sb="8" eb="9">
      <t>アラ</t>
    </rPh>
    <rPh sb="11" eb="13">
      <t>ジュヨウ</t>
    </rPh>
    <rPh sb="14" eb="16">
      <t>ミコ</t>
    </rPh>
    <phoneticPr fontId="14"/>
  </si>
  <si>
    <t>（手法A案）課題とチャンスの整理</t>
    <rPh sb="1" eb="3">
      <t>シュホウ</t>
    </rPh>
    <rPh sb="4" eb="5">
      <t>アン</t>
    </rPh>
    <rPh sb="6" eb="8">
      <t>カダイ</t>
    </rPh>
    <rPh sb="14" eb="16">
      <t>セイリ</t>
    </rPh>
    <phoneticPr fontId="14"/>
  </si>
  <si>
    <t xml:space="preserve">(１) 代表者は，経営における課題とチャンスを整理し，明確にする。 
(２) 整理と明確化に当たっては，以下の事項を考慮する。 
・ 事業内容 
・ 事業を取り巻く状況 
・ 事業と環境とのかかわり </t>
    <phoneticPr fontId="14"/>
  </si>
  <si>
    <t>□ 代表者は, 以下の事項を考慮し，経営における課題とチャンスを整理し, 明確にします。課題には組織の外部からのもの，内部にあるもの，チャンスには課題を克服することにより生じる新たな事業発展の機会などがあります。
・ 事業内容：事業活動の内容，設計・施工する建築物，工事の内容など
・ 事業を取り巻く状況：経済状況，社会的状況，技術開発状況，政策状況，利害関係者の要請（例：取引先の要求）など
・ 事業と環境とのかかわり：環境への貢献（例：建設工事等を通じて社会的な環境負荷などを低減, 環境に配慮した建築物，工法等の開発・提供）, 環境への負荷の削減（例：事業活動における二酸化炭素排出などの環境負荷削減）など
□ 経営の課題とチャンスを整理し，それぞれの項目と環境とのかかわりを可能な限り幅広く考えます。
□ 課題とチャンスは，事業内容，事業を取り巻く状況，事業と環境とのかかわりによって変化するため，定期的に見直すとともに, 必要に応じて随時見直します。
□ 明確にした経営における課題とチャンスのうち, 比較的中長期のものは環境経営方針（要求事項３）に, 短期のものは環境経営目標（要求事項６）に, それぞれ可能な範囲で反映させます。</t>
    <phoneticPr fontId="14"/>
  </si>
  <si>
    <t>（手法B）課題とチャンスの整理（ＳＷＯＴ分析）</t>
    <rPh sb="1" eb="3">
      <t>シュホウ</t>
    </rPh>
    <rPh sb="5" eb="7">
      <t>カダイ</t>
    </rPh>
    <rPh sb="13" eb="15">
      <t>セイリ</t>
    </rPh>
    <rPh sb="20" eb="22">
      <t>ブンセキ</t>
    </rPh>
    <phoneticPr fontId="14"/>
  </si>
  <si>
    <t>202*/*/**</t>
    <phoneticPr fontId="14"/>
  </si>
  <si>
    <t>　内部監査の指摘事項は、B指摘はチェックリストにより、C指摘は「問題点是正／予防処置票」（様式13-01）により、是正処置を図る。内部監査の結果は被監査部門、内部監査員、環境事務局で共有する。</t>
    <rPh sb="1" eb="3">
      <t>ナイブ</t>
    </rPh>
    <rPh sb="3" eb="5">
      <t>カンサ</t>
    </rPh>
    <rPh sb="6" eb="8">
      <t>シテキ</t>
    </rPh>
    <rPh sb="8" eb="10">
      <t>ジコウ</t>
    </rPh>
    <phoneticPr fontId="131"/>
  </si>
  <si>
    <t xml:space="preserve">府条例による特定施設
・走行クレーン　5t以上 </t>
    <rPh sb="0" eb="1">
      <t>フ</t>
    </rPh>
    <rPh sb="1" eb="3">
      <t>ジョウレイ</t>
    </rPh>
    <rPh sb="6" eb="8">
      <t>トクテイ</t>
    </rPh>
    <rPh sb="8" eb="10">
      <t>シセツ</t>
    </rPh>
    <rPh sb="12" eb="14">
      <t>ソウコウ</t>
    </rPh>
    <rPh sb="21" eb="23">
      <t>イジョウ</t>
    </rPh>
    <phoneticPr fontId="14"/>
  </si>
  <si>
    <t>廃棄の有無
リサイクル券</t>
    <rPh sb="0" eb="2">
      <t>ハイキ</t>
    </rPh>
    <rPh sb="3" eb="5">
      <t>ウム</t>
    </rPh>
    <rPh sb="11" eb="12">
      <t>ケン</t>
    </rPh>
    <phoneticPr fontId="14"/>
  </si>
  <si>
    <t>該当する自組織の設備・項目</t>
    <rPh sb="4" eb="7">
      <t>ジソシキ</t>
    </rPh>
    <phoneticPr fontId="14"/>
  </si>
  <si>
    <t>届出書
20**/**</t>
    <rPh sb="0" eb="3">
      <t>トドケデショ</t>
    </rPh>
    <phoneticPr fontId="14"/>
  </si>
  <si>
    <t>報告書
202*/**/*</t>
    <rPh sb="0" eb="3">
      <t>ホウコクショ</t>
    </rPh>
    <phoneticPr fontId="14"/>
  </si>
  <si>
    <t>許可証
○○産業
許可証202*.*.*</t>
    <rPh sb="6" eb="8">
      <t>サンギョウ</t>
    </rPh>
    <rPh sb="9" eb="11">
      <t>キョカ</t>
    </rPh>
    <rPh sb="11" eb="12">
      <t>ショウ</t>
    </rPh>
    <phoneticPr fontId="15"/>
  </si>
  <si>
    <t>許可証
○○産業
許可証202*.*.*</t>
    <rPh sb="6" eb="8">
      <t>サンギョウ</t>
    </rPh>
    <rPh sb="9" eb="11">
      <t>キョカ</t>
    </rPh>
    <rPh sb="11" eb="12">
      <t>ショウ</t>
    </rPh>
    <phoneticPr fontId="14"/>
  </si>
  <si>
    <t>報告書202*.*.*</t>
    <rPh sb="0" eb="3">
      <t>ホウコクショ</t>
    </rPh>
    <phoneticPr fontId="14"/>
  </si>
  <si>
    <t>（一廃）収集運搬許可証</t>
    <rPh sb="1" eb="3">
      <t>イッパイ</t>
    </rPh>
    <rPh sb="4" eb="6">
      <t>シュウシュウ</t>
    </rPh>
    <rPh sb="6" eb="8">
      <t>ウンパン</t>
    </rPh>
    <phoneticPr fontId="14"/>
  </si>
  <si>
    <t>許可証202*.*.*</t>
    <phoneticPr fontId="14"/>
  </si>
  <si>
    <t>（産廃）収集運搬・中間処理許可証</t>
    <rPh sb="1" eb="3">
      <t>サンパイ</t>
    </rPh>
    <rPh sb="4" eb="8">
      <t>シュウシュウウンパン</t>
    </rPh>
    <rPh sb="9" eb="13">
      <t>チュウカンショリ</t>
    </rPh>
    <rPh sb="13" eb="15">
      <t>キョカ</t>
    </rPh>
    <phoneticPr fontId="14"/>
  </si>
  <si>
    <t>許可証202*.*.*</t>
  </si>
  <si>
    <t>原単位目標</t>
    <rPh sb="0" eb="3">
      <t>ゲンタンイ</t>
    </rPh>
    <rPh sb="3" eb="5">
      <t>モクヒョウ</t>
    </rPh>
    <phoneticPr fontId="14"/>
  </si>
  <si>
    <t>※電力の二酸化炭素排出係数（調整後）</t>
    <rPh sb="1" eb="3">
      <t>デンリョク</t>
    </rPh>
    <rPh sb="14" eb="17">
      <t>チョウセイゴ</t>
    </rPh>
    <phoneticPr fontId="14"/>
  </si>
  <si>
    <t>遵守評価</t>
    <rPh sb="0" eb="2">
      <t>ジュンシュ</t>
    </rPh>
    <phoneticPr fontId="14"/>
  </si>
  <si>
    <t>CO2係数(kg-CO2/kWh)</t>
    <rPh sb="3" eb="5">
      <t>ケイスウ</t>
    </rPh>
    <phoneticPr fontId="14"/>
  </si>
  <si>
    <t>支援</t>
    <rPh sb="0" eb="2">
      <t>シエン</t>
    </rPh>
    <phoneticPr fontId="14"/>
  </si>
  <si>
    <t>課題とチャンスの明確化</t>
    <rPh sb="0" eb="2">
      <t>カダイ</t>
    </rPh>
    <rPh sb="8" eb="11">
      <t>メイカクカ</t>
    </rPh>
    <phoneticPr fontId="14"/>
  </si>
  <si>
    <t>負荷の自己チェック表</t>
    <rPh sb="0" eb="2">
      <t>フカ</t>
    </rPh>
    <rPh sb="3" eb="5">
      <t>ジコ</t>
    </rPh>
    <rPh sb="9" eb="10">
      <t>ヒョウ</t>
    </rPh>
    <phoneticPr fontId="14"/>
  </si>
  <si>
    <t>・二酸化炭素排出係数の少ない電力の採用</t>
    <rPh sb="1" eb="6">
      <t>ニサンカタンソ</t>
    </rPh>
    <rPh sb="6" eb="10">
      <t>ハイシュツケイスウ</t>
    </rPh>
    <rPh sb="11" eb="12">
      <t>スク</t>
    </rPh>
    <rPh sb="14" eb="16">
      <t>デンリョク</t>
    </rPh>
    <rPh sb="17" eb="19">
      <t>サイヨウ</t>
    </rPh>
    <phoneticPr fontId="14"/>
  </si>
  <si>
    <t>・再エネ電力の採用</t>
    <rPh sb="1" eb="2">
      <t>サイ</t>
    </rPh>
    <rPh sb="4" eb="6">
      <t>デンリョク</t>
    </rPh>
    <rPh sb="7" eb="9">
      <t>サイヨウ</t>
    </rPh>
    <phoneticPr fontId="14"/>
  </si>
  <si>
    <t>・太陽光パネルの設置</t>
    <rPh sb="1" eb="4">
      <t>タイヨウコウ</t>
    </rPh>
    <rPh sb="8" eb="10">
      <t>セッチ</t>
    </rPh>
    <phoneticPr fontId="14"/>
  </si>
  <si>
    <t>・電気自動車の採用</t>
    <rPh sb="1" eb="6">
      <t>デンキジドウシャ</t>
    </rPh>
    <rPh sb="7" eb="9">
      <t>サイヨウ</t>
    </rPh>
    <phoneticPr fontId="14"/>
  </si>
  <si>
    <t>前年度比</t>
    <rPh sb="0" eb="4">
      <t>ゼンネンドヒ</t>
    </rPh>
    <phoneticPr fontId="14"/>
  </si>
  <si>
    <t>ポスターロゴ</t>
    <phoneticPr fontId="131"/>
  </si>
  <si>
    <t>単独ロゴ</t>
    <rPh sb="0" eb="2">
      <t>タンドク</t>
    </rPh>
    <phoneticPr fontId="131"/>
  </si>
  <si>
    <t>私たちは持続可能な開発目標（SDGs）を支援しています</t>
    <phoneticPr fontId="131"/>
  </si>
  <si>
    <t>2020年最新版｜SDGs_x0008_公式ロゴ使用法</t>
    <phoneticPr fontId="131"/>
  </si>
  <si>
    <t>https://sdgs-support.or.jp/journal/official_logo/</t>
    <phoneticPr fontId="131"/>
  </si>
  <si>
    <t>アニメでわかる!SDGs公式ロゴ使用法</t>
    <phoneticPr fontId="131"/>
  </si>
  <si>
    <t>https://sdgs-support.or.jp/journal/animedewakaru_logo/</t>
    <phoneticPr fontId="131"/>
  </si>
  <si>
    <t>ロゴダウンロード</t>
    <phoneticPr fontId="131"/>
  </si>
  <si>
    <t>SDGsのポスター・ロゴ・アイコンおよびガイドライン | 国連広報センター (unic.or.jp)</t>
  </si>
  <si>
    <t>＊白黒印刷の場合は白黒のロゴ使用</t>
    <rPh sb="1" eb="3">
      <t>シロクロ</t>
    </rPh>
    <rPh sb="3" eb="5">
      <t>インサツ</t>
    </rPh>
    <rPh sb="6" eb="8">
      <t>バアイ</t>
    </rPh>
    <rPh sb="9" eb="11">
      <t>シロクロ</t>
    </rPh>
    <rPh sb="14" eb="16">
      <t>シヨウ</t>
    </rPh>
    <phoneticPr fontId="131"/>
  </si>
  <si>
    <t>様式6-02</t>
    <rPh sb="0" eb="2">
      <t>ヨウシキ</t>
    </rPh>
    <phoneticPr fontId="131"/>
  </si>
  <si>
    <t>６．環境経営目標及び環境経営計画の策定（部門目標・計画書）</t>
    <rPh sb="2" eb="4">
      <t>カンキョウ</t>
    </rPh>
    <rPh sb="4" eb="6">
      <t>ケイエイ</t>
    </rPh>
    <rPh sb="6" eb="8">
      <t>モクヒョウ</t>
    </rPh>
    <rPh sb="8" eb="9">
      <t>オヨ</t>
    </rPh>
    <rPh sb="10" eb="12">
      <t>カンキョウ</t>
    </rPh>
    <rPh sb="12" eb="14">
      <t>ケイエイ</t>
    </rPh>
    <rPh sb="14" eb="16">
      <t>ケイカク</t>
    </rPh>
    <rPh sb="17" eb="19">
      <t>サクテイ</t>
    </rPh>
    <phoneticPr fontId="131"/>
  </si>
  <si>
    <t>202*</t>
    <phoneticPr fontId="14"/>
  </si>
  <si>
    <t>年度</t>
    <rPh sb="0" eb="1">
      <t>ネン</t>
    </rPh>
    <rPh sb="1" eb="2">
      <t>ド</t>
    </rPh>
    <phoneticPr fontId="131"/>
  </si>
  <si>
    <t>部門名：</t>
    <rPh sb="0" eb="2">
      <t>ブモン</t>
    </rPh>
    <rPh sb="2" eb="3">
      <t>メイ</t>
    </rPh>
    <phoneticPr fontId="131"/>
  </si>
  <si>
    <t>部門長：</t>
    <rPh sb="0" eb="2">
      <t>ブモン</t>
    </rPh>
    <rPh sb="2" eb="3">
      <t>チョウ</t>
    </rPh>
    <phoneticPr fontId="131"/>
  </si>
  <si>
    <t>担当者：</t>
    <rPh sb="0" eb="3">
      <t>タントウシャ</t>
    </rPh>
    <phoneticPr fontId="131"/>
  </si>
  <si>
    <t>更新日：</t>
    <rPh sb="0" eb="3">
      <t>コウシンビ</t>
    </rPh>
    <phoneticPr fontId="131"/>
  </si>
  <si>
    <t>◆部門の課題とチャンス</t>
    <rPh sb="1" eb="3">
      <t>ブモン</t>
    </rPh>
    <rPh sb="4" eb="6">
      <t>カダイ</t>
    </rPh>
    <phoneticPr fontId="131"/>
  </si>
  <si>
    <t>内部</t>
    <rPh sb="0" eb="2">
      <t>ナイブ</t>
    </rPh>
    <phoneticPr fontId="131"/>
  </si>
  <si>
    <t>外部</t>
    <rPh sb="0" eb="2">
      <t>ガイブ</t>
    </rPh>
    <phoneticPr fontId="131"/>
  </si>
  <si>
    <t>＜取組の紹介写真、資料など＞</t>
    <rPh sb="1" eb="3">
      <t>トリクミ</t>
    </rPh>
    <rPh sb="4" eb="6">
      <t>ショウカイ</t>
    </rPh>
    <rPh sb="6" eb="8">
      <t>シャシン</t>
    </rPh>
    <rPh sb="9" eb="11">
      <t>シリョウ</t>
    </rPh>
    <phoneticPr fontId="131"/>
  </si>
  <si>
    <t>課題</t>
    <rPh sb="0" eb="2">
      <t>カダイ</t>
    </rPh>
    <phoneticPr fontId="131"/>
  </si>
  <si>
    <t>チャンス</t>
    <phoneticPr fontId="131"/>
  </si>
  <si>
    <t>◆部門の課題を改善しチャンスを活かす取組</t>
    <rPh sb="1" eb="3">
      <t>ブモン</t>
    </rPh>
    <rPh sb="4" eb="6">
      <t>カダイ</t>
    </rPh>
    <rPh sb="7" eb="9">
      <t>カイゼン</t>
    </rPh>
    <rPh sb="15" eb="16">
      <t>イ</t>
    </rPh>
    <rPh sb="18" eb="20">
      <t>トリクミ</t>
    </rPh>
    <phoneticPr fontId="131"/>
  </si>
  <si>
    <t>※複数ある場合は行を追加</t>
    <phoneticPr fontId="131"/>
  </si>
  <si>
    <t>取組項目</t>
    <rPh sb="0" eb="2">
      <t>トリクミ</t>
    </rPh>
    <rPh sb="2" eb="4">
      <t>コウモク</t>
    </rPh>
    <phoneticPr fontId="131"/>
  </si>
  <si>
    <t>実施計画</t>
    <rPh sb="0" eb="2">
      <t>ジッシ</t>
    </rPh>
    <rPh sb="2" eb="4">
      <t>ケイカク</t>
    </rPh>
    <phoneticPr fontId="131"/>
  </si>
  <si>
    <t>評　　価</t>
    <rPh sb="0" eb="1">
      <t>ヒョウ</t>
    </rPh>
    <rPh sb="3" eb="4">
      <t>アタイ</t>
    </rPh>
    <phoneticPr fontId="131"/>
  </si>
  <si>
    <t>1/4</t>
    <phoneticPr fontId="131"/>
  </si>
  <si>
    <t>2/4</t>
    <phoneticPr fontId="131"/>
  </si>
  <si>
    <t>3/4</t>
    <phoneticPr fontId="131"/>
  </si>
  <si>
    <t>総括</t>
    <rPh sb="0" eb="2">
      <t>ソウカツ</t>
    </rPh>
    <phoneticPr fontId="131"/>
  </si>
  <si>
    <t>評価・今後の取組</t>
    <rPh sb="0" eb="2">
      <t>ヒョウカ</t>
    </rPh>
    <rPh sb="3" eb="5">
      <t>コンゴ</t>
    </rPh>
    <rPh sb="6" eb="7">
      <t>ト</t>
    </rPh>
    <rPh sb="7" eb="8">
      <t>ク</t>
    </rPh>
    <phoneticPr fontId="131"/>
  </si>
  <si>
    <t>◆エコオフィス活動（CO2削減・廃棄物削減等）</t>
    <rPh sb="7" eb="9">
      <t>カツドウ</t>
    </rPh>
    <rPh sb="13" eb="15">
      <t>サクゲン</t>
    </rPh>
    <rPh sb="16" eb="19">
      <t>ハイキブツ</t>
    </rPh>
    <rPh sb="19" eb="21">
      <t>サクゲン</t>
    </rPh>
    <rPh sb="21" eb="22">
      <t>トウ</t>
    </rPh>
    <phoneticPr fontId="131"/>
  </si>
  <si>
    <t>※独自の取り組みがある場合は追加</t>
    <rPh sb="1" eb="3">
      <t>ドクジ</t>
    </rPh>
    <rPh sb="4" eb="5">
      <t>ト</t>
    </rPh>
    <rPh sb="6" eb="7">
      <t>ク</t>
    </rPh>
    <rPh sb="11" eb="13">
      <t>バアイ</t>
    </rPh>
    <phoneticPr fontId="131"/>
  </si>
  <si>
    <t>評価</t>
    <rPh sb="0" eb="2">
      <t>ヒョウカ</t>
    </rPh>
    <phoneticPr fontId="131"/>
  </si>
  <si>
    <t>△×の評価・今後の取組</t>
    <rPh sb="3" eb="5">
      <t>ヒョウカ</t>
    </rPh>
    <rPh sb="6" eb="8">
      <t>コンゴ</t>
    </rPh>
    <rPh sb="9" eb="10">
      <t>ト</t>
    </rPh>
    <rPh sb="10" eb="11">
      <t>ク</t>
    </rPh>
    <phoneticPr fontId="131"/>
  </si>
  <si>
    <t>執務室空調温度の適正化</t>
    <rPh sb="0" eb="3">
      <t>シツムシツ</t>
    </rPh>
    <rPh sb="3" eb="5">
      <t>クウチョウ</t>
    </rPh>
    <rPh sb="5" eb="7">
      <t>オンド</t>
    </rPh>
    <rPh sb="8" eb="11">
      <t>テキセイカ</t>
    </rPh>
    <phoneticPr fontId="131"/>
  </si>
  <si>
    <t>標準：冷房28℃　暖房20℃</t>
    <rPh sb="0" eb="2">
      <t>ヒョウジュン</t>
    </rPh>
    <rPh sb="3" eb="5">
      <t>レイボウ</t>
    </rPh>
    <rPh sb="9" eb="11">
      <t>ダンボウ</t>
    </rPh>
    <phoneticPr fontId="131"/>
  </si>
  <si>
    <t>×</t>
  </si>
  <si>
    <t>徹底されていないので徹底する</t>
    <rPh sb="0" eb="2">
      <t>テッテイ</t>
    </rPh>
    <rPh sb="10" eb="12">
      <t>テッテイ</t>
    </rPh>
    <phoneticPr fontId="131"/>
  </si>
  <si>
    <t>OA機器の省エネ</t>
    <rPh sb="2" eb="4">
      <t>キキ</t>
    </rPh>
    <rPh sb="5" eb="6">
      <t>ショウ</t>
    </rPh>
    <phoneticPr fontId="131"/>
  </si>
  <si>
    <t>離席時に画面オフ</t>
    <rPh sb="0" eb="2">
      <t>リセキ</t>
    </rPh>
    <rPh sb="2" eb="3">
      <t>ジ</t>
    </rPh>
    <rPh sb="4" eb="6">
      <t>ガメン</t>
    </rPh>
    <phoneticPr fontId="131"/>
  </si>
  <si>
    <t>不要照明の消灯</t>
    <rPh sb="0" eb="2">
      <t>フヨウ</t>
    </rPh>
    <rPh sb="2" eb="4">
      <t>ショウメイ</t>
    </rPh>
    <rPh sb="5" eb="7">
      <t>ショウトウ</t>
    </rPh>
    <phoneticPr fontId="131"/>
  </si>
  <si>
    <t>人がいない部屋・部署の消灯</t>
    <rPh sb="0" eb="1">
      <t>ヒト</t>
    </rPh>
    <rPh sb="5" eb="7">
      <t>ヘヤ</t>
    </rPh>
    <rPh sb="8" eb="10">
      <t>ブショ</t>
    </rPh>
    <rPh sb="11" eb="13">
      <t>ショウトウ</t>
    </rPh>
    <phoneticPr fontId="131"/>
  </si>
  <si>
    <t>コピー用紙の効率利用</t>
    <rPh sb="3" eb="5">
      <t>ヨウシ</t>
    </rPh>
    <rPh sb="6" eb="8">
      <t>コウリツ</t>
    </rPh>
    <rPh sb="8" eb="10">
      <t>リヨウ</t>
    </rPh>
    <phoneticPr fontId="131"/>
  </si>
  <si>
    <t>両面コピー・縮小印刷</t>
    <rPh sb="0" eb="2">
      <t>リョウメン</t>
    </rPh>
    <rPh sb="6" eb="8">
      <t>シュクショウ</t>
    </rPh>
    <rPh sb="8" eb="10">
      <t>インサツ</t>
    </rPh>
    <phoneticPr fontId="131"/>
  </si>
  <si>
    <t>廃棄物の発生抑制</t>
    <rPh sb="0" eb="3">
      <t>ハイキブツ</t>
    </rPh>
    <rPh sb="4" eb="6">
      <t>ハッセイ</t>
    </rPh>
    <rPh sb="6" eb="8">
      <t>ヨクセイ</t>
    </rPh>
    <phoneticPr fontId="131"/>
  </si>
  <si>
    <t>マイバッグ、マイ水筒の持参</t>
    <rPh sb="8" eb="10">
      <t>スイトウ</t>
    </rPh>
    <rPh sb="11" eb="13">
      <t>ジサン</t>
    </rPh>
    <phoneticPr fontId="131"/>
  </si>
  <si>
    <t>忘れ場合に備えてエコバッグを設置する</t>
    <rPh sb="0" eb="1">
      <t>ワス</t>
    </rPh>
    <rPh sb="2" eb="4">
      <t>バアイ</t>
    </rPh>
    <rPh sb="5" eb="6">
      <t>ソナ</t>
    </rPh>
    <rPh sb="14" eb="16">
      <t>セッチ</t>
    </rPh>
    <phoneticPr fontId="131"/>
  </si>
  <si>
    <t>廃棄物の分別排出</t>
    <rPh sb="0" eb="3">
      <t>ハイキブツ</t>
    </rPh>
    <rPh sb="4" eb="6">
      <t>ブンベツ</t>
    </rPh>
    <rPh sb="6" eb="8">
      <t>ハイシュツ</t>
    </rPh>
    <phoneticPr fontId="131"/>
  </si>
  <si>
    <t>雑紙の再資源化</t>
    <rPh sb="0" eb="1">
      <t>ザツ</t>
    </rPh>
    <rPh sb="1" eb="2">
      <t>カミ</t>
    </rPh>
    <rPh sb="3" eb="7">
      <t>サイシゲンカ</t>
    </rPh>
    <phoneticPr fontId="131"/>
  </si>
  <si>
    <r>
      <t>様式第三号</t>
    </r>
    <r>
      <rPr>
        <sz val="11"/>
        <rFont val="ＭＳ 明朝"/>
        <family val="1"/>
        <charset val="128"/>
      </rPr>
      <t>（第八条の二十七関係）</t>
    </r>
    <rPh sb="0" eb="2">
      <t>ヨウシキ</t>
    </rPh>
    <rPh sb="2" eb="3">
      <t>ダイ</t>
    </rPh>
    <rPh sb="3" eb="4">
      <t>３</t>
    </rPh>
    <rPh sb="4" eb="5">
      <t>ゴウ</t>
    </rPh>
    <rPh sb="6" eb="7">
      <t>ダイ</t>
    </rPh>
    <rPh sb="7" eb="9">
      <t>ハチジョウ</t>
    </rPh>
    <rPh sb="10" eb="13">
      <t>ニジュウナナ</t>
    </rPh>
    <rPh sb="13" eb="15">
      <t>カンケイ</t>
    </rPh>
    <phoneticPr fontId="181"/>
  </si>
  <si>
    <t>様式A</t>
    <rPh sb="0" eb="2">
      <t>ヨウシキ</t>
    </rPh>
    <phoneticPr fontId="181"/>
  </si>
  <si>
    <t>産業廃棄物管理票交付等状況報告書（平成     年度）</t>
    <rPh sb="0" eb="5">
      <t>サンパイ</t>
    </rPh>
    <rPh sb="5" eb="7">
      <t>カンリ</t>
    </rPh>
    <rPh sb="7" eb="8">
      <t>ヒョウ</t>
    </rPh>
    <rPh sb="8" eb="10">
      <t>コウフ</t>
    </rPh>
    <rPh sb="10" eb="11">
      <t>トウ</t>
    </rPh>
    <rPh sb="11" eb="13">
      <t>ジョウキョウ</t>
    </rPh>
    <rPh sb="13" eb="16">
      <t>ホウコクショ</t>
    </rPh>
    <rPh sb="17" eb="19">
      <t>ヘイセイ</t>
    </rPh>
    <rPh sb="24" eb="26">
      <t>ネンド</t>
    </rPh>
    <phoneticPr fontId="181"/>
  </si>
  <si>
    <t>　○○○知事　殿</t>
    <rPh sb="4" eb="6">
      <t>チジ</t>
    </rPh>
    <rPh sb="7" eb="8">
      <t>ドノ</t>
    </rPh>
    <phoneticPr fontId="181"/>
  </si>
  <si>
    <t>　　（市長）</t>
    <rPh sb="3" eb="5">
      <t>シチョウ</t>
    </rPh>
    <phoneticPr fontId="181"/>
  </si>
  <si>
    <t>報告者</t>
    <rPh sb="0" eb="3">
      <t>ホウコクシャ</t>
    </rPh>
    <phoneticPr fontId="181"/>
  </si>
  <si>
    <t>　住　所</t>
    <rPh sb="1" eb="2">
      <t>ジュウ</t>
    </rPh>
    <rPh sb="3" eb="4">
      <t>ショ</t>
    </rPh>
    <phoneticPr fontId="181"/>
  </si>
  <si>
    <t>　氏　名</t>
    <rPh sb="1" eb="2">
      <t>シ</t>
    </rPh>
    <rPh sb="3" eb="4">
      <t>メイ</t>
    </rPh>
    <phoneticPr fontId="181"/>
  </si>
  <si>
    <t>　（法人にあっては名称及び代表者の氏名）</t>
    <rPh sb="2" eb="4">
      <t>ホウジン</t>
    </rPh>
    <rPh sb="9" eb="11">
      <t>メイショウ</t>
    </rPh>
    <rPh sb="11" eb="12">
      <t>オヨ</t>
    </rPh>
    <rPh sb="13" eb="16">
      <t>ダイヒョウシャ</t>
    </rPh>
    <rPh sb="17" eb="19">
      <t>シメイ</t>
    </rPh>
    <phoneticPr fontId="181"/>
  </si>
  <si>
    <t>　電話番号</t>
    <rPh sb="1" eb="3">
      <t>デンワ</t>
    </rPh>
    <rPh sb="3" eb="5">
      <t>バンゴウ</t>
    </rPh>
    <phoneticPr fontId="181"/>
  </si>
  <si>
    <t>　廃棄物の処理及び清掃に関する法律第１２条の３第６項の規定に基づき、平成　　年度の産業廃棄物管理票に関する報告書を提出します。</t>
    <rPh sb="1" eb="17">
      <t>ハイソホウ</t>
    </rPh>
    <rPh sb="17" eb="18">
      <t>ダイ</t>
    </rPh>
    <rPh sb="20" eb="21">
      <t>ジョウ</t>
    </rPh>
    <rPh sb="23" eb="24">
      <t>ダイ</t>
    </rPh>
    <rPh sb="25" eb="26">
      <t>コウ</t>
    </rPh>
    <rPh sb="27" eb="29">
      <t>キテイ</t>
    </rPh>
    <rPh sb="30" eb="31">
      <t>モト</t>
    </rPh>
    <rPh sb="34" eb="36">
      <t>ヘイセイ</t>
    </rPh>
    <rPh sb="38" eb="40">
      <t>ネンド</t>
    </rPh>
    <rPh sb="41" eb="46">
      <t>サンパイ</t>
    </rPh>
    <rPh sb="46" eb="48">
      <t>カンリ</t>
    </rPh>
    <rPh sb="48" eb="49">
      <t>ヒョウ</t>
    </rPh>
    <rPh sb="50" eb="51">
      <t>カン</t>
    </rPh>
    <rPh sb="53" eb="56">
      <t>ホウコクショ</t>
    </rPh>
    <rPh sb="57" eb="59">
      <t>テイシュツ</t>
    </rPh>
    <phoneticPr fontId="181"/>
  </si>
  <si>
    <t>事業場の名称</t>
    <rPh sb="0" eb="3">
      <t>ジギョウジョウ</t>
    </rPh>
    <rPh sb="4" eb="6">
      <t>メイショウ</t>
    </rPh>
    <phoneticPr fontId="181"/>
  </si>
  <si>
    <t>業種及びコード</t>
    <rPh sb="0" eb="1">
      <t>ギョウ</t>
    </rPh>
    <rPh sb="1" eb="2">
      <t>タネ</t>
    </rPh>
    <rPh sb="2" eb="3">
      <t>オヨ</t>
    </rPh>
    <phoneticPr fontId="181"/>
  </si>
  <si>
    <t>電気機械器具製造業</t>
    <phoneticPr fontId="181"/>
  </si>
  <si>
    <t>事業場の所在地</t>
    <rPh sb="0" eb="3">
      <t>ジギョウジョウ</t>
    </rPh>
    <rPh sb="4" eb="7">
      <t>ショザイチ</t>
    </rPh>
    <phoneticPr fontId="181"/>
  </si>
  <si>
    <t>電話番号</t>
    <phoneticPr fontId="181"/>
  </si>
  <si>
    <t>担当者名</t>
    <rPh sb="0" eb="2">
      <t>タントウ</t>
    </rPh>
    <rPh sb="2" eb="3">
      <t>シャ</t>
    </rPh>
    <rPh sb="3" eb="4">
      <t>メイ</t>
    </rPh>
    <phoneticPr fontId="181"/>
  </si>
  <si>
    <t>番号</t>
    <rPh sb="0" eb="2">
      <t>バンゴウ</t>
    </rPh>
    <phoneticPr fontId="181"/>
  </si>
  <si>
    <t>産業廃棄物の種類及びコード</t>
    <rPh sb="0" eb="5">
      <t>サンパイ</t>
    </rPh>
    <rPh sb="6" eb="8">
      <t>シュルイ</t>
    </rPh>
    <rPh sb="8" eb="9">
      <t>オヨ</t>
    </rPh>
    <phoneticPr fontId="181"/>
  </si>
  <si>
    <t>排出量（ｔ）</t>
    <rPh sb="0" eb="2">
      <t>ハイシュツ</t>
    </rPh>
    <rPh sb="2" eb="3">
      <t>リョウ</t>
    </rPh>
    <phoneticPr fontId="181"/>
  </si>
  <si>
    <t>管理票の交付枚数</t>
    <rPh sb="0" eb="2">
      <t>カンリ</t>
    </rPh>
    <rPh sb="2" eb="3">
      <t>ヒョウ</t>
    </rPh>
    <rPh sb="4" eb="6">
      <t>コウフ</t>
    </rPh>
    <rPh sb="6" eb="8">
      <t>マイスウ</t>
    </rPh>
    <phoneticPr fontId="181"/>
  </si>
  <si>
    <t>運搬受託者の許可番号</t>
    <rPh sb="0" eb="2">
      <t>ウンパン</t>
    </rPh>
    <rPh sb="2" eb="5">
      <t>ジュタクシャ</t>
    </rPh>
    <rPh sb="6" eb="8">
      <t>キョカ</t>
    </rPh>
    <rPh sb="8" eb="10">
      <t>バンゴウ</t>
    </rPh>
    <phoneticPr fontId="181"/>
  </si>
  <si>
    <t>運搬受託者の氏名又は名称</t>
    <rPh sb="0" eb="2">
      <t>ウンパン</t>
    </rPh>
    <rPh sb="2" eb="4">
      <t>ジュタク</t>
    </rPh>
    <rPh sb="4" eb="5">
      <t>シャ</t>
    </rPh>
    <rPh sb="6" eb="8">
      <t>シメイ</t>
    </rPh>
    <rPh sb="8" eb="9">
      <t>マタ</t>
    </rPh>
    <rPh sb="10" eb="12">
      <t>メイショウ</t>
    </rPh>
    <phoneticPr fontId="181"/>
  </si>
  <si>
    <t>運搬先の住所
及びコード</t>
    <rPh sb="0" eb="2">
      <t>ウンパン</t>
    </rPh>
    <rPh sb="2" eb="3">
      <t>サキ</t>
    </rPh>
    <rPh sb="4" eb="6">
      <t>ジュウショ</t>
    </rPh>
    <rPh sb="7" eb="8">
      <t>オヨ</t>
    </rPh>
    <phoneticPr fontId="181"/>
  </si>
  <si>
    <t>処分受託者の許可番号及び処分方法コード</t>
    <rPh sb="0" eb="2">
      <t>ショブン</t>
    </rPh>
    <rPh sb="2" eb="5">
      <t>ジュタクシャ</t>
    </rPh>
    <rPh sb="6" eb="8">
      <t>キョカ</t>
    </rPh>
    <rPh sb="8" eb="10">
      <t>バンゴウ</t>
    </rPh>
    <rPh sb="10" eb="11">
      <t>オヨ</t>
    </rPh>
    <rPh sb="12" eb="14">
      <t>ショブン</t>
    </rPh>
    <rPh sb="14" eb="16">
      <t>ホウホウ</t>
    </rPh>
    <phoneticPr fontId="181"/>
  </si>
  <si>
    <t>処分受託者の氏名
又は名称</t>
    <rPh sb="0" eb="2">
      <t>ショブン</t>
    </rPh>
    <rPh sb="2" eb="5">
      <t>ジュタクシャ</t>
    </rPh>
    <rPh sb="6" eb="8">
      <t>シメイ</t>
    </rPh>
    <rPh sb="9" eb="10">
      <t>マタ</t>
    </rPh>
    <rPh sb="11" eb="13">
      <t>メイショウ</t>
    </rPh>
    <phoneticPr fontId="181"/>
  </si>
  <si>
    <t>処分場所の住所
及びコード</t>
    <rPh sb="0" eb="2">
      <t>ショブン</t>
    </rPh>
    <rPh sb="2" eb="4">
      <t>バショ</t>
    </rPh>
    <rPh sb="5" eb="7">
      <t>ジュウショ</t>
    </rPh>
    <rPh sb="8" eb="9">
      <t>オヨ</t>
    </rPh>
    <phoneticPr fontId="181"/>
  </si>
  <si>
    <t>廃油</t>
    <rPh sb="0" eb="2">
      <t>ハイユ</t>
    </rPh>
    <phoneticPr fontId="181"/>
  </si>
  <si>
    <t>0300</t>
    <phoneticPr fontId="181"/>
  </si>
  <si>
    <t>廃プラスチック類</t>
  </si>
  <si>
    <t>0600</t>
    <phoneticPr fontId="181"/>
  </si>
  <si>
    <t>木くず</t>
  </si>
  <si>
    <t>0800</t>
  </si>
  <si>
    <t>金属くず</t>
  </si>
  <si>
    <t>1200</t>
  </si>
  <si>
    <t>備考</t>
    <rPh sb="0" eb="2">
      <t>ビコウ</t>
    </rPh>
    <phoneticPr fontId="181"/>
  </si>
  <si>
    <t>１　この報告書は、前年４月１日から３月３１日までに交付した産業廃棄物管理票について６月３０日までに提出すること。</t>
    <rPh sb="4" eb="7">
      <t>ホウコクショ</t>
    </rPh>
    <rPh sb="9" eb="11">
      <t>ゼンネン</t>
    </rPh>
    <rPh sb="12" eb="13">
      <t>ガツ</t>
    </rPh>
    <rPh sb="14" eb="15">
      <t>ニチ</t>
    </rPh>
    <rPh sb="18" eb="19">
      <t>ガツ</t>
    </rPh>
    <rPh sb="21" eb="22">
      <t>ニチ</t>
    </rPh>
    <rPh sb="25" eb="27">
      <t>コウフ</t>
    </rPh>
    <rPh sb="29" eb="34">
      <t>サンパイ</t>
    </rPh>
    <rPh sb="34" eb="36">
      <t>カンリ</t>
    </rPh>
    <rPh sb="36" eb="37">
      <t>ヒョウ</t>
    </rPh>
    <rPh sb="42" eb="43">
      <t>ガツ</t>
    </rPh>
    <rPh sb="45" eb="46">
      <t>ニチ</t>
    </rPh>
    <rPh sb="49" eb="51">
      <t>テイシュツ</t>
    </rPh>
    <phoneticPr fontId="181"/>
  </si>
  <si>
    <t>２　同一の都道府県（政令市）の区域内に、設置が短期間であり、又は住所地が一定しない事業場が２以上ある場合には、これらの事業場を１事業場としてまとめた上で提出すること。</t>
    <rPh sb="2" eb="4">
      <t>ドウイツ</t>
    </rPh>
    <rPh sb="5" eb="9">
      <t>トドウフケン</t>
    </rPh>
    <rPh sb="10" eb="13">
      <t>セイレイシ</t>
    </rPh>
    <rPh sb="15" eb="18">
      <t>クイキナイ</t>
    </rPh>
    <rPh sb="20" eb="22">
      <t>セッチ</t>
    </rPh>
    <rPh sb="23" eb="26">
      <t>タンキカン</t>
    </rPh>
    <rPh sb="30" eb="31">
      <t>マタ</t>
    </rPh>
    <rPh sb="32" eb="34">
      <t>ジュウショ</t>
    </rPh>
    <rPh sb="34" eb="35">
      <t>チ</t>
    </rPh>
    <rPh sb="36" eb="38">
      <t>イッテイ</t>
    </rPh>
    <rPh sb="41" eb="44">
      <t>ジギョウジョウ</t>
    </rPh>
    <rPh sb="46" eb="48">
      <t>イジョウ</t>
    </rPh>
    <rPh sb="50" eb="52">
      <t>バアイ</t>
    </rPh>
    <rPh sb="59" eb="62">
      <t>ジギョウジョウ</t>
    </rPh>
    <rPh sb="64" eb="67">
      <t>ジギョウジョウ</t>
    </rPh>
    <rPh sb="74" eb="75">
      <t>ウエ</t>
    </rPh>
    <rPh sb="76" eb="78">
      <t>テイシュツ</t>
    </rPh>
    <phoneticPr fontId="181"/>
  </si>
  <si>
    <t>３　産業廃棄物の種類及び委託先ごとに記入すること。</t>
    <rPh sb="2" eb="7">
      <t>サンパイ</t>
    </rPh>
    <rPh sb="8" eb="10">
      <t>シュルイ</t>
    </rPh>
    <rPh sb="10" eb="11">
      <t>オヨ</t>
    </rPh>
    <rPh sb="12" eb="15">
      <t>イタクサキ</t>
    </rPh>
    <rPh sb="18" eb="20">
      <t>キニュウ</t>
    </rPh>
    <phoneticPr fontId="181"/>
  </si>
  <si>
    <t>４　業種には日本標準産業分類の中分類を記入すること。</t>
    <rPh sb="2" eb="4">
      <t>ギョウシュ</t>
    </rPh>
    <rPh sb="6" eb="8">
      <t>ニホン</t>
    </rPh>
    <rPh sb="8" eb="10">
      <t>ヒョウジュン</t>
    </rPh>
    <rPh sb="10" eb="12">
      <t>サンギョウ</t>
    </rPh>
    <rPh sb="12" eb="14">
      <t>ブンルイ</t>
    </rPh>
    <rPh sb="15" eb="18">
      <t>チュウブンルイ</t>
    </rPh>
    <rPh sb="19" eb="21">
      <t>キニュウ</t>
    </rPh>
    <phoneticPr fontId="181"/>
  </si>
  <si>
    <t>５　運搬又は処分を委託した産業廃棄物に石綿含有産業廃棄物が含まれる場合は、「産業廃棄物の種類」の欄にその旨を記載するとともに、各事項について
　石綿含有産業廃棄物に係るものを明らかにすること。</t>
    <rPh sb="2" eb="4">
      <t>ウンパン</t>
    </rPh>
    <rPh sb="4" eb="5">
      <t>マタ</t>
    </rPh>
    <rPh sb="6" eb="8">
      <t>ショブン</t>
    </rPh>
    <rPh sb="9" eb="11">
      <t>イタク</t>
    </rPh>
    <rPh sb="13" eb="18">
      <t>サンパイ</t>
    </rPh>
    <rPh sb="19" eb="21">
      <t>セキメン</t>
    </rPh>
    <rPh sb="21" eb="23">
      <t>ガンユウ</t>
    </rPh>
    <rPh sb="23" eb="28">
      <t>サンパイ</t>
    </rPh>
    <rPh sb="29" eb="30">
      <t>フク</t>
    </rPh>
    <rPh sb="33" eb="35">
      <t>バアイ</t>
    </rPh>
    <rPh sb="38" eb="43">
      <t>サンパイ</t>
    </rPh>
    <rPh sb="44" eb="46">
      <t>シュルイ</t>
    </rPh>
    <rPh sb="48" eb="49">
      <t>ラン</t>
    </rPh>
    <rPh sb="52" eb="53">
      <t>ムネ</t>
    </rPh>
    <rPh sb="54" eb="56">
      <t>キサイ</t>
    </rPh>
    <rPh sb="63" eb="66">
      <t>カクジコウ</t>
    </rPh>
    <rPh sb="72" eb="74">
      <t>セキメン</t>
    </rPh>
    <rPh sb="74" eb="76">
      <t>ガンユウ</t>
    </rPh>
    <rPh sb="76" eb="81">
      <t>サンパイ</t>
    </rPh>
    <rPh sb="82" eb="83">
      <t>カカ</t>
    </rPh>
    <rPh sb="87" eb="88">
      <t>アキ</t>
    </rPh>
    <phoneticPr fontId="181"/>
  </si>
  <si>
    <t>６　処分場所の住所は、運搬先の住所と同じである場合には記入する必要はないこと。</t>
    <rPh sb="2" eb="4">
      <t>ショブン</t>
    </rPh>
    <rPh sb="4" eb="6">
      <t>バショ</t>
    </rPh>
    <rPh sb="7" eb="9">
      <t>ジュウショ</t>
    </rPh>
    <rPh sb="11" eb="13">
      <t>ウンパン</t>
    </rPh>
    <rPh sb="13" eb="14">
      <t>サキ</t>
    </rPh>
    <rPh sb="15" eb="17">
      <t>ジュウショ</t>
    </rPh>
    <rPh sb="18" eb="19">
      <t>オナ</t>
    </rPh>
    <rPh sb="23" eb="25">
      <t>バアイ</t>
    </rPh>
    <rPh sb="27" eb="29">
      <t>キニュウ</t>
    </rPh>
    <rPh sb="31" eb="33">
      <t>ヒツヨウ</t>
    </rPh>
    <phoneticPr fontId="181"/>
  </si>
  <si>
    <t>７　区間を区切って運搬を委託した場合又は受託者が再委託を行った場合には、区間ごとの運搬受託者又は再受託者についてすべて記入すること。</t>
    <rPh sb="2" eb="4">
      <t>クカン</t>
    </rPh>
    <rPh sb="5" eb="7">
      <t>クギ</t>
    </rPh>
    <rPh sb="9" eb="11">
      <t>ウンパン</t>
    </rPh>
    <rPh sb="12" eb="14">
      <t>イタク</t>
    </rPh>
    <rPh sb="16" eb="18">
      <t>バアイ</t>
    </rPh>
    <rPh sb="18" eb="19">
      <t>マタ</t>
    </rPh>
    <rPh sb="20" eb="23">
      <t>ジュタクシャ</t>
    </rPh>
    <rPh sb="24" eb="27">
      <t>サイイタク</t>
    </rPh>
    <rPh sb="28" eb="29">
      <t>オコナ</t>
    </rPh>
    <rPh sb="31" eb="33">
      <t>バアイ</t>
    </rPh>
    <rPh sb="36" eb="38">
      <t>クカン</t>
    </rPh>
    <rPh sb="41" eb="43">
      <t>ウンパン</t>
    </rPh>
    <rPh sb="43" eb="46">
      <t>ジュタクシャ</t>
    </rPh>
    <rPh sb="46" eb="47">
      <t>マタ</t>
    </rPh>
    <rPh sb="48" eb="49">
      <t>サイ</t>
    </rPh>
    <rPh sb="49" eb="52">
      <t>ジュタクシャ</t>
    </rPh>
    <rPh sb="59" eb="61">
      <t>キニュウ</t>
    </rPh>
    <phoneticPr fontId="181"/>
  </si>
  <si>
    <t>（日本工業規格　Ａ列４番）</t>
    <rPh sb="1" eb="3">
      <t>ニホン</t>
    </rPh>
    <rPh sb="3" eb="5">
      <t>コウギョウ</t>
    </rPh>
    <rPh sb="5" eb="7">
      <t>キカク</t>
    </rPh>
    <rPh sb="9" eb="10">
      <t>レツ</t>
    </rPh>
    <rPh sb="11" eb="12">
      <t>バン</t>
    </rPh>
    <phoneticPr fontId="181"/>
  </si>
  <si>
    <t>フロン排出抑制法に基づく簡易点検表</t>
    <rPh sb="3" eb="5">
      <t>ハイシュツ</t>
    </rPh>
    <rPh sb="5" eb="7">
      <t>ヨクセイ</t>
    </rPh>
    <rPh sb="7" eb="8">
      <t>ホウ</t>
    </rPh>
    <rPh sb="9" eb="10">
      <t>モト</t>
    </rPh>
    <rPh sb="12" eb="14">
      <t>カンイ</t>
    </rPh>
    <rPh sb="14" eb="16">
      <t>テンケン</t>
    </rPh>
    <rPh sb="16" eb="17">
      <t>ヒョウ</t>
    </rPh>
    <phoneticPr fontId="131"/>
  </si>
  <si>
    <t>対象機種</t>
    <rPh sb="0" eb="2">
      <t>タイショウ</t>
    </rPh>
    <rPh sb="2" eb="4">
      <t>キシュ</t>
    </rPh>
    <phoneticPr fontId="131"/>
  </si>
  <si>
    <t>月</t>
    <rPh sb="0" eb="1">
      <t>ツキ</t>
    </rPh>
    <phoneticPr fontId="131"/>
  </si>
  <si>
    <t>日</t>
    <rPh sb="0" eb="1">
      <t>ヒ</t>
    </rPh>
    <phoneticPr fontId="131"/>
  </si>
  <si>
    <t>点検者</t>
    <rPh sb="0" eb="2">
      <t>テンケン</t>
    </rPh>
    <rPh sb="2" eb="3">
      <t>シャ</t>
    </rPh>
    <phoneticPr fontId="131"/>
  </si>
  <si>
    <t>室外機</t>
    <rPh sb="0" eb="3">
      <t>シツガイキ</t>
    </rPh>
    <phoneticPr fontId="131"/>
  </si>
  <si>
    <t>室内機</t>
    <rPh sb="0" eb="3">
      <t>シツナイキ</t>
    </rPh>
    <phoneticPr fontId="131"/>
  </si>
  <si>
    <t>異常振動・異常音</t>
    <rPh sb="0" eb="2">
      <t>イジョウ</t>
    </rPh>
    <rPh sb="2" eb="4">
      <t>シンドウ</t>
    </rPh>
    <rPh sb="5" eb="7">
      <t>イジョウ</t>
    </rPh>
    <rPh sb="7" eb="8">
      <t>オン</t>
    </rPh>
    <phoneticPr fontId="131"/>
  </si>
  <si>
    <t>油にじみ</t>
    <rPh sb="0" eb="1">
      <t>アブラ</t>
    </rPh>
    <phoneticPr fontId="131"/>
  </si>
  <si>
    <t>損傷、腐食</t>
    <rPh sb="0" eb="2">
      <t>ソンショウ</t>
    </rPh>
    <rPh sb="3" eb="5">
      <t>フショク</t>
    </rPh>
    <phoneticPr fontId="131"/>
  </si>
  <si>
    <t>風量・送風温度異常</t>
    <rPh sb="0" eb="2">
      <t>フウリョウ</t>
    </rPh>
    <rPh sb="3" eb="5">
      <t>ソウフウ</t>
    </rPh>
    <rPh sb="5" eb="7">
      <t>オンド</t>
    </rPh>
    <rPh sb="7" eb="9">
      <t>イジョウ</t>
    </rPh>
    <phoneticPr fontId="131"/>
  </si>
  <si>
    <t>備  考
（気付き事項等）</t>
    <rPh sb="0" eb="1">
      <t>ソナエ</t>
    </rPh>
    <rPh sb="3" eb="4">
      <t>コウ</t>
    </rPh>
    <rPh sb="11" eb="12">
      <t>トウ</t>
    </rPh>
    <phoneticPr fontId="131"/>
  </si>
  <si>
    <t>Ｎｏ．１</t>
    <phoneticPr fontId="131"/>
  </si>
  <si>
    <t>□　有、　□　無</t>
    <rPh sb="2" eb="3">
      <t>アリ</t>
    </rPh>
    <rPh sb="7" eb="8">
      <t>ナシ</t>
    </rPh>
    <phoneticPr fontId="131"/>
  </si>
  <si>
    <t>エアコン</t>
    <phoneticPr fontId="131"/>
  </si>
  <si>
    <t>事務所１階</t>
    <rPh sb="0" eb="2">
      <t>ジム</t>
    </rPh>
    <rPh sb="2" eb="3">
      <t>ショ</t>
    </rPh>
    <rPh sb="4" eb="5">
      <t>カイ</t>
    </rPh>
    <phoneticPr fontId="131"/>
  </si>
  <si>
    <t>Ｎｏ．２</t>
    <phoneticPr fontId="131"/>
  </si>
  <si>
    <t>冷蔵庫</t>
    <rPh sb="0" eb="3">
      <t>レイゾウコ</t>
    </rPh>
    <phoneticPr fontId="131"/>
  </si>
  <si>
    <t>Ｎｏ．３</t>
    <phoneticPr fontId="131"/>
  </si>
  <si>
    <t>冷凍庫</t>
    <rPh sb="0" eb="3">
      <t>レイトウコ</t>
    </rPh>
    <phoneticPr fontId="131"/>
  </si>
  <si>
    <t>Ｎｏ．４</t>
    <phoneticPr fontId="131"/>
  </si>
  <si>
    <t>エアドライヤ</t>
    <phoneticPr fontId="131"/>
  </si>
  <si>
    <t>Ｎｏ．５</t>
    <phoneticPr fontId="131"/>
  </si>
  <si>
    <t>冷水器</t>
    <rPh sb="0" eb="2">
      <t>レイスイ</t>
    </rPh>
    <rPh sb="2" eb="3">
      <t>キ</t>
    </rPh>
    <phoneticPr fontId="131"/>
  </si>
  <si>
    <t>＊</t>
    <phoneticPr fontId="131"/>
  </si>
  <si>
    <t>点検対象は、業務用として製造されたフロンを冷媒として使用しているものすべて。（フロン排出抑制法：旧フロン回収破壊法の第１種特定製品）　</t>
    <rPh sb="0" eb="2">
      <t>テンケン</t>
    </rPh>
    <rPh sb="2" eb="4">
      <t>タイショウ</t>
    </rPh>
    <rPh sb="6" eb="9">
      <t>ギョウムヨウ</t>
    </rPh>
    <rPh sb="12" eb="14">
      <t>セイゾウ</t>
    </rPh>
    <rPh sb="21" eb="23">
      <t>レイバイ</t>
    </rPh>
    <rPh sb="26" eb="28">
      <t>シヨウ</t>
    </rPh>
    <rPh sb="42" eb="44">
      <t>ハイシュツ</t>
    </rPh>
    <rPh sb="44" eb="46">
      <t>ヨクセイ</t>
    </rPh>
    <rPh sb="46" eb="47">
      <t>ホウ</t>
    </rPh>
    <rPh sb="48" eb="49">
      <t>キュウ</t>
    </rPh>
    <rPh sb="52" eb="54">
      <t>カイシュウ</t>
    </rPh>
    <rPh sb="54" eb="56">
      <t>ハカイ</t>
    </rPh>
    <rPh sb="56" eb="57">
      <t>ホウ</t>
    </rPh>
    <rPh sb="58" eb="59">
      <t>ダイ</t>
    </rPh>
    <rPh sb="60" eb="61">
      <t>シュ</t>
    </rPh>
    <rPh sb="61" eb="63">
      <t>トクテイ</t>
    </rPh>
    <rPh sb="63" eb="65">
      <t>セイヒン</t>
    </rPh>
    <phoneticPr fontId="131"/>
  </si>
  <si>
    <t>機器ユーザ（管理者）に点検義務がある</t>
    <rPh sb="0" eb="2">
      <t>キキ</t>
    </rPh>
    <rPh sb="6" eb="9">
      <t>カンリシャ</t>
    </rPh>
    <rPh sb="11" eb="13">
      <t>テンケン</t>
    </rPh>
    <rPh sb="13" eb="15">
      <t>ギム</t>
    </rPh>
    <phoneticPr fontId="131"/>
  </si>
  <si>
    <t>点検頻度は四半期に１回以上</t>
    <rPh sb="0" eb="2">
      <t>テンケン</t>
    </rPh>
    <rPh sb="2" eb="4">
      <t>ヒンド</t>
    </rPh>
    <rPh sb="5" eb="8">
      <t>シハンキ</t>
    </rPh>
    <rPh sb="10" eb="11">
      <t>カイ</t>
    </rPh>
    <rPh sb="11" eb="13">
      <t>イジョウ</t>
    </rPh>
    <phoneticPr fontId="131"/>
  </si>
  <si>
    <t>簡易点検は、安全で容易に点検できる場合のみ（高所や危険な場所に設置されている場合は、専門業者に依頼すること）</t>
    <rPh sb="0" eb="2">
      <t>カンイ</t>
    </rPh>
    <rPh sb="2" eb="4">
      <t>テンケン</t>
    </rPh>
    <rPh sb="6" eb="8">
      <t>アンゼン</t>
    </rPh>
    <rPh sb="9" eb="11">
      <t>ヨウイ</t>
    </rPh>
    <rPh sb="12" eb="14">
      <t>テンケン</t>
    </rPh>
    <rPh sb="17" eb="19">
      <t>バアイ</t>
    </rPh>
    <rPh sb="22" eb="24">
      <t>コウショ</t>
    </rPh>
    <rPh sb="25" eb="27">
      <t>キケン</t>
    </rPh>
    <rPh sb="28" eb="30">
      <t>バショ</t>
    </rPh>
    <rPh sb="31" eb="33">
      <t>セッチ</t>
    </rPh>
    <rPh sb="38" eb="40">
      <t>バアイ</t>
    </rPh>
    <rPh sb="42" eb="44">
      <t>センモン</t>
    </rPh>
    <rPh sb="44" eb="46">
      <t>ギョウシャ</t>
    </rPh>
    <rPh sb="47" eb="49">
      <t>イライ</t>
    </rPh>
    <phoneticPr fontId="131"/>
  </si>
  <si>
    <t>異常があった場合は、速やかに業者に修理を依頼すること</t>
    <rPh sb="0" eb="2">
      <t>イジョウ</t>
    </rPh>
    <rPh sb="6" eb="8">
      <t>バアイ</t>
    </rPh>
    <rPh sb="10" eb="11">
      <t>スミ</t>
    </rPh>
    <rPh sb="14" eb="16">
      <t>ギョウシャ</t>
    </rPh>
    <rPh sb="17" eb="19">
      <t>シュウリ</t>
    </rPh>
    <rPh sb="20" eb="22">
      <t>イライ</t>
    </rPh>
    <phoneticPr fontId="131"/>
  </si>
  <si>
    <t>大型のもの（圧縮機電動機定格出力７.５ｋW以上）は、専門業者による定期点検が必要</t>
    <rPh sb="0" eb="2">
      <t>オオガタ</t>
    </rPh>
    <rPh sb="6" eb="9">
      <t>アッシュクキ</t>
    </rPh>
    <rPh sb="9" eb="12">
      <t>デンドウキ</t>
    </rPh>
    <rPh sb="12" eb="14">
      <t>テイカク</t>
    </rPh>
    <rPh sb="14" eb="16">
      <t>シュツリョク</t>
    </rPh>
    <rPh sb="21" eb="23">
      <t>イジョウ</t>
    </rPh>
    <rPh sb="26" eb="28">
      <t>センモン</t>
    </rPh>
    <rPh sb="28" eb="30">
      <t>ギョウシャ</t>
    </rPh>
    <rPh sb="33" eb="35">
      <t>テイキ</t>
    </rPh>
    <rPh sb="35" eb="37">
      <t>テンケン</t>
    </rPh>
    <rPh sb="38" eb="40">
      <t>ヒツヨウ</t>
    </rPh>
    <phoneticPr fontId="131"/>
  </si>
  <si>
    <r>
      <t>異常時の連絡先：</t>
    </r>
    <r>
      <rPr>
        <i/>
        <sz val="11"/>
        <color theme="1"/>
        <rFont val="ＭＳ Ｐゴシック"/>
        <family val="3"/>
        <charset val="128"/>
        <scheme val="minor"/>
      </rPr>
      <t>（会社名）（電話番号）等</t>
    </r>
    <rPh sb="0" eb="1">
      <t>イ</t>
    </rPh>
    <rPh sb="1" eb="3">
      <t>ジョウジ</t>
    </rPh>
    <rPh sb="4" eb="7">
      <t>レンラクサキ</t>
    </rPh>
    <rPh sb="9" eb="11">
      <t>カイシャ</t>
    </rPh>
    <rPh sb="11" eb="12">
      <t>メイ</t>
    </rPh>
    <rPh sb="14" eb="16">
      <t>デンワ</t>
    </rPh>
    <rPh sb="16" eb="18">
      <t>バンゴウ</t>
    </rPh>
    <rPh sb="19" eb="20">
      <t>トウ</t>
    </rPh>
    <phoneticPr fontId="131"/>
  </si>
  <si>
    <t>分類</t>
    <phoneticPr fontId="62"/>
  </si>
  <si>
    <r>
      <rPr>
        <sz val="11"/>
        <rFont val="ＭＳ ゴシック"/>
        <family val="3"/>
        <charset val="128"/>
      </rPr>
      <t>出典</t>
    </r>
    <r>
      <rPr>
        <sz val="10.5"/>
        <rFont val="ＭＳ ゴシック"/>
        <family val="3"/>
        <charset val="128"/>
      </rPr>
      <t xml:space="preserve">
</t>
    </r>
    <r>
      <rPr>
        <sz val="11"/>
        <rFont val="ＭＳ ゴシック"/>
        <family val="3"/>
        <charset val="128"/>
      </rPr>
      <t>Ｎ０.</t>
    </r>
  </si>
  <si>
    <t>名称</t>
    <phoneticPr fontId="62"/>
  </si>
  <si>
    <t>認証制度</t>
    <phoneticPr fontId="84"/>
  </si>
  <si>
    <t>1）</t>
    <phoneticPr fontId="84"/>
  </si>
  <si>
    <t>エコアクション２１認証･登録制度</t>
    <phoneticPr fontId="190"/>
  </si>
  <si>
    <t>2）</t>
    <phoneticPr fontId="84"/>
  </si>
  <si>
    <t>さいたま市ＣＳＲチャレンジ企業認証制度</t>
    <phoneticPr fontId="42"/>
  </si>
  <si>
    <t>3）</t>
    <phoneticPr fontId="84"/>
  </si>
  <si>
    <t>CASBEE（建築環境総合性能評価システム）認証制度</t>
    <phoneticPr fontId="33"/>
  </si>
  <si>
    <t>4）</t>
    <phoneticPr fontId="84"/>
  </si>
  <si>
    <t>宇都宮まちづくり貢献企業認証制度</t>
    <phoneticPr fontId="42"/>
  </si>
  <si>
    <t>5）</t>
    <phoneticPr fontId="84"/>
  </si>
  <si>
    <t>横浜型地域貢献企業認証制度</t>
    <phoneticPr fontId="43"/>
  </si>
  <si>
    <t>国際標準化機構（ISO）認証</t>
    <phoneticPr fontId="191"/>
  </si>
  <si>
    <t>6）</t>
    <phoneticPr fontId="84"/>
  </si>
  <si>
    <t>ISO14001</t>
    <phoneticPr fontId="84"/>
  </si>
  <si>
    <t>7）</t>
    <phoneticPr fontId="192"/>
  </si>
  <si>
    <t>ISO26000</t>
    <phoneticPr fontId="84"/>
  </si>
  <si>
    <t>8）</t>
    <phoneticPr fontId="84"/>
  </si>
  <si>
    <t>ISO9001</t>
    <phoneticPr fontId="84"/>
  </si>
  <si>
    <t>行動計画</t>
    <phoneticPr fontId="84"/>
  </si>
  <si>
    <t>9）</t>
    <phoneticPr fontId="84"/>
  </si>
  <si>
    <t>低炭素社会実行計画</t>
    <phoneticPr fontId="43"/>
  </si>
  <si>
    <t>10）</t>
    <phoneticPr fontId="84"/>
  </si>
  <si>
    <t>環境自主行動計画</t>
    <phoneticPr fontId="43"/>
  </si>
  <si>
    <t>分類</t>
    <phoneticPr fontId="84"/>
  </si>
  <si>
    <t>既存の制度･枠組での取組等</t>
    <phoneticPr fontId="192"/>
  </si>
  <si>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関連ゴｰル</t>
    </r>
  </si>
  <si>
    <t>出典</t>
    <phoneticPr fontId="33"/>
  </si>
  <si>
    <t>調達</t>
    <phoneticPr fontId="43"/>
  </si>
  <si>
    <t>原材料の生産や採掘が、現地の生物多様性に悪影響を与えるものではない
か、先住民の権利は尊重されているか等の情報を得ている</t>
  </si>
  <si>
    <t>ゴール1４</t>
    <phoneticPr fontId="192"/>
  </si>
  <si>
    <t>1）</t>
    <phoneticPr fontId="43"/>
  </si>
  <si>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関連ゴール</t>
    </r>
  </si>
  <si>
    <t>化学物質</t>
    <phoneticPr fontId="33"/>
  </si>
  <si>
    <t>化学物質使用量の把握と削減に取り組んでいる</t>
    <phoneticPr fontId="190"/>
  </si>
  <si>
    <t>ゴール１１</t>
    <phoneticPr fontId="42"/>
  </si>
  <si>
    <t>燃料油、溶剤、塗料等の揮発を防止する等、ＶＯＣの排出抑制に取り組んでいる</t>
    <phoneticPr fontId="191"/>
  </si>
  <si>
    <t>有害性の化学物質について、その種類、使用量、保管量、使用方法、使用場所、保管場所等を経時的に把握し、記録･管理している</t>
    <phoneticPr fontId="191"/>
  </si>
  <si>
    <t>有害性の化学物質の排出量の計測、推定等を行つている</t>
    <phoneticPr fontId="190"/>
  </si>
  <si>
    <t>化学物質の安全性に関する情報伝達のため、MSDS（化学物質安全データシート）により管理している</t>
    <phoneticPr fontId="191"/>
  </si>
  <si>
    <t>化学物質排出移動量届出制度（ＰＲＴＲ制度）にもとづく取組を行つている</t>
    <phoneticPr fontId="46"/>
  </si>
  <si>
    <t>屋外での除草剤、殺虫剤の使用の削減に取り組んでいる</t>
    <phoneticPr fontId="46"/>
  </si>
  <si>
    <t>製品やサービスの提供プロセス･営業プロセスにおいて、法令で規制されている有害物質の混入や違法な営業行為などを発生させないための具体的な措置をとっている</t>
    <phoneticPr fontId="191"/>
  </si>
  <si>
    <t>2）</t>
    <phoneticPr fontId="43"/>
  </si>
  <si>
    <t>有害物質を含まない材料を（建築物の環境負荷低減性一資源･マテリアル）使用している</t>
    <phoneticPr fontId="191"/>
  </si>
  <si>
    <t>大気汚染</t>
    <phoneticPr fontId="33"/>
  </si>
  <si>
    <t>大気汚染の少ないプロセスや機器（低ＮＯＸ燃焼機器等）を採用している</t>
    <phoneticPr fontId="191"/>
  </si>
  <si>
    <t>ゴール１１</t>
  </si>
  <si>
    <t>大気汚染について、法令による基準より厳しい自主管理基準を設定し、その遵守に努めている</t>
    <phoneticPr fontId="191"/>
  </si>
  <si>
    <t>ばい煙等の監視及び測定やばい煙処理設備の点検を定期的に行う等、適正に管理している</t>
    <phoneticPr fontId="191"/>
  </si>
  <si>
    <t>大気汚染の防止（建築物の環境負荷低減性一敷地外環境）に取り組んでいる</t>
    <phoneticPr fontId="191"/>
  </si>
  <si>
    <t>騒音･振動･悪
臭</t>
  </si>
  <si>
    <t>騒音･振動･悪臭の防止（建築物の環境負荷低減性一敷地外環境）に取り組んでいる</t>
    <phoneticPr fontId="191"/>
  </si>
  <si>
    <t>従業員の健康</t>
    <phoneticPr fontId="192"/>
  </si>
  <si>
    <t>従業員の１週間当たりの労働時間が法定労働時間の範囲内である又は適法な手続きによって法定労働時間の上限を延長している</t>
    <phoneticPr fontId="191"/>
  </si>
  <si>
    <t>過重労働を防止するための具体的な措置をとっている</t>
    <phoneticPr fontId="191"/>
  </si>
  <si>
    <t>ゴール８</t>
  </si>
  <si>
    <t>労働災害を予防するための具体的な措置をとっている</t>
    <phoneticPr fontId="191"/>
  </si>
  <si>
    <t>法令で対象とされる全ての従業員に対し、法定健康診断を受診させている</t>
    <phoneticPr fontId="191"/>
  </si>
  <si>
    <t>ワーク･ライフ･バランス推進に向けた取組を行つている</t>
    <phoneticPr fontId="191"/>
  </si>
  <si>
    <t>4）</t>
    <phoneticPr fontId="43"/>
  </si>
  <si>
    <t>市民の健康</t>
    <phoneticPr fontId="33"/>
  </si>
  <si>
    <t>文化･スポーツ振興に係る寄付･寄贈･事業協力を行つている</t>
    <phoneticPr fontId="191"/>
  </si>
  <si>
    <t>製品･
サービス</t>
  </si>
  <si>
    <t>環境問題や社会問題に取り組む製品･サービスを提供している</t>
    <phoneticPr fontId="191"/>
  </si>
  <si>
    <t>環境問題や社会問題･地域に配慮したサービスや資材の調達を行つている</t>
    <phoneticPr fontId="191"/>
  </si>
  <si>
    <t>ユニノレサルデザイン製品の製造に係る方針策定･実施している</t>
    <phoneticPr fontId="191"/>
  </si>
  <si>
    <t>建築物</t>
    <phoneticPr fontId="43"/>
  </si>
  <si>
    <t>室内環境（音･温熱･光など）やサービス性能（建築物の環境品質）に配慮している</t>
    <phoneticPr fontId="191"/>
  </si>
  <si>
    <t>従業員教育</t>
    <phoneticPr fontId="33"/>
  </si>
  <si>
    <t>研修の受講や独立開業の支援など、従業員の能力を向上させるための人的投資を行つている</t>
    <phoneticPr fontId="191"/>
  </si>
  <si>
    <t>ゴール８</t>
    <phoneticPr fontId="42"/>
  </si>
  <si>
    <t>2）</t>
    <phoneticPr fontId="33"/>
  </si>
  <si>
    <t>組織内における具体的なＣＳＲの教育･普及活動を行つている</t>
    <phoneticPr fontId="191"/>
  </si>
  <si>
    <t>消費者教育</t>
    <phoneticPr fontId="33"/>
  </si>
  <si>
    <t>消費者教育の充実に取り組んでいる</t>
    <phoneticPr fontId="191"/>
  </si>
  <si>
    <t>4）</t>
    <phoneticPr fontId="33"/>
  </si>
  <si>
    <t>学校教育</t>
    <phoneticPr fontId="33"/>
  </si>
  <si>
    <t>組織として社会貢献活動を行つている（学校教育の支援）</t>
    <phoneticPr fontId="191"/>
  </si>
  <si>
    <t>学校教育への協力、地域教育推進への協力、食育応援団への登録･実践活動を行つている</t>
    <phoneticPr fontId="191"/>
  </si>
  <si>
    <t>人事</t>
    <phoneticPr fontId="33"/>
  </si>
  <si>
    <t>人事考課において、法令に定める権利の行使を理由とした実質的な報復措置および性別･障害･疾病･国籍･学歴･宗教･支持政党などを理由とした差別を行つていない</t>
    <phoneticPr fontId="191"/>
  </si>
  <si>
    <t>ゴール８
ゴール１０</t>
    <phoneticPr fontId="191"/>
  </si>
  <si>
    <t>役員の親族以外の女性役員や管理職が常勤している</t>
    <phoneticPr fontId="191"/>
  </si>
  <si>
    <t>人権侵害防止</t>
    <phoneticPr fontId="33"/>
  </si>
  <si>
    <t>セクシヤルハラスメント･パワーハラスメントなどの人権侵害を予防するための具体的な措置をとっている</t>
    <phoneticPr fontId="191"/>
  </si>
  <si>
    <t>環境整備</t>
    <phoneticPr fontId="33"/>
  </si>
  <si>
    <t>従業員、またはその家族の妊娠･出産･育児･介護･看護、その他健康状態に配慮した労働環境を整備している</t>
    <phoneticPr fontId="191"/>
  </si>
  <si>
    <t>外国人･セクシヤルマイノリティ･社会的弱者の社会参画を促進するための具体的な行動をとっている</t>
    <phoneticPr fontId="191"/>
  </si>
  <si>
    <t>ゴール１０</t>
    <phoneticPr fontId="191"/>
  </si>
  <si>
    <t>企業における事業所内託児施設を設置している</t>
    <phoneticPr fontId="191"/>
  </si>
  <si>
    <t>女性の活躍を促進し（よこはまグッドバランス賞認定など）、出産育児のサポートを行つている</t>
    <phoneticPr fontId="191"/>
  </si>
  <si>
    <t>5）</t>
    <phoneticPr fontId="33"/>
  </si>
  <si>
    <t>水使用量</t>
    <phoneticPr fontId="33"/>
  </si>
  <si>
    <t>水道使用量を○年比で○％削減に取り組んでいる</t>
    <phoneticPr fontId="190"/>
  </si>
  <si>
    <t>6）</t>
    <phoneticPr fontId="43"/>
  </si>
  <si>
    <t>資源利用量（水使用量）の削減･効率化に取り組んでいる</t>
    <phoneticPr fontId="190"/>
  </si>
  <si>
    <t>７）</t>
    <phoneticPr fontId="42"/>
  </si>
  <si>
    <t>水使用量（上水、工業用水、地下水）を把握し、削減に取り組んでいる</t>
    <phoneticPr fontId="190"/>
  </si>
  <si>
    <t>バルブの調整により水量及び水圧の調節を図つている</t>
    <phoneticPr fontId="190"/>
  </si>
  <si>
    <t>冷温水発生機、クーリングタワー等の稼働に伴い使用される水の量が適正に保たれるよう設備の管理を行つている</t>
    <phoneticPr fontId="190"/>
  </si>
  <si>
    <t>手洗い時、洗い物においては、日常的に節水を励行している</t>
    <phoneticPr fontId="190"/>
  </si>
  <si>
    <t>社用車の洗車を必要最小限に留め、洗車する場合は節水を励行している</t>
    <phoneticPr fontId="190"/>
  </si>
  <si>
    <t>ﾄｲﾚに水流し音発生器を取り付ける等、ﾄｲﾚ用水を節約している</t>
    <phoneticPr fontId="190"/>
  </si>
  <si>
    <t>蛇口に節水こま（適量の水を流す機能を持つこま）を設置している</t>
    <phoneticPr fontId="190"/>
  </si>
  <si>
    <t>水道配管からの漏水を定期的に点検している</t>
    <phoneticPr fontId="190"/>
  </si>
  <si>
    <t>排水</t>
    <phoneticPr fontId="43"/>
  </si>
  <si>
    <t>排水処理システムの品質管理システムの構築を行つている</t>
    <phoneticPr fontId="190"/>
  </si>
  <si>
    <t>8）</t>
    <phoneticPr fontId="43"/>
  </si>
  <si>
    <t>水汚染の低減･浄化対策に取り組んでいる</t>
    <phoneticPr fontId="190"/>
  </si>
  <si>
    <t>総排水量（公共用水域、下水道）を把握し、削減に取り組んでいる</t>
    <phoneticPr fontId="190"/>
  </si>
  <si>
    <t>水質汚濁の少ないプロセスや機器（廃液の回収･再利用等）を採用している</t>
    <phoneticPr fontId="190"/>
  </si>
  <si>
    <t>排水処理装置を適切に設置している</t>
    <phoneticPr fontId="190"/>
  </si>
  <si>
    <t>排水が閉鎖性水域（湖、内湾等）に流入する場合は、窒素及び燐の除去対策を講じている</t>
    <phoneticPr fontId="190"/>
  </si>
  <si>
    <t>ゴール1４</t>
  </si>
  <si>
    <t>有害物質や有機汚濁物質（生ごみ等）ができるだけ混入しないようにしている</t>
    <phoneticPr fontId="190"/>
  </si>
  <si>
    <t>水質汚濁等について、法令による基準より厳しい自主管理基準を設定し、その達成に努めている</t>
    <phoneticPr fontId="190"/>
  </si>
  <si>
    <t>排水等の監視及び測定や排水処理設備の点検を定期的に行い、適正に管理している</t>
    <phoneticPr fontId="190"/>
  </si>
  <si>
    <t>節水型の家電製品、水洗ﾄｲﾚ等を積極的に購入している</t>
    <phoneticPr fontId="190"/>
  </si>
  <si>
    <t>事業における汚水の排出を法令の基準以内に抑制している</t>
    <phoneticPr fontId="190"/>
  </si>
  <si>
    <t>再利用</t>
    <phoneticPr fontId="33"/>
  </si>
  <si>
    <t>資源（水）の再利用･再資源化に取り組んでいる</t>
    <phoneticPr fontId="190"/>
  </si>
  <si>
    <t>ｻｲﾄ内で循環的利用を行つている物質量等（水の利用量）</t>
    <phoneticPr fontId="190"/>
  </si>
  <si>
    <t>生産工程で使用する水を再利用するための設備を設置し、活用している（中水利用）</t>
    <phoneticPr fontId="190"/>
  </si>
  <si>
    <t>冷凍機や冷温水発生機等で使用する冷却水について、循環使用している</t>
    <phoneticPr fontId="190"/>
  </si>
  <si>
    <t>塗装やメッキに使用する洗浄水を多段（カスケード）使用している</t>
    <phoneticPr fontId="190"/>
  </si>
  <si>
    <t>雨水利用</t>
    <phoneticPr fontId="33"/>
  </si>
  <si>
    <t>雨水の貯留タンクや雨水利用施設の設置等により、雨水利用を行つている</t>
    <phoneticPr fontId="190"/>
  </si>
  <si>
    <t>雨水を地下浸透させる設備（浸透升等）を導入している</t>
    <phoneticPr fontId="190"/>
  </si>
  <si>
    <t>使用量</t>
    <phoneticPr fontId="43"/>
  </si>
  <si>
    <t>電気使用量を○年比で○％削減する</t>
    <phoneticPr fontId="190"/>
  </si>
  <si>
    <t>エネルギー使用量（購入電力（新エネルギーを除く）、化石燃料）を把握･報告し、削減に取り組む</t>
    <phoneticPr fontId="190"/>
  </si>
  <si>
    <t>経済活動量あたりのエネルギー使用量の減少によりＣ０２の排出量を削減する</t>
    <phoneticPr fontId="190"/>
  </si>
  <si>
    <t>9）</t>
    <phoneticPr fontId="43"/>
  </si>
  <si>
    <t>効率的運用</t>
    <phoneticPr fontId="33"/>
  </si>
  <si>
    <t>工程間の仕掛かり削減、ﾗｲﾝの並列化や部分統合等により生産工程の待機時間を短縮している</t>
    <phoneticPr fontId="190"/>
  </si>
  <si>
    <t>設備の効率評価（建築物の環境負荷低減性－エネルギー）</t>
    <phoneticPr fontId="190"/>
  </si>
  <si>
    <t>節電</t>
    <phoneticPr fontId="33"/>
  </si>
  <si>
    <t>事務室、工場等の照明は、昼休み、残業時等不必要な時は消灯している</t>
    <phoneticPr fontId="190"/>
  </si>
  <si>
    <r>
      <rPr>
        <sz val="9"/>
        <rFont val="ＭＳ ゴシック"/>
        <family val="3"/>
        <charset val="128"/>
      </rPr>
      <t>1）</t>
    </r>
    <r>
      <rPr>
        <sz val="10.5"/>
        <rFont val="ＭＳ ゴシック"/>
        <family val="3"/>
        <charset val="128"/>
      </rPr>
      <t xml:space="preserve">
</t>
    </r>
    <r>
      <rPr>
        <sz val="9"/>
        <rFont val="ＭＳ ゴシック"/>
        <family val="3"/>
        <charset val="128"/>
      </rPr>
      <t>1）</t>
    </r>
  </si>
  <si>
    <t>パソコン、コピー機等のＯＡ機器は、省電力設定にしている</t>
    <phoneticPr fontId="190"/>
  </si>
  <si>
    <t>エレベーターの使用を控え、階段を使用するよう努めている</t>
    <phoneticPr fontId="190"/>
  </si>
  <si>
    <t>空調の適温化（冷房28度程度、暖房20度程度）を徹底している</t>
    <phoneticPr fontId="190"/>
  </si>
  <si>
    <t>夏季における軽装（クールビズ）、冬季における重ね着等服装の工夫（ウォームビズ）をして、冷暖房の使用を抑えている</t>
    <phoneticPr fontId="190"/>
  </si>
  <si>
    <t>適正管理</t>
    <phoneticPr fontId="33"/>
  </si>
  <si>
    <t>電力不要時には、負荷遮断、変圧器の遮断を行つている</t>
    <phoneticPr fontId="46"/>
  </si>
  <si>
    <t>照明器具については、定期的な清掃、交換を行う等、適正に管理している</t>
    <phoneticPr fontId="46"/>
  </si>
  <si>
    <t>冬季以外は給湯を停止している</t>
    <phoneticPr fontId="46"/>
  </si>
  <si>
    <t>エレベーターの夜間、休日の部分的停止等を行つている</t>
    <phoneticPr fontId="46"/>
  </si>
  <si>
    <t>共用のコンピュータ一等の電源については、管理担当者や使用上のルールを決める等、適正に管理している</t>
    <phoneticPr fontId="46"/>
  </si>
  <si>
    <t>空調機については、フィルターの定期的な清掃、交換を行う等、適正に管理している</t>
    <phoneticPr fontId="46"/>
  </si>
  <si>
    <t>組織の施設運営や業務の管理において、環境問題･社会問題の抑制につながる具体的な措置をとっている</t>
    <phoneticPr fontId="46"/>
  </si>
  <si>
    <t>省エネ</t>
    <phoneticPr fontId="192"/>
  </si>
  <si>
    <t>空気圧縮機、冷凍機、ボイラー等のエネルギー供給設備については、新規購入及び更新時には省エネルギー型機を導入している</t>
    <phoneticPr fontId="46"/>
  </si>
  <si>
    <t>高効率蛍光灯等の省エネルギー型照明器具に切り替えるようにしている</t>
    <phoneticPr fontId="46"/>
  </si>
  <si>
    <t>屋根、壁、床等に断熱材を採用している</t>
    <phoneticPr fontId="46"/>
  </si>
  <si>
    <t>省エネルギー基準適合製品を購入している</t>
    <phoneticPr fontId="46"/>
  </si>
  <si>
    <t>ゴール12</t>
  </si>
  <si>
    <t>社用車について、ﾊｲﾌﾞﾘｯﾄﾞ車や低燃費車、低排出ガス認定車、電気自動車、天然ガス自動車等の低公害車への切り換えに取り組んでいる</t>
    <phoneticPr fontId="46"/>
  </si>
  <si>
    <t>ゴール13</t>
  </si>
  <si>
    <t>製品の使用過程でのエネルギーの削減を指向している</t>
    <phoneticPr fontId="46"/>
  </si>
  <si>
    <t>環境負荷</t>
    <phoneticPr fontId="33"/>
  </si>
  <si>
    <t>都市ガス、灯油等の環境負荷の少ない燃料を優先的に購入、使用している</t>
    <phoneticPr fontId="46"/>
  </si>
  <si>
    <t>建物外皮の熱負荷を抑制することにより、室内外の熱損失･熱取得を抑え、冷暖房の使用エネルギーの削減に取り組む（建築物の環境負荷低減性－エネルギー）</t>
    <phoneticPr fontId="46"/>
  </si>
  <si>
    <t>再生可能
エネルギー</t>
  </si>
  <si>
    <t>エネルギー使用量（新エネルギー）を把握し、利用を推進する</t>
    <phoneticPr fontId="46"/>
  </si>
  <si>
    <t>太陽光発電設備を導入し、太陽エネルギーを電気として利用している</t>
    <phoneticPr fontId="46"/>
  </si>
  <si>
    <t>太陽熱温水器等を導入し、加熱した水を暖房や給湯に利用している</t>
    <phoneticPr fontId="46"/>
  </si>
  <si>
    <t>マイクロ水力（発電規模100kW程度以下の水力発電）を導入している</t>
    <phoneticPr fontId="46"/>
  </si>
  <si>
    <t>自然エネルギー（昼光利用･太陽光発電等）をそのまま利用している。（建築物の環境負荷低減性－エネルギー）</t>
    <phoneticPr fontId="46"/>
  </si>
  <si>
    <t>緑化</t>
    <phoneticPr fontId="84"/>
  </si>
  <si>
    <t>敷地内、壁面、屋上等の緑化を行つている（大気浄化、都市気象の緩和にも資する）</t>
    <phoneticPr fontId="46"/>
  </si>
  <si>
    <t>ゴール１１
ゴール13</t>
  </si>
  <si>
    <t>雇用条件</t>
    <phoneticPr fontId="33"/>
  </si>
  <si>
    <t>雇用形態に関わらず、全ての従業員と労働条件を明示した労働契約を書面で交わしている又は労働条件通知書を交付している</t>
    <phoneticPr fontId="46"/>
  </si>
  <si>
    <t>ゴール10</t>
  </si>
  <si>
    <t>就業規則などの行動規範を定め、従業員が常に参照可能な状態にしている</t>
    <phoneticPr fontId="46"/>
  </si>
  <si>
    <t>対象となる全ての従業員について労働保険および社会保険に加入している</t>
    <phoneticPr fontId="46"/>
  </si>
  <si>
    <t>地元雇用を推進する取り組みを行つている</t>
    <phoneticPr fontId="46"/>
  </si>
  <si>
    <t>雇用環境</t>
    <phoneticPr fontId="33"/>
  </si>
  <si>
    <t>過重労働を防止するための具体的な措置をとっている</t>
    <phoneticPr fontId="46"/>
  </si>
  <si>
    <t>ゴール３</t>
  </si>
  <si>
    <t>労働災害を予防するための具体的な措置をとっている</t>
    <phoneticPr fontId="46"/>
  </si>
  <si>
    <t>事業所などにおいて、従業員の健康的な労働環境を保全するための具体的措置をとっている</t>
    <phoneticPr fontId="46"/>
  </si>
  <si>
    <t>研修の受講や独立開業の支援など、従業員の能力を向上させるための人的投資を行つている</t>
    <phoneticPr fontId="46"/>
  </si>
  <si>
    <t>ゴール４</t>
    <phoneticPr fontId="42"/>
  </si>
  <si>
    <t>人事考課において、法令に定める権利の行使を理由とした実質的な報復措置および性別･障害･疾病･国籍･学歴･宗教･支持政党などを理由とした差別を行つていない</t>
    <phoneticPr fontId="46"/>
  </si>
  <si>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ゴール10</t>
    </r>
  </si>
  <si>
    <t>セクシヤルハラスメント･パワーハラスメントなどの人権侵害を予防するための具体的な措置をとっている</t>
    <phoneticPr fontId="46"/>
  </si>
  <si>
    <t>ゴール５</t>
    <phoneticPr fontId="42"/>
  </si>
  <si>
    <t>高齢者･障害者雇用</t>
    <phoneticPr fontId="191"/>
  </si>
  <si>
    <t>障害者の勤務に適した労働環境を整備し障害者を雇用している</t>
    <phoneticPr fontId="46"/>
  </si>
  <si>
    <t>定年を設けない又は65歳以上の従業員の就労が可能な状態にある</t>
    <phoneticPr fontId="46"/>
  </si>
  <si>
    <t>高齢者･障害者雇用環境の充実（法による義務付けを上回る制度及び実績）に取り組んでいる</t>
    <phoneticPr fontId="191"/>
  </si>
  <si>
    <t>高齢者･障害者積極雇用（法による義務付けを上回る制度及び実績）に取り組んでいる</t>
    <phoneticPr fontId="191"/>
  </si>
  <si>
    <t>製品の小型化、軽量化等により、同一機能に対して資源使用量のミニマム化を指向している</t>
    <phoneticPr fontId="191"/>
  </si>
  <si>
    <t>製品の長寿命化を指向している</t>
    <phoneticPr fontId="191"/>
  </si>
  <si>
    <t>国や県などの産業関連認証取得･表彰（栃木県フロンティア企業認証等）を行つている</t>
    <phoneticPr fontId="191"/>
  </si>
  <si>
    <t>連携</t>
    <phoneticPr fontId="84"/>
  </si>
  <si>
    <t>産学官等連携（市内企業･大学等と連携した製品開発や研究への支援）を行つている</t>
    <phoneticPr fontId="191"/>
  </si>
  <si>
    <t>産業振興に係る寄付･寄贈･事業協力を行つている</t>
    <phoneticPr fontId="191"/>
  </si>
  <si>
    <t>地元活用･志向として、地元企業を優先した業者選定を行つている</t>
    <phoneticPr fontId="191"/>
  </si>
  <si>
    <t>5）</t>
    <phoneticPr fontId="43"/>
  </si>
  <si>
    <t>地元活用の一環として地元ブランドﾞの販売に取り組む</t>
    <phoneticPr fontId="191"/>
  </si>
  <si>
    <t>雇用</t>
    <phoneticPr fontId="33"/>
  </si>
  <si>
    <t>雇用形態に関わらず、全ての従業員と労働条件を明示した労働契約を書面で交わしている又は労働条件通知書を交付している</t>
    <phoneticPr fontId="191"/>
  </si>
  <si>
    <t>障害者の勤務に適した労働環境を整備し障害者を雇用している</t>
    <phoneticPr fontId="191"/>
  </si>
  <si>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ゴール８</t>
    </r>
  </si>
  <si>
    <t>廃棄物の削減</t>
    <phoneticPr fontId="192"/>
  </si>
  <si>
    <t>一般廃棄物量を○年比で○％削減する</t>
    <phoneticPr fontId="191"/>
  </si>
  <si>
    <t>廃棄物排出量及び廃棄物最終処分量を把握し、削減に取り組む</t>
    <phoneticPr fontId="191"/>
  </si>
  <si>
    <t>産業廃棄物最終処分量、発生量の削減に取り組む</t>
    <phoneticPr fontId="191"/>
  </si>
  <si>
    <t>10）</t>
    <phoneticPr fontId="43"/>
  </si>
  <si>
    <t>廃棄物の発生抑制</t>
    <phoneticPr fontId="191"/>
  </si>
  <si>
    <t>品質劣化等による不良在庫を減らすため、在庫数量の適正化等在庫管理を徹底している</t>
    <phoneticPr fontId="191"/>
  </si>
  <si>
    <t>使い捨て製品（紙コップ、使い捨て容器入りの弁当等）の使用や購入を抑制している</t>
    <phoneticPr fontId="191"/>
  </si>
  <si>
    <t>再使用またはﾘｻｲｸﾙしやすい製品を優先的に購入し、使用している</t>
    <phoneticPr fontId="191"/>
  </si>
  <si>
    <t>ゴール12</t>
    <phoneticPr fontId="42"/>
  </si>
  <si>
    <t>詰め替え可能な製品の利用や備品の修理等により、製品等の長期使用を進めている</t>
    <phoneticPr fontId="191"/>
  </si>
  <si>
    <t>廃棄物の発生抑制のため、モデルチェンジの適正化に取り組んでいる</t>
    <phoneticPr fontId="191"/>
  </si>
  <si>
    <t>廃棄物の適正処理</t>
    <phoneticPr fontId="191"/>
  </si>
  <si>
    <t>廃棄物管理票（マニフェスト）をもとに廃棄物の適正な処理を行つている</t>
    <phoneticPr fontId="46"/>
  </si>
  <si>
    <t>廃棄物の最終処分先を定期的に、直接、確認している</t>
    <phoneticPr fontId="46"/>
  </si>
  <si>
    <t>廃棄物焼却の際、塩化ビニール等焼却に適さない物が混入しないよう徹底するとともに、ばい煙の処理、近隣環境への配慮等を行つている</t>
    <phoneticPr fontId="46"/>
  </si>
  <si>
    <t>事業における廃棄物の処理を適法に行つている</t>
    <phoneticPr fontId="46"/>
  </si>
  <si>
    <t>化学物質</t>
    <phoneticPr fontId="46"/>
  </si>
  <si>
    <t>化学物質使用量の把握と削減に取り組んでいる</t>
    <phoneticPr fontId="46"/>
  </si>
  <si>
    <t>ゴール3</t>
    <phoneticPr fontId="42"/>
  </si>
  <si>
    <t>1）</t>
    <phoneticPr fontId="33"/>
  </si>
  <si>
    <t>燃料油、溶剤、塗料等の揮発を防止する等、ＶＯＣの排出抑制に取り組んでいる</t>
    <phoneticPr fontId="46"/>
  </si>
  <si>
    <t>ゴール３</t>
    <phoneticPr fontId="42"/>
  </si>
  <si>
    <t>有詈|生の化学物質について、その種類、使用量、保管量、使用方法、使用場所、保管場所等を経時的に把握し、記録･管理している</t>
    <phoneticPr fontId="46"/>
  </si>
  <si>
    <t>有害性の化学物質の排出量の計測、推定等を行つている</t>
    <phoneticPr fontId="46"/>
  </si>
  <si>
    <t>化学物質の安全|生に関する情報伝達のため、MSDS（化学物質安全データシート）により管理している</t>
    <phoneticPr fontId="46"/>
  </si>
  <si>
    <t>生産量</t>
    <phoneticPr fontId="192"/>
  </si>
  <si>
    <t>総製品生産量または総商品販売量をまとめることで、環境へ負荷をかける製品･商品を把握し、環境負荷の削減に取り組んでいる。</t>
    <phoneticPr fontId="46"/>
  </si>
  <si>
    <t>リサイクル</t>
    <phoneticPr fontId="195"/>
  </si>
  <si>
    <t>ｻｲﾄ内で循環的利用を行つている物質量（原材料や水等）を把握し、環境負荷の削減に取り組んでいる</t>
    <phoneticPr fontId="46"/>
  </si>
  <si>
    <t>生産工程から発生する金属屑、紙屑、廃液、汚泥等の回収･再利用のための設備やﾗｲﾝを設け、活用している</t>
    <phoneticPr fontId="46"/>
  </si>
  <si>
    <t>紙、金属缶、ガラスびん、プラスチック、電池等について、分別回収ボックスの適正配置等により、ごみの分別を徹底している</t>
    <phoneticPr fontId="46"/>
  </si>
  <si>
    <t>回収した資源ごみがﾘｻｲｸﾙされるよう確認している（委託業者等に対して）</t>
    <phoneticPr fontId="46"/>
  </si>
  <si>
    <t>食堂等における食べ残し、食品残渣等の有機物質については可能な限りコンポスト化（堆肥化）し、土壌に還元、利用している</t>
    <phoneticPr fontId="46"/>
  </si>
  <si>
    <t>リサイクルしやすいよう、素材の種類や製品の部品点数の削減や、ネジの数を減らすこと等による解体しやすい構造を指向している</t>
    <phoneticPr fontId="46"/>
  </si>
  <si>
    <t>産業廃棄物などの再資源化率のゴール指標を設定し、達成に取り組んでいる</t>
    <phoneticPr fontId="46"/>
  </si>
  <si>
    <t>10）</t>
    <phoneticPr fontId="33"/>
  </si>
  <si>
    <t>大気汚染の少ないプロセスや機器（低ＮＯＸ燃焼機器等）を採用している</t>
    <phoneticPr fontId="46"/>
  </si>
  <si>
    <t>日常的に大気汚染防止への配慮（燃焼管理等）を行つている</t>
    <phoneticPr fontId="46"/>
  </si>
  <si>
    <t>大気汚染について、法令による基準より厳しい自主管理基準を設定し、その遵守に努めている</t>
    <phoneticPr fontId="46"/>
  </si>
  <si>
    <t>ばい煙等の監視及び測定やばい煙処理設備の点検を定期的に行う等、適正に管理している</t>
    <phoneticPr fontId="46"/>
  </si>
  <si>
    <t>悪臭･騒音</t>
    <phoneticPr fontId="42"/>
  </si>
  <si>
    <t>悪臭防止のため排出口の位置等の配慮を行つている</t>
    <phoneticPr fontId="46"/>
  </si>
  <si>
    <t>低騒音型機器の使用、防音･防振設備の設置･管理等により騒音･振動を防止するとともに、日常的な監視及び測定を実施している</t>
    <phoneticPr fontId="46"/>
  </si>
  <si>
    <t>騒音･振動･悪臭の防止（建築物の環境負荷低減性一周辺環境への配慮）</t>
    <phoneticPr fontId="46"/>
  </si>
  <si>
    <t>3）</t>
    <phoneticPr fontId="33"/>
  </si>
  <si>
    <t>緑化</t>
    <phoneticPr fontId="33"/>
  </si>
  <si>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ゴール13</t>
    </r>
    <phoneticPr fontId="191"/>
  </si>
  <si>
    <t>環境配慮</t>
    <phoneticPr fontId="33"/>
  </si>
  <si>
    <t>環境負荷の少ない建築材の使用、建築材の使用合理化等（合板型枠等の木材の使用合理化、高炉セメント、エコセメント、再生素材の積極的使用等）を依頼している</t>
    <phoneticPr fontId="46"/>
  </si>
  <si>
    <t>周辺の自然環境（動植物等）への影響を最小限に抑える、もしくは修復する等環境に配慮した施工計画の提案を依頼している</t>
    <phoneticPr fontId="46"/>
  </si>
  <si>
    <t>ゴール15</t>
  </si>
  <si>
    <t>ゴール７
ゴール13</t>
    <phoneticPr fontId="191"/>
  </si>
  <si>
    <t>まちなみ･景観への配慮（建築物の環境品質一室外環境（敷地内））</t>
    <phoneticPr fontId="46"/>
  </si>
  <si>
    <t>建築物</t>
    <phoneticPr fontId="33"/>
  </si>
  <si>
    <t>建築物の老朽化や運用の診断を行い、改善や環境保全設備の見直しを行つている</t>
    <phoneticPr fontId="46"/>
  </si>
  <si>
    <t>建築物の耐久性の向上に取り組んでいる</t>
    <phoneticPr fontId="46"/>
  </si>
  <si>
    <t>排水設備のメンテナンス、吹き付けアスベストの管理（特に解体時の事前除去）等を行つている</t>
    <phoneticPr fontId="46"/>
  </si>
  <si>
    <t>室内環境（音･温熱･光など）やサービス性能（建築物の環境品質）に配慮している。</t>
    <phoneticPr fontId="46"/>
  </si>
  <si>
    <t>災害</t>
    <phoneticPr fontId="33"/>
  </si>
  <si>
    <t>災害に遭遇した場合でも事業を復旧し、継続するための計画や準備がある</t>
    <phoneticPr fontId="46"/>
  </si>
  <si>
    <t>地域貢献</t>
    <phoneticPr fontId="33"/>
  </si>
  <si>
    <t>ＣＳＲ活動に関し、ステークホルダーの声を汲み取るための具体的な行動をとっている</t>
    <phoneticPr fontId="46"/>
  </si>
  <si>
    <t>組織として社会貢献活動を行つている</t>
    <phoneticPr fontId="46"/>
  </si>
  <si>
    <t>従業員が自発的に社会貢献活動やソーシャルビジネスなどに参加しやすくするための具体的な支援を行つている</t>
    <phoneticPr fontId="46"/>
  </si>
  <si>
    <t>地域コミュニティ参画（地域活動･祭事への参加･寄付地域清掃活動等）を行つている</t>
    <phoneticPr fontId="191"/>
  </si>
  <si>
    <t>NPOへの支援と協働（ＮＰＯへの事業協力）を行つている</t>
    <phoneticPr fontId="191"/>
  </si>
  <si>
    <t>地元密着･地域志向として、地元雇用･地元取引を行つている</t>
    <phoneticPr fontId="191"/>
  </si>
  <si>
    <t>地産地消の推進に取り組む</t>
    <phoneticPr fontId="191"/>
  </si>
  <si>
    <t>地域社会への貢献として、地域ボランティアに取り組んでいる</t>
    <phoneticPr fontId="191"/>
  </si>
  <si>
    <t>地域社会への貢献として、地域への寄附を行つている</t>
    <phoneticPr fontId="191"/>
  </si>
  <si>
    <t>ゴール９</t>
  </si>
  <si>
    <t>廃棄物の負荷を抑制することで地域性･アメニティヘの配慮に取り組んでいる（建築物の環境品質一室外環境（敷地内））</t>
    <phoneticPr fontId="191"/>
  </si>
  <si>
    <t>6）</t>
    <phoneticPr fontId="33"/>
  </si>
  <si>
    <t>廃棄物の
発生抑制</t>
  </si>
  <si>
    <t>廃棄物の
適正処理</t>
  </si>
  <si>
    <t>廃棄物管理票（マニフェスト）をもとに廃棄物の適正な処理を行つている</t>
    <phoneticPr fontId="191"/>
  </si>
  <si>
    <t>廃棄物の最終処分先を定期的に、直接、確認している</t>
    <phoneticPr fontId="191"/>
  </si>
  <si>
    <t>廃棄物焼却の際、塩化ビニール等焼却に適さない物が混入しないよう徹底するとともに、ばい煙の処理、近隣環境への配慮等を行つている</t>
    <phoneticPr fontId="191"/>
  </si>
  <si>
    <t>事業における廃棄物の処理を適法に行つている</t>
    <phoneticPr fontId="191"/>
  </si>
  <si>
    <t>生産</t>
    <phoneticPr fontId="192"/>
  </si>
  <si>
    <t>総製品生産量または総商品販売量をまとめることで、環境へ負荷をかける製品･商品を把握し、環境負荷の削減に取り組んでいる。</t>
    <phoneticPr fontId="191"/>
  </si>
  <si>
    <t>消費</t>
    <phoneticPr fontId="33"/>
  </si>
  <si>
    <t>用紙使用量を○年比で○％削減する。</t>
    <phoneticPr fontId="191"/>
  </si>
  <si>
    <t>省資源</t>
    <phoneticPr fontId="33"/>
  </si>
  <si>
    <t>打合せや会議の資料等については、ﾎﾜｲﾄﾎﾞｰﾄﾞやプロジェクターの利用により、ペーノレレス化に取り組んでいる</t>
    <phoneticPr fontId="191"/>
  </si>
  <si>
    <t>使用済み用紙、ポスター、カレンダー等の裏紙が活用できる紙は可能な限り利用するよう工夫している</t>
    <phoneticPr fontId="191"/>
  </si>
  <si>
    <t>コピー機は、枚数や拡大･縮小の誤り等のﾐｽｺﾋﾟｰを防止するため、使用前に設定を確認するとともに、次に使用する人に配慮し、使用後は必ず設定をﾘｾｯﾄしている</t>
    <phoneticPr fontId="191"/>
  </si>
  <si>
    <t>グリーン購入</t>
    <phoneticPr fontId="46"/>
  </si>
  <si>
    <t>グリーン購入の購入率を○％以上にする</t>
    <phoneticPr fontId="191"/>
  </si>
  <si>
    <t>環境に配慮した物品等の調達に係る方針、基準等を作成し、それらに基づき物品ﾘｽﾄを作成し、ﾘｽﾄに基づく購入を行つている</t>
    <phoneticPr fontId="191"/>
  </si>
  <si>
    <t>環境ラベル認定等製品を優先的に購入している</t>
    <phoneticPr fontId="191"/>
  </si>
  <si>
    <t>省エネルギー基準適合製品を購入している</t>
    <phoneticPr fontId="191"/>
  </si>
  <si>
    <t>ゴール７</t>
    <phoneticPr fontId="190"/>
  </si>
  <si>
    <t>修理や部品交換が可能で、部品の再使用、素材の再生利用が容易な設計の製品を優先的に購入、使用している</t>
    <phoneticPr fontId="191"/>
  </si>
  <si>
    <t>木材の調達にあたり、跡地の緑化、植林、環境修復が適切に行われていることに配慮したり、または跡地緑化等を考慮したりしている</t>
    <phoneticPr fontId="191"/>
  </si>
  <si>
    <t>調達する原材料（木材、水産品、農作物、鉱物等）の原産地を把握している</t>
    <phoneticPr fontId="191"/>
  </si>
  <si>
    <t>自社製品及び社外から購入する部品等について、想定される環境負荷のチェツクリストを作成している</t>
    <phoneticPr fontId="191"/>
  </si>
  <si>
    <t>新製品開発、モデルチェンジ等にあたり、環境負荷の測定･記録や製品アセスメント（製品が廃棄物になった場合の適正処理困難性の評価、製品の生産から消費、廃棄に至る各段階での環境負荷の評価（ライフサイクルアセスメント）等を含む）を実施している</t>
    <phoneticPr fontId="191"/>
  </si>
  <si>
    <t>環境負荷の少ない建築材の使用、建築材の使用合理化等（合板型枠等の木材の使用合理化、高炉セメント、エコセメント、再生素材の積極的使用等）を依頼している</t>
    <phoneticPr fontId="191"/>
  </si>
  <si>
    <t>ﾘサｲｸル</t>
    <phoneticPr fontId="195"/>
  </si>
  <si>
    <t>生産工程から発生する金属屑、紙屑、廃液、汚泥等の回収･再利用のための設備やﾗｲﾝを設け、活用している</t>
    <phoneticPr fontId="191"/>
  </si>
  <si>
    <t>紙、金属缶、ガラスびん、プラスチック、電池等について、分別回収ボックスの適正配置等により、ごみの分別を徹底している</t>
    <phoneticPr fontId="191"/>
  </si>
  <si>
    <t>回収した資源ごみがﾘｻｲｸﾙされるよう確認している（委託業者等に対して）</t>
    <phoneticPr fontId="191"/>
  </si>
  <si>
    <t>食堂等における食べ残し、食品残渣等の有機物質については可能な限りコンポスト化（堆肥化）し、土壌に還元、利用している</t>
    <phoneticPr fontId="191"/>
  </si>
  <si>
    <t>ﾘｻｲｸﾙしやすいよう、素材の種類や製品の部品点数の削減や、ネジの数を減らすこと等による解体しやすい構造を指向している</t>
    <phoneticPr fontId="191"/>
  </si>
  <si>
    <t>非再生性資源の使用量削減（建築物の環境負荷低減性）</t>
    <phoneticPr fontId="191"/>
  </si>
  <si>
    <t>簡易包装の推進、多重包装の見直し等を推進している</t>
    <phoneticPr fontId="191"/>
  </si>
  <si>
    <t>製品等の輸送の際には、繰り返し利用できるパレットや通い箱を利用している</t>
    <phoneticPr fontId="191"/>
  </si>
  <si>
    <t>再生資源を使用した商品、再生可能な商品、繰り返し使える商品、省エネ･省資源型の商品、容器包装を簡素化した商品、環境ラベル認定等製品等を重点的に販売している</t>
    <phoneticPr fontId="191"/>
  </si>
  <si>
    <t>製品の使用時や廃棄時の環境負荷の量をカタログ等に表示している</t>
    <phoneticPr fontId="191"/>
  </si>
  <si>
    <t>エコマーク及び自ら制定したマークや宣言等を製品やパンフレット等に表示している</t>
    <phoneticPr fontId="191"/>
  </si>
  <si>
    <t>地元ブランドの推進に取り組む</t>
    <phoneticPr fontId="191"/>
  </si>
  <si>
    <t>フロン</t>
    <phoneticPr fontId="46"/>
  </si>
  <si>
    <t>特定フロンの回収、適正処理を行つている</t>
    <phoneticPr fontId="191"/>
  </si>
  <si>
    <t>フロン類の漏洩防止のための留意点等、製品に関する環境への負荷を低減するための消費者への情報提供を行つている</t>
    <phoneticPr fontId="191"/>
  </si>
  <si>
    <t>温室効果
ガス</t>
  </si>
  <si>
    <t>温室効果ガス排出量を○年比で○％削減する</t>
    <phoneticPr fontId="191"/>
  </si>
  <si>
    <t>温室効果ガス排出量（二酸化炭素排出量等）を把握し、環境負荷の削減に取り組んでいる。</t>
    <phoneticPr fontId="191"/>
  </si>
  <si>
    <t>製品購入の際には、できるだけＨＦＣ（ハイドロフルオロカーボン）、PFC（ノレフルオロカーボン）、SF6（六フツ化硫黄）等を使用していない製品を選ぶように配慮している</t>
    <phoneticPr fontId="191"/>
  </si>
  <si>
    <t>HFC（ハイドロフルオロカーボン）、PFC（ノレフルオロカーボン）、SF6（六フツ化硫黄）等を使用している製品を廃棄する際の回収に努めている</t>
    <phoneticPr fontId="191"/>
  </si>
  <si>
    <t>C02排出量の削減に取り組んでいる</t>
    <phoneticPr fontId="191"/>
  </si>
  <si>
    <t>排気ガス</t>
    <phoneticPr fontId="42"/>
  </si>
  <si>
    <t>社用車について、ﾊｲﾌﾞﾘｯﾄﾞ車や低燃費車、低排出ガス認定車、電気自動車、天然ガス自動車等の低公害車への切り換えに取り組んでいる</t>
    <phoneticPr fontId="191"/>
  </si>
  <si>
    <t>排気ガスや騒音のレベルを抑えるため適正な車輛整備を行つている</t>
    <phoneticPr fontId="191"/>
  </si>
  <si>
    <t>共用自転車を導入して、近距離の用務には社用車を使用せず、自転車を利用するように努めている</t>
    <phoneticPr fontId="191"/>
  </si>
  <si>
    <t>熱</t>
    <phoneticPr fontId="43"/>
  </si>
  <si>
    <t>換気の際に屋外に排出される熱を回収して利用することのできる全熱交換器を採用している</t>
    <phoneticPr fontId="191"/>
  </si>
  <si>
    <t>カーボン･オフセッﾄ</t>
    <phoneticPr fontId="191"/>
  </si>
  <si>
    <t>カーボン･オフセットに取り組んでいる商品やサービスを購入または使用している</t>
    <phoneticPr fontId="191"/>
  </si>
  <si>
    <t>適応</t>
    <phoneticPr fontId="33"/>
  </si>
  <si>
    <t>災害に遭遇した場合でも事業を復旧し、継続するための計画や準備がある</t>
    <phoneticPr fontId="191"/>
  </si>
  <si>
    <t>温暖化対策</t>
    <phoneticPr fontId="33"/>
  </si>
  <si>
    <t>敷地内、壁面、屋上等の緑化を行つている（大気浄化、都市気象の緩和にも資する）</t>
    <phoneticPr fontId="191"/>
  </si>
  <si>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ゴール１１</t>
    </r>
    <phoneticPr fontId="191"/>
  </si>
  <si>
    <t>もったいない運動（地球温暖化対策等）に取り組む</t>
    <phoneticPr fontId="191"/>
  </si>
  <si>
    <t>緑化活動（里山等の緑地保全活動等）に取り組む</t>
    <phoneticPr fontId="191"/>
  </si>
  <si>
    <t>その他の
関連ゴール</t>
  </si>
  <si>
    <t>原材料の生産や採掘が、現地の生物多様性に悪影響を与えるものではないか、先住民の権利は尊重されているか等についての情報を得ている</t>
    <phoneticPr fontId="191"/>
  </si>
  <si>
    <t>ゴール２</t>
  </si>
  <si>
    <t>調達する原材料について、認証品（森林認証、漁業認証等）の活用を指向している</t>
    <phoneticPr fontId="191"/>
  </si>
  <si>
    <t>排水が閉鎖性水域（湖、内湾等）に流入する場合は、窒素及び燐の除去対策を講じている</t>
    <phoneticPr fontId="191"/>
  </si>
  <si>
    <t>ゴール６</t>
  </si>
  <si>
    <t>資源利用</t>
    <phoneticPr fontId="33"/>
  </si>
  <si>
    <t>間伐材、未利用資源等を利用した製品を積極的に購入、使用している</t>
    <phoneticPr fontId="191"/>
  </si>
  <si>
    <t>生物多様性</t>
    <phoneticPr fontId="33"/>
  </si>
  <si>
    <t>事業活動が生物多様性に与える影響を公表している</t>
    <phoneticPr fontId="191"/>
  </si>
  <si>
    <t>事業所周辺の環境や生き物の保全活動（生息地の整備等）等を通し、事業活動を行う地域環境への配慮を行つている</t>
    <phoneticPr fontId="191"/>
  </si>
  <si>
    <t>周辺の自然環境（動植物等）への影響を最小限に抑える、もしくは修復する等環境に配慮した施工計画の提案を依頼している</t>
    <phoneticPr fontId="191"/>
  </si>
  <si>
    <t>生物環境の保全と剔出（建築物の環境品質一生物環境の保全と剔出）</t>
    <phoneticPr fontId="191"/>
  </si>
  <si>
    <t>防犯</t>
    <phoneticPr fontId="33"/>
  </si>
  <si>
    <t>安心のまちづくり（防犯活動への協力）に取り組む</t>
    <phoneticPr fontId="191"/>
  </si>
  <si>
    <t>国際協力</t>
    <phoneticPr fontId="33"/>
  </si>
  <si>
    <t>国際交流の推進（外国人のインターンシップ受け入れ）に取り組む</t>
    <phoneticPr fontId="191"/>
  </si>
  <si>
    <t>EA21中央事務局</t>
    <rPh sb="4" eb="9">
      <t>チュウオウジムキョク</t>
    </rPh>
    <phoneticPr fontId="14"/>
  </si>
  <si>
    <t>EA21プラザ</t>
    <phoneticPr fontId="14"/>
  </si>
  <si>
    <t>SDGs活用ガイド</t>
    <rPh sb="4" eb="6">
      <t>カツヨウ</t>
    </rPh>
    <phoneticPr fontId="14"/>
  </si>
  <si>
    <t>SDGｓ紐づけ</t>
    <rPh sb="4" eb="5">
      <t>ヒモ</t>
    </rPh>
    <phoneticPr fontId="14"/>
  </si>
  <si>
    <t>SDGｓロゴ</t>
    <phoneticPr fontId="14"/>
  </si>
  <si>
    <t>実績を踏まえて見直すこと</t>
    <rPh sb="0" eb="2">
      <t>ジッセキ</t>
    </rPh>
    <rPh sb="3" eb="4">
      <t>フ</t>
    </rPh>
    <rPh sb="7" eb="9">
      <t>ミナオ</t>
    </rPh>
    <phoneticPr fontId="14"/>
  </si>
  <si>
    <t>カーボンニュートラルに向けたわが社の取り組み</t>
    <rPh sb="11" eb="12">
      <t>ム</t>
    </rPh>
    <rPh sb="16" eb="17">
      <t>シャ</t>
    </rPh>
    <rPh sb="18" eb="19">
      <t>ト</t>
    </rPh>
    <rPh sb="20" eb="21">
      <t>ク</t>
    </rPh>
    <phoneticPr fontId="14"/>
  </si>
  <si>
    <t>現在</t>
    <rPh sb="0" eb="2">
      <t>ゲンザイ</t>
    </rPh>
    <phoneticPr fontId="14"/>
  </si>
  <si>
    <t>2030年</t>
    <rPh sb="4" eb="5">
      <t>ネン</t>
    </rPh>
    <phoneticPr fontId="14"/>
  </si>
  <si>
    <t>省エネ+太陽光発電+電気自動車+再エネ電力</t>
    <rPh sb="0" eb="1">
      <t>ショウ</t>
    </rPh>
    <rPh sb="4" eb="9">
      <t>タイヨウコウハツデン</t>
    </rPh>
    <rPh sb="10" eb="15">
      <t>デンキジドウシャ</t>
    </rPh>
    <rPh sb="16" eb="17">
      <t>サイ</t>
    </rPh>
    <rPh sb="19" eb="21">
      <t>デンリョク</t>
    </rPh>
    <phoneticPr fontId="14"/>
  </si>
  <si>
    <t>2050年</t>
    <rPh sb="4" eb="5">
      <t>ネン</t>
    </rPh>
    <phoneticPr fontId="14"/>
  </si>
  <si>
    <t>手順書</t>
    <rPh sb="0" eb="3">
      <t>テジュンショ</t>
    </rPh>
    <phoneticPr fontId="14"/>
  </si>
  <si>
    <t>総括
・
次年度の計画</t>
    <rPh sb="0" eb="2">
      <t>ソウカツ</t>
    </rPh>
    <rPh sb="5" eb="8">
      <t>ジネンド</t>
    </rPh>
    <rPh sb="9" eb="11">
      <t>ケイカク</t>
    </rPh>
    <phoneticPr fontId="14"/>
  </si>
  <si>
    <t>総括
・
次年度の計画</t>
    <phoneticPr fontId="14"/>
  </si>
  <si>
    <t>定期的な確認・評価・是正（挽回策）
（総括：年間評価と次年度の取組計画）</t>
    <rPh sb="0" eb="3">
      <t>テイキテキ</t>
    </rPh>
    <rPh sb="4" eb="6">
      <t>カクニン</t>
    </rPh>
    <rPh sb="7" eb="9">
      <t>ヒョウカ</t>
    </rPh>
    <rPh sb="10" eb="12">
      <t>ゼセイ</t>
    </rPh>
    <rPh sb="13" eb="15">
      <t>バンカイ</t>
    </rPh>
    <rPh sb="15" eb="16">
      <t>サク</t>
    </rPh>
    <rPh sb="19" eb="21">
      <t>ソウカツ</t>
    </rPh>
    <rPh sb="22" eb="26">
      <t>ネンカンヒョウカ</t>
    </rPh>
    <rPh sb="27" eb="30">
      <t>ジネンド</t>
    </rPh>
    <rPh sb="31" eb="35">
      <t>トリクミケイカク</t>
    </rPh>
    <phoneticPr fontId="14"/>
  </si>
  <si>
    <t>内部監査</t>
    <rPh sb="0" eb="2">
      <t>ナイブ</t>
    </rPh>
    <rPh sb="2" eb="4">
      <t>カンサ</t>
    </rPh>
    <phoneticPr fontId="14"/>
  </si>
  <si>
    <t>溶剤</t>
    <rPh sb="0" eb="2">
      <t>ヨウザイ</t>
    </rPh>
    <phoneticPr fontId="14"/>
  </si>
  <si>
    <t>キシレン</t>
    <phoneticPr fontId="14"/>
  </si>
  <si>
    <t>比重：</t>
    <rPh sb="0" eb="2">
      <t>ヒジュウ</t>
    </rPh>
    <phoneticPr fontId="14"/>
  </si>
  <si>
    <t>制定： 202*年*月**日</t>
    <rPh sb="0" eb="2">
      <t>セイテイ</t>
    </rPh>
    <rPh sb="8" eb="9">
      <t>ネン</t>
    </rPh>
    <rPh sb="10" eb="11">
      <t>ツキ</t>
    </rPh>
    <rPh sb="13" eb="14">
      <t>ニチ</t>
    </rPh>
    <phoneticPr fontId="14"/>
  </si>
  <si>
    <t>制定：202*年*月*日</t>
    <phoneticPr fontId="14"/>
  </si>
  <si>
    <t>事務局</t>
    <rPh sb="0" eb="3">
      <t>ジムキョク</t>
    </rPh>
    <phoneticPr fontId="14"/>
  </si>
  <si>
    <t>サイト</t>
    <phoneticPr fontId="14"/>
  </si>
  <si>
    <t>部門</t>
    <rPh sb="0" eb="2">
      <t>ブモン</t>
    </rPh>
    <phoneticPr fontId="14"/>
  </si>
  <si>
    <t>様式更新日：</t>
    <rPh sb="0" eb="2">
      <t>ヨウシキ</t>
    </rPh>
    <phoneticPr fontId="14"/>
  </si>
  <si>
    <t>内部環境監査チェックリスト</t>
    <phoneticPr fontId="14"/>
  </si>
  <si>
    <t>Ｓ：優れた点（エコアクション21要求事項や自社が決めたルールを満たした上に特に優れており模範となる点）</t>
    <rPh sb="2" eb="3">
      <t>スグ</t>
    </rPh>
    <rPh sb="5" eb="6">
      <t>テン</t>
    </rPh>
    <rPh sb="16" eb="18">
      <t>ヨウキュウ</t>
    </rPh>
    <rPh sb="18" eb="20">
      <t>ジコウ</t>
    </rPh>
    <rPh sb="21" eb="23">
      <t>ジシャ</t>
    </rPh>
    <rPh sb="24" eb="25">
      <t>キ</t>
    </rPh>
    <rPh sb="31" eb="32">
      <t>ミ</t>
    </rPh>
    <rPh sb="35" eb="36">
      <t>ウエ</t>
    </rPh>
    <rPh sb="37" eb="38">
      <t>トク</t>
    </rPh>
    <rPh sb="39" eb="40">
      <t>スグ</t>
    </rPh>
    <rPh sb="44" eb="46">
      <t>モハン</t>
    </rPh>
    <rPh sb="49" eb="50">
      <t>テン</t>
    </rPh>
    <phoneticPr fontId="14"/>
  </si>
  <si>
    <t>Ｂ：改善が必要な点（エコアクション21要求事項や自社が決めたルールが、一部に改善または努力を要する)</t>
    <rPh sb="2" eb="4">
      <t>カイゼン</t>
    </rPh>
    <rPh sb="5" eb="7">
      <t>ヒツヨウ</t>
    </rPh>
    <phoneticPr fontId="14"/>
  </si>
  <si>
    <t>内部監査の重点項目は　5環境法の特定・遵守評価　 6環境経営目標と計画　　 8教育・訓練の実施　10実施及び運用   11緊急事態の準備対応</t>
    <rPh sb="0" eb="2">
      <t>ナイブ</t>
    </rPh>
    <rPh sb="12" eb="14">
      <t>カンキョウ</t>
    </rPh>
    <rPh sb="14" eb="15">
      <t>ホウ</t>
    </rPh>
    <rPh sb="16" eb="18">
      <t>トクテイ</t>
    </rPh>
    <rPh sb="19" eb="21">
      <t>ジュンシュ</t>
    </rPh>
    <rPh sb="21" eb="23">
      <t>ヒョウカ</t>
    </rPh>
    <rPh sb="26" eb="28">
      <t>カンキョウ</t>
    </rPh>
    <rPh sb="28" eb="30">
      <t>ケイエイ</t>
    </rPh>
    <rPh sb="30" eb="32">
      <t>モクヒョウ</t>
    </rPh>
    <rPh sb="33" eb="35">
      <t>ケイカク</t>
    </rPh>
    <rPh sb="39" eb="41">
      <t>キョウイク</t>
    </rPh>
    <rPh sb="42" eb="44">
      <t>クンレン</t>
    </rPh>
    <rPh sb="45" eb="47">
      <t>ジッシ</t>
    </rPh>
    <rPh sb="50" eb="52">
      <t>ジッシ</t>
    </rPh>
    <rPh sb="52" eb="53">
      <t>オヨ</t>
    </rPh>
    <rPh sb="54" eb="56">
      <t>ウンヨウ</t>
    </rPh>
    <rPh sb="61" eb="63">
      <t>キンキュウ</t>
    </rPh>
    <rPh sb="63" eb="65">
      <t>ジタイ</t>
    </rPh>
    <rPh sb="66" eb="68">
      <t>ジュンビ</t>
    </rPh>
    <rPh sb="68" eb="70">
      <t>タイオウ</t>
    </rPh>
    <phoneticPr fontId="14"/>
  </si>
  <si>
    <t>対象外のサイト、活動がある場合はそのことを環境経営レポートに明記していますか</t>
    <phoneticPr fontId="14"/>
  </si>
  <si>
    <t>必須項目の二酸化炭素排出量、廃棄物排出量、水使用量、化学物質使用量（PRTRの対象物質）は把握していますか</t>
    <rPh sb="0" eb="2">
      <t>ヒッス</t>
    </rPh>
    <rPh sb="2" eb="4">
      <t>コウモク</t>
    </rPh>
    <rPh sb="5" eb="8">
      <t>ニサンカ</t>
    </rPh>
    <rPh sb="8" eb="10">
      <t>タンソ</t>
    </rPh>
    <rPh sb="10" eb="12">
      <t>ハイシュツ</t>
    </rPh>
    <rPh sb="12" eb="13">
      <t>リョウ</t>
    </rPh>
    <rPh sb="14" eb="17">
      <t>ハイキブツ</t>
    </rPh>
    <rPh sb="17" eb="19">
      <t>ハイシュツ</t>
    </rPh>
    <rPh sb="19" eb="20">
      <t>リョウ</t>
    </rPh>
    <rPh sb="21" eb="22">
      <t>ミズ</t>
    </rPh>
    <rPh sb="22" eb="25">
      <t>シヨウリョウ</t>
    </rPh>
    <rPh sb="26" eb="28">
      <t>カガク</t>
    </rPh>
    <rPh sb="28" eb="30">
      <t>ブッシツ</t>
    </rPh>
    <rPh sb="30" eb="33">
      <t>シヨウリョウ</t>
    </rPh>
    <rPh sb="39" eb="41">
      <t>タイショウ</t>
    </rPh>
    <rPh sb="41" eb="43">
      <t>ブッシツ</t>
    </rPh>
    <rPh sb="45" eb="47">
      <t>ハアク</t>
    </rPh>
    <phoneticPr fontId="14"/>
  </si>
  <si>
    <t>部門で遵守しなければならない環境関連法規、条例、その他の環境要求事項が一覧表に取りまとめられていますか</t>
    <rPh sb="0" eb="2">
      <t>ブモン</t>
    </rPh>
    <rPh sb="3" eb="5">
      <t>ジュンシュ</t>
    </rPh>
    <phoneticPr fontId="14"/>
  </si>
  <si>
    <t>マニフェスト年間報告書提出の担当者が決まっておらず提出されていません。</t>
    <rPh sb="6" eb="8">
      <t>ネンカン</t>
    </rPh>
    <rPh sb="8" eb="11">
      <t>ホウコクショ</t>
    </rPh>
    <rPh sb="11" eb="13">
      <t>テイシュツ</t>
    </rPh>
    <rPh sb="14" eb="17">
      <t>タントウシャ</t>
    </rPh>
    <rPh sb="18" eb="19">
      <t>キ</t>
    </rPh>
    <rPh sb="25" eb="27">
      <t>テイシュツ</t>
    </rPh>
    <phoneticPr fontId="14"/>
  </si>
  <si>
    <r>
      <rPr>
        <b/>
        <sz val="11"/>
        <color theme="1"/>
        <rFont val="ＭＳ 明朝"/>
        <family val="1"/>
        <charset val="128"/>
      </rPr>
      <t>【現場観察】</t>
    </r>
    <r>
      <rPr>
        <b/>
        <sz val="11"/>
        <color rgb="FFFF0000"/>
        <rFont val="ＭＳ Ｐゴシック"/>
        <family val="3"/>
        <charset val="128"/>
      </rPr>
      <t>（事業場に応じ削除、追記、修正する）</t>
    </r>
    <phoneticPr fontId="14"/>
  </si>
  <si>
    <t xml:space="preserve">警報機、ガス遮断弁、消火器・消火栓（周辺に物がないこと）、避難通路
</t>
    <rPh sb="0" eb="3">
      <t>ケイホウキ</t>
    </rPh>
    <rPh sb="6" eb="8">
      <t>シャダン</t>
    </rPh>
    <rPh sb="8" eb="9">
      <t>ベン</t>
    </rPh>
    <rPh sb="10" eb="13">
      <t>ショウカキ</t>
    </rPh>
    <rPh sb="14" eb="17">
      <t>ショウカセン</t>
    </rPh>
    <rPh sb="18" eb="20">
      <t>シュウヘン</t>
    </rPh>
    <rPh sb="21" eb="22">
      <t>モノ</t>
    </rPh>
    <rPh sb="29" eb="31">
      <t>ヒナン</t>
    </rPh>
    <rPh sb="31" eb="33">
      <t>ツウロ</t>
    </rPh>
    <phoneticPr fontId="14"/>
  </si>
  <si>
    <t>評価基準がB評価の指摘事項と是正処置</t>
    <rPh sb="9" eb="11">
      <t>シテキ</t>
    </rPh>
    <rPh sb="11" eb="13">
      <t>ジコウ</t>
    </rPh>
    <rPh sb="14" eb="16">
      <t>ゼセイ</t>
    </rPh>
    <rPh sb="16" eb="18">
      <t>ショチ</t>
    </rPh>
    <phoneticPr fontId="14"/>
  </si>
  <si>
    <t>指摘内容（内部監査員）</t>
    <rPh sb="0" eb="2">
      <t>シテキ</t>
    </rPh>
    <rPh sb="2" eb="4">
      <t>ナイヨウ</t>
    </rPh>
    <rPh sb="5" eb="7">
      <t>ナイブ</t>
    </rPh>
    <rPh sb="7" eb="9">
      <t>カンサ</t>
    </rPh>
    <rPh sb="9" eb="10">
      <t>イン</t>
    </rPh>
    <phoneticPr fontId="14"/>
  </si>
  <si>
    <t>是正処置（工場責任者）／確認（内部監査員）</t>
    <rPh sb="0" eb="2">
      <t>ゼセイ</t>
    </rPh>
    <rPh sb="2" eb="4">
      <t>ショチ</t>
    </rPh>
    <rPh sb="5" eb="7">
      <t>コウジョウ</t>
    </rPh>
    <rPh sb="7" eb="10">
      <t>セキニンシャ</t>
    </rPh>
    <rPh sb="12" eb="14">
      <t>カクニン</t>
    </rPh>
    <rPh sb="15" eb="17">
      <t>ナイブ</t>
    </rPh>
    <rPh sb="17" eb="19">
      <t>カンサ</t>
    </rPh>
    <rPh sb="19" eb="20">
      <t>イン</t>
    </rPh>
    <phoneticPr fontId="14"/>
  </si>
  <si>
    <t>確認日：　　　　　　　確認者：
確認したもの：</t>
    <rPh sb="0" eb="2">
      <t>カクニン</t>
    </rPh>
    <rPh sb="2" eb="3">
      <t>ビ</t>
    </rPh>
    <rPh sb="11" eb="13">
      <t>カクニン</t>
    </rPh>
    <rPh sb="13" eb="14">
      <t>シャ</t>
    </rPh>
    <rPh sb="16" eb="18">
      <t>カクニン</t>
    </rPh>
    <phoneticPr fontId="14"/>
  </si>
  <si>
    <t>・エコドライブの徹底</t>
    <rPh sb="8" eb="10">
      <t>テッテイ</t>
    </rPh>
    <phoneticPr fontId="14"/>
  </si>
  <si>
    <t>〇〇電力</t>
    <rPh sb="2" eb="4">
      <t>デンリョク</t>
    </rPh>
    <phoneticPr fontId="14"/>
  </si>
  <si>
    <t>　環境保全への行動指針</t>
    <rPh sb="1" eb="3">
      <t>カンキョウ</t>
    </rPh>
    <rPh sb="3" eb="5">
      <t>ホゼン</t>
    </rPh>
    <rPh sb="7" eb="9">
      <t>コウドウ</t>
    </rPh>
    <rPh sb="9" eb="11">
      <t>シシン</t>
    </rPh>
    <phoneticPr fontId="14"/>
  </si>
  <si>
    <t>環境経営組織及び役割・責任・権限</t>
    <rPh sb="0" eb="2">
      <t>カンキョウ</t>
    </rPh>
    <rPh sb="2" eb="4">
      <t>ケイエイ</t>
    </rPh>
    <rPh sb="4" eb="6">
      <t>ソシキ</t>
    </rPh>
    <rPh sb="6" eb="7">
      <t>オヨ</t>
    </rPh>
    <rPh sb="8" eb="10">
      <t>ヤクワリ</t>
    </rPh>
    <rPh sb="11" eb="13">
      <t>セキニン</t>
    </rPh>
    <rPh sb="14" eb="16">
      <t>ケンゲン</t>
    </rPh>
    <phoneticPr fontId="14"/>
  </si>
  <si>
    <t>活動：〇よくできた　△あまりできなかった　×全くできなかった</t>
    <phoneticPr fontId="14"/>
  </si>
  <si>
    <t>環境経営計画の取組結果とその評価、次年度の計画</t>
    <rPh sb="0" eb="2">
      <t>カンキョウ</t>
    </rPh>
    <rPh sb="2" eb="4">
      <t>ケイエイ</t>
    </rPh>
    <rPh sb="4" eb="6">
      <t>ケイカク</t>
    </rPh>
    <rPh sb="7" eb="9">
      <t>トリクミ</t>
    </rPh>
    <rPh sb="9" eb="11">
      <t>ケッカ</t>
    </rPh>
    <rPh sb="14" eb="16">
      <t>ヒョウカ</t>
    </rPh>
    <rPh sb="17" eb="20">
      <t>ジネンド</t>
    </rPh>
    <rPh sb="21" eb="23">
      <t>ケイカク</t>
    </rPh>
    <phoneticPr fontId="14"/>
  </si>
  <si>
    <t>主な環境負荷の実績</t>
    <rPh sb="0" eb="1">
      <t>オモ</t>
    </rPh>
    <rPh sb="2" eb="4">
      <t>カンキョウ</t>
    </rPh>
    <rPh sb="4" eb="6">
      <t>フカ</t>
    </rPh>
    <rPh sb="7" eb="9">
      <t>ジッセキ</t>
    </rPh>
    <phoneticPr fontId="14"/>
  </si>
  <si>
    <t>環境経営目標及びその実績</t>
    <rPh sb="0" eb="2">
      <t>カンキョウ</t>
    </rPh>
    <rPh sb="2" eb="4">
      <t>ケイエイ</t>
    </rPh>
    <rPh sb="4" eb="6">
      <t>モクヒョウ</t>
    </rPh>
    <rPh sb="6" eb="7">
      <t>オヨ</t>
    </rPh>
    <rPh sb="10" eb="12">
      <t>ジッセキ</t>
    </rPh>
    <phoneticPr fontId="14"/>
  </si>
  <si>
    <t>各事業所の取組紹介</t>
    <rPh sb="0" eb="1">
      <t>カク</t>
    </rPh>
    <rPh sb="1" eb="4">
      <t>ジギョウショ</t>
    </rPh>
    <rPh sb="5" eb="7">
      <t>トリクミ</t>
    </rPh>
    <rPh sb="7" eb="9">
      <t>ショウカイ</t>
    </rPh>
    <phoneticPr fontId="14"/>
  </si>
  <si>
    <t>環境関連法規等の遵守状況の確認及び評価の結果，並びに違反，訴訟の有無</t>
    <rPh sb="0" eb="2">
      <t>カンキョウ</t>
    </rPh>
    <rPh sb="2" eb="4">
      <t>カンレン</t>
    </rPh>
    <rPh sb="4" eb="6">
      <t>ホウキ</t>
    </rPh>
    <rPh sb="6" eb="7">
      <t>トウ</t>
    </rPh>
    <rPh sb="8" eb="10">
      <t>ジュンシュ</t>
    </rPh>
    <rPh sb="10" eb="12">
      <t>ジョウキョウ</t>
    </rPh>
    <rPh sb="13" eb="15">
      <t>カクニン</t>
    </rPh>
    <rPh sb="15" eb="16">
      <t>オヨ</t>
    </rPh>
    <rPh sb="17" eb="19">
      <t>ヒョウカ</t>
    </rPh>
    <rPh sb="20" eb="22">
      <t>ケッカ</t>
    </rPh>
    <rPh sb="23" eb="24">
      <t>ナラ</t>
    </rPh>
    <rPh sb="26" eb="28">
      <t>イハン</t>
    </rPh>
    <rPh sb="29" eb="31">
      <t>ソショウ</t>
    </rPh>
    <rPh sb="32" eb="34">
      <t>ウム</t>
    </rPh>
    <phoneticPr fontId="14"/>
  </si>
  <si>
    <t>□外部からの環境上の苦情・要請等</t>
    <rPh sb="1" eb="3">
      <t>ガイブ</t>
    </rPh>
    <rPh sb="6" eb="8">
      <t>カンキョウ</t>
    </rPh>
    <rPh sb="8" eb="9">
      <t>ジョウ</t>
    </rPh>
    <rPh sb="10" eb="12">
      <t>クジョウ</t>
    </rPh>
    <rPh sb="13" eb="15">
      <t>ヨウセイ</t>
    </rPh>
    <rPh sb="15" eb="16">
      <t>トウ</t>
    </rPh>
    <phoneticPr fontId="14"/>
  </si>
  <si>
    <t>緊急事態対応の試行・訓練</t>
    <rPh sb="0" eb="2">
      <t>キンキュウ</t>
    </rPh>
    <rPh sb="2" eb="4">
      <t>ジタイ</t>
    </rPh>
    <rPh sb="4" eb="6">
      <t>タイオウ</t>
    </rPh>
    <rPh sb="7" eb="9">
      <t>シコウ</t>
    </rPh>
    <rPh sb="10" eb="12">
      <t>クンレン</t>
    </rPh>
    <phoneticPr fontId="14"/>
  </si>
  <si>
    <t>これまでの環境活動の紹介</t>
    <rPh sb="5" eb="7">
      <t>カンキョウ</t>
    </rPh>
    <rPh sb="7" eb="9">
      <t>カツドウ</t>
    </rPh>
    <rPh sb="10" eb="12">
      <t>ショウカイ</t>
    </rPh>
    <phoneticPr fontId="14"/>
  </si>
  <si>
    <t>発行日：</t>
  </si>
  <si>
    <t>化学物質適正管理</t>
    <rPh sb="0" eb="2">
      <t>カガク</t>
    </rPh>
    <rPh sb="2" eb="4">
      <t>ブッシツ</t>
    </rPh>
    <rPh sb="4" eb="6">
      <t>テキセイ</t>
    </rPh>
    <rPh sb="6" eb="8">
      <t>カンリ</t>
    </rPh>
    <phoneticPr fontId="14"/>
  </si>
  <si>
    <t>化学物質の適正管理</t>
    <rPh sb="0" eb="2">
      <t>カガク</t>
    </rPh>
    <rPh sb="2" eb="4">
      <t>ブッシツ</t>
    </rPh>
    <rPh sb="5" eb="7">
      <t>テキセイ</t>
    </rPh>
    <rPh sb="7" eb="9">
      <t>カンリ</t>
    </rPh>
    <phoneticPr fontId="14"/>
  </si>
  <si>
    <t>・リスクアセスメントの実施</t>
    <rPh sb="11" eb="13">
      <t>ジッシ</t>
    </rPh>
    <phoneticPr fontId="14"/>
  </si>
  <si>
    <t>上期</t>
    <rPh sb="0" eb="2">
      <t>カミキ</t>
    </rPh>
    <phoneticPr fontId="14"/>
  </si>
  <si>
    <t>・従業員教育</t>
    <rPh sb="1" eb="4">
      <t>ジュウギョウイン</t>
    </rPh>
    <rPh sb="4" eb="6">
      <t>キョウイク</t>
    </rPh>
    <phoneticPr fontId="14"/>
  </si>
  <si>
    <t>様式：13-01</t>
    <phoneticPr fontId="14"/>
  </si>
  <si>
    <t>単位：t-CO2</t>
    <rPh sb="0" eb="2">
      <t>タンイ</t>
    </rPh>
    <phoneticPr fontId="14"/>
  </si>
  <si>
    <t>対　策</t>
    <rPh sb="0" eb="1">
      <t>タイ</t>
    </rPh>
    <rPh sb="2" eb="3">
      <t>サク</t>
    </rPh>
    <phoneticPr fontId="14"/>
  </si>
  <si>
    <t>2020年</t>
    <rPh sb="4" eb="5">
      <t>ネン</t>
    </rPh>
    <phoneticPr fontId="14"/>
  </si>
  <si>
    <t>省エネ+ハイブリッド車+再エネ電力</t>
    <rPh sb="0" eb="1">
      <t>ショウ</t>
    </rPh>
    <rPh sb="10" eb="11">
      <t>シャ</t>
    </rPh>
    <rPh sb="12" eb="13">
      <t>サイ</t>
    </rPh>
    <rPh sb="15" eb="17">
      <t>デンリョク</t>
    </rPh>
    <phoneticPr fontId="14"/>
  </si>
  <si>
    <t>エネルギー使用量1500kL以上
自動車100台以上</t>
    <rPh sb="5" eb="7">
      <t>シヨウ</t>
    </rPh>
    <rPh sb="7" eb="8">
      <t>リョウ</t>
    </rPh>
    <rPh sb="14" eb="16">
      <t>イジョウ</t>
    </rPh>
    <rPh sb="17" eb="19">
      <t>ジドウ</t>
    </rPh>
    <rPh sb="19" eb="20">
      <t>シャ</t>
    </rPh>
    <rPh sb="23" eb="26">
      <t>ダイイジョウ</t>
    </rPh>
    <phoneticPr fontId="14"/>
  </si>
  <si>
    <t>例：アルコール　○○L</t>
    <rPh sb="0" eb="1">
      <t>レイ</t>
    </rPh>
    <phoneticPr fontId="14"/>
  </si>
  <si>
    <t>例：シンナー　○○L</t>
    <rPh sb="0" eb="1">
      <t>レイ</t>
    </rPh>
    <phoneticPr fontId="14"/>
  </si>
  <si>
    <t>＜参考＞</t>
    <rPh sb="1" eb="3">
      <t>サンコウ</t>
    </rPh>
    <phoneticPr fontId="14"/>
  </si>
  <si>
    <t>熱量
MJ</t>
    <rPh sb="0" eb="2">
      <t>ネツリョウ</t>
    </rPh>
    <phoneticPr fontId="14"/>
  </si>
  <si>
    <t>係数</t>
    <rPh sb="0" eb="2">
      <t>ケイスウ</t>
    </rPh>
    <phoneticPr fontId="14"/>
  </si>
  <si>
    <t>(MJ/kWh)</t>
  </si>
  <si>
    <t>(MJ/L)</t>
    <phoneticPr fontId="14"/>
  </si>
  <si>
    <t>(MJ/m3)</t>
  </si>
  <si>
    <t>(MJ/kg)</t>
  </si>
  <si>
    <t>ｋL/MJ</t>
    <phoneticPr fontId="14"/>
  </si>
  <si>
    <t>kL</t>
    <phoneticPr fontId="14"/>
  </si>
  <si>
    <t>原油換算</t>
    <rPh sb="0" eb="4">
      <t>ゲンユカンサン</t>
    </rPh>
    <phoneticPr fontId="14"/>
  </si>
  <si>
    <t>カーボンニュートラルへの中長期目標</t>
    <rPh sb="12" eb="15">
      <t>チュウチョウキ</t>
    </rPh>
    <rPh sb="15" eb="17">
      <t>モクヒョウ</t>
    </rPh>
    <phoneticPr fontId="14"/>
  </si>
  <si>
    <t>年度実績</t>
    <rPh sb="2" eb="4">
      <t>ジッセキ</t>
    </rPh>
    <phoneticPr fontId="14"/>
  </si>
  <si>
    <t>（累計）</t>
    <phoneticPr fontId="14"/>
  </si>
  <si>
    <t>目　標　　kWh</t>
    <rPh sb="0" eb="1">
      <t>メ</t>
    </rPh>
    <rPh sb="2" eb="3">
      <t>ヒョウ</t>
    </rPh>
    <phoneticPr fontId="14"/>
  </si>
  <si>
    <t>　（累計）</t>
    <rPh sb="2" eb="4">
      <t>ルイケイ</t>
    </rPh>
    <phoneticPr fontId="14"/>
  </si>
  <si>
    <t>kWh　月次評価</t>
    <phoneticPr fontId="14"/>
  </si>
  <si>
    <t>累計評価</t>
    <phoneticPr fontId="14"/>
  </si>
  <si>
    <t>上段：通期</t>
    <rPh sb="0" eb="2">
      <t>ジョウダン</t>
    </rPh>
    <phoneticPr fontId="14"/>
  </si>
  <si>
    <t>中段：2022/7～2022/9</t>
    <rPh sb="0" eb="1">
      <t>チュウ</t>
    </rPh>
    <phoneticPr fontId="14"/>
  </si>
  <si>
    <t>（基準値)</t>
    <rPh sb="3" eb="4">
      <t>チ</t>
    </rPh>
    <phoneticPr fontId="14"/>
  </si>
  <si>
    <t>活動期間</t>
    <rPh sb="0" eb="4">
      <t>カツドウキカン</t>
    </rPh>
    <phoneticPr fontId="14"/>
  </si>
  <si>
    <t>売上高原単位</t>
    <phoneticPr fontId="14"/>
  </si>
  <si>
    <t>（活動期間：</t>
    <rPh sb="1" eb="3">
      <t>カツドウ</t>
    </rPh>
    <phoneticPr fontId="14"/>
  </si>
  <si>
    <t>年7月1日～</t>
    <rPh sb="0" eb="1">
      <t>ネン</t>
    </rPh>
    <rPh sb="2" eb="3">
      <t>ガツ</t>
    </rPh>
    <rPh sb="4" eb="5">
      <t>ニチ</t>
    </rPh>
    <phoneticPr fontId="14"/>
  </si>
  <si>
    <t>年9月30日）</t>
    <rPh sb="0" eb="1">
      <t>ネン</t>
    </rPh>
    <rPh sb="2" eb="3">
      <t>ガツ</t>
    </rPh>
    <rPh sb="5" eb="6">
      <t>ニチ</t>
    </rPh>
    <phoneticPr fontId="14"/>
  </si>
  <si>
    <t>・下請けで価格競争が厳しくなっている
・販売力が弱い
・生産性が低い</t>
    <rPh sb="1" eb="3">
      <t>シタウ</t>
    </rPh>
    <rPh sb="5" eb="7">
      <t>カカク</t>
    </rPh>
    <rPh sb="7" eb="9">
      <t>キョウソウ</t>
    </rPh>
    <rPh sb="10" eb="11">
      <t>キビ</t>
    </rPh>
    <rPh sb="20" eb="23">
      <t>ハンバイリョク</t>
    </rPh>
    <rPh sb="24" eb="25">
      <t>ヨワ</t>
    </rPh>
    <rPh sb="28" eb="31">
      <t>セイサンセイ</t>
    </rPh>
    <rPh sb="32" eb="33">
      <t>ヒク</t>
    </rPh>
    <phoneticPr fontId="14"/>
  </si>
  <si>
    <t>・少子高齢化が進んでいる
・エネルギーや資源価格の高騰
・自然災害や感染症の流行で操業に影響が出るリスクがある</t>
    <rPh sb="1" eb="6">
      <t>ショウシコウレイカ</t>
    </rPh>
    <rPh sb="7" eb="8">
      <t>スス</t>
    </rPh>
    <rPh sb="20" eb="24">
      <t>シゲンカカク</t>
    </rPh>
    <rPh sb="25" eb="27">
      <t>コウトウ</t>
    </rPh>
    <rPh sb="29" eb="31">
      <t>シゼン</t>
    </rPh>
    <rPh sb="31" eb="33">
      <t>サイガイ</t>
    </rPh>
    <rPh sb="34" eb="37">
      <t>カンセンショウ</t>
    </rPh>
    <rPh sb="38" eb="40">
      <t>リュウコウ</t>
    </rPh>
    <rPh sb="41" eb="43">
      <t>ソウギョウ</t>
    </rPh>
    <rPh sb="44" eb="46">
      <t>エイキョウ</t>
    </rPh>
    <rPh sb="47" eb="48">
      <t>デ</t>
    </rPh>
    <phoneticPr fontId="14"/>
  </si>
  <si>
    <t>・ビジネスマッチングの機会が増えている
・「気候変動適応法」で新たな適応関連ビジネスが見込める
・自動化設備やグループウェアの普及</t>
    <rPh sb="11" eb="13">
      <t>キカイ</t>
    </rPh>
    <rPh sb="14" eb="15">
      <t>フ</t>
    </rPh>
    <rPh sb="22" eb="24">
      <t>キコウ</t>
    </rPh>
    <rPh sb="24" eb="26">
      <t>ヘンドウ</t>
    </rPh>
    <rPh sb="26" eb="28">
      <t>テキオウ</t>
    </rPh>
    <rPh sb="28" eb="29">
      <t>ホウ</t>
    </rPh>
    <rPh sb="31" eb="32">
      <t>アラ</t>
    </rPh>
    <rPh sb="34" eb="36">
      <t>テキオウ</t>
    </rPh>
    <rPh sb="36" eb="38">
      <t>カンレン</t>
    </rPh>
    <rPh sb="43" eb="45">
      <t>ミコ</t>
    </rPh>
    <rPh sb="49" eb="52">
      <t>ジドウカ</t>
    </rPh>
    <rPh sb="52" eb="54">
      <t>セツビ</t>
    </rPh>
    <rPh sb="63" eb="65">
      <t>フキュウ</t>
    </rPh>
    <phoneticPr fontId="14"/>
  </si>
  <si>
    <t>・人材の確保（離職が多い）
・下請けに頼らない自社製品がない
・生産性が低い</t>
    <rPh sb="1" eb="3">
      <t>ジンザイ</t>
    </rPh>
    <rPh sb="4" eb="6">
      <t>カクホ</t>
    </rPh>
    <rPh sb="7" eb="9">
      <t>リショク</t>
    </rPh>
    <rPh sb="10" eb="11">
      <t>オオ</t>
    </rPh>
    <rPh sb="15" eb="17">
      <t>シタウ</t>
    </rPh>
    <rPh sb="19" eb="20">
      <t>タヨ</t>
    </rPh>
    <rPh sb="23" eb="25">
      <t>ジシャ</t>
    </rPh>
    <rPh sb="25" eb="27">
      <t>セイヒン</t>
    </rPh>
    <phoneticPr fontId="14"/>
  </si>
  <si>
    <t>・気候変動への適応関連製品を通じて社会に貢献する
・社員とともに働きがいのある職場づくりに努めます。
・生産効率改善による二酸化炭素排出量の削減</t>
    <rPh sb="52" eb="54">
      <t>セイサン</t>
    </rPh>
    <rPh sb="54" eb="56">
      <t>コウリツ</t>
    </rPh>
    <rPh sb="56" eb="58">
      <t>カイゼン</t>
    </rPh>
    <rPh sb="61" eb="64">
      <t>ニサンカ</t>
    </rPh>
    <rPh sb="64" eb="66">
      <t>タンソ</t>
    </rPh>
    <rPh sb="66" eb="68">
      <t>ハイシュツ</t>
    </rPh>
    <rPh sb="68" eb="69">
      <t>リョウ</t>
    </rPh>
    <rPh sb="70" eb="72">
      <t>サクゲン</t>
    </rPh>
    <phoneticPr fontId="14"/>
  </si>
  <si>
    <t>・気候変動適応関連製品の開発・販売の促進
・小集団活動による改善提案の推進
・DX推進による作業、業務の効率化</t>
    <rPh sb="41" eb="43">
      <t>スイシン</t>
    </rPh>
    <rPh sb="46" eb="48">
      <t>サギョウ</t>
    </rPh>
    <rPh sb="49" eb="51">
      <t>ギョウム</t>
    </rPh>
    <rPh sb="52" eb="55">
      <t>コウリツカ</t>
    </rPh>
    <phoneticPr fontId="14"/>
  </si>
  <si>
    <t>使い方</t>
    <rPh sb="0" eb="1">
      <t>ツカ</t>
    </rPh>
    <rPh sb="2" eb="3">
      <t>カタ</t>
    </rPh>
    <phoneticPr fontId="14"/>
  </si>
  <si>
    <t>環境経営目標・計画の確認・評価・是正</t>
    <rPh sb="0" eb="2">
      <t>カンキョウ</t>
    </rPh>
    <rPh sb="2" eb="4">
      <t>ケイエイ</t>
    </rPh>
    <rPh sb="4" eb="6">
      <t>モクヒョウ</t>
    </rPh>
    <rPh sb="7" eb="9">
      <t>ケイカク</t>
    </rPh>
    <rPh sb="10" eb="12">
      <t>カクニン</t>
    </rPh>
    <rPh sb="13" eb="15">
      <t>ヒョウカ</t>
    </rPh>
    <rPh sb="16" eb="18">
      <t>ゼセイ</t>
    </rPh>
    <phoneticPr fontId="14"/>
  </si>
  <si>
    <t>使用方法</t>
    <rPh sb="0" eb="4">
      <t>シヨウホウホウ</t>
    </rPh>
    <phoneticPr fontId="14"/>
  </si>
  <si>
    <t>売電</t>
    <rPh sb="0" eb="2">
      <t>バイデン</t>
    </rPh>
    <phoneticPr fontId="14"/>
  </si>
  <si>
    <t>自家消費</t>
    <rPh sb="0" eb="4">
      <t>ジカショウヒ</t>
    </rPh>
    <phoneticPr fontId="14"/>
  </si>
  <si>
    <t>・解体時の事前確認</t>
    <rPh sb="1" eb="3">
      <t>カイタイ</t>
    </rPh>
    <rPh sb="3" eb="4">
      <t>ジ</t>
    </rPh>
    <rPh sb="5" eb="7">
      <t>ジゼン</t>
    </rPh>
    <rPh sb="7" eb="9">
      <t>カクニン</t>
    </rPh>
    <phoneticPr fontId="14"/>
  </si>
  <si>
    <t>法86条</t>
    <rPh sb="0" eb="1">
      <t>ホウ</t>
    </rPh>
    <rPh sb="3" eb="4">
      <t>ジョウ</t>
    </rPh>
    <phoneticPr fontId="14"/>
  </si>
  <si>
    <t>・フロン類の回収ができない機器の引取禁止</t>
    <rPh sb="4" eb="5">
      <t>ルイ</t>
    </rPh>
    <rPh sb="6" eb="8">
      <t>カイシュウ</t>
    </rPh>
    <rPh sb="13" eb="15">
      <t>キキ</t>
    </rPh>
    <rPh sb="16" eb="20">
      <t>ヒキトリキンシ</t>
    </rPh>
    <phoneticPr fontId="14"/>
  </si>
  <si>
    <t>法45条</t>
    <rPh sb="0" eb="1">
      <t>ホウ</t>
    </rPh>
    <rPh sb="3" eb="4">
      <t>ジョウ</t>
    </rPh>
    <phoneticPr fontId="14"/>
  </si>
  <si>
    <t>（試行・訓練及び評価・見直し）</t>
    <rPh sb="1" eb="3">
      <t>シコウ</t>
    </rPh>
    <rPh sb="4" eb="6">
      <t>クンレン</t>
    </rPh>
    <rPh sb="6" eb="7">
      <t>オヨ</t>
    </rPh>
    <rPh sb="8" eb="10">
      <t>ヒョウカ</t>
    </rPh>
    <rPh sb="11" eb="13">
      <t>ミナオ</t>
    </rPh>
    <phoneticPr fontId="14"/>
  </si>
  <si>
    <t>第</t>
    <rPh sb="0" eb="1">
      <t>ダイ</t>
    </rPh>
    <phoneticPr fontId="14"/>
  </si>
  <si>
    <t>●期</t>
    <rPh sb="1" eb="2">
      <t>キ</t>
    </rPh>
    <phoneticPr fontId="14"/>
  </si>
  <si>
    <t>年度 　第</t>
    <rPh sb="0" eb="2">
      <t>ネンド</t>
    </rPh>
    <rPh sb="4" eb="5">
      <t>ダイ</t>
    </rPh>
    <phoneticPr fontId="14"/>
  </si>
  <si>
    <t>環境経営計画書</t>
  </si>
  <si>
    <t>脱炭素化社会に向けて電力や燃料の二酸化炭素排出量の削減に努めます。</t>
    <rPh sb="0" eb="6">
      <t>ダツタンソカシャカイ</t>
    </rPh>
    <rPh sb="7" eb="8">
      <t>ム</t>
    </rPh>
    <rPh sb="10" eb="12">
      <t>デンリョク</t>
    </rPh>
    <rPh sb="13" eb="15">
      <t>ネンリョウ</t>
    </rPh>
    <rPh sb="28" eb="29">
      <t>ツト</t>
    </rPh>
    <phoneticPr fontId="14"/>
  </si>
  <si>
    <t>水資源の有効利用のため水の削減に努めます。</t>
    <rPh sb="0" eb="3">
      <t>ミズシゲン</t>
    </rPh>
    <rPh sb="4" eb="8">
      <t>ユウコウリヨウ</t>
    </rPh>
    <rPh sb="11" eb="12">
      <t>ミズ</t>
    </rPh>
    <rPh sb="16" eb="17">
      <t>ツト</t>
    </rPh>
    <phoneticPr fontId="14"/>
  </si>
  <si>
    <t>洗浄剤や殺菌剤など化学物質の適正管理に努めます。</t>
    <rPh sb="0" eb="3">
      <t>センジョウザイ</t>
    </rPh>
    <rPh sb="4" eb="7">
      <t>サッキンザイ</t>
    </rPh>
    <rPh sb="9" eb="13">
      <t>カガクブッシツ</t>
    </rPh>
    <rPh sb="14" eb="16">
      <t>テキセイ</t>
    </rPh>
    <rPh sb="16" eb="18">
      <t>カンリ</t>
    </rPh>
    <rPh sb="19" eb="20">
      <t>ツト</t>
    </rPh>
    <phoneticPr fontId="14"/>
  </si>
  <si>
    <t>リスクアセスメント記録
管理者、責任者の選任の有無</t>
    <rPh sb="9" eb="11">
      <t>キロク</t>
    </rPh>
    <rPh sb="12" eb="15">
      <t>カンリシャ</t>
    </rPh>
    <rPh sb="16" eb="19">
      <t>セキニンシャ</t>
    </rPh>
    <rPh sb="20" eb="22">
      <t>センニン</t>
    </rPh>
    <rPh sb="23" eb="25">
      <t>ウム</t>
    </rPh>
    <phoneticPr fontId="14"/>
  </si>
  <si>
    <t>・排気ガス規制に適合した自動車の使用</t>
    <rPh sb="1" eb="3">
      <t>ハイキ</t>
    </rPh>
    <rPh sb="5" eb="7">
      <t>キセイ</t>
    </rPh>
    <rPh sb="8" eb="10">
      <t>テキゴウ</t>
    </rPh>
    <rPh sb="12" eb="15">
      <t>ジドウシャ</t>
    </rPh>
    <rPh sb="16" eb="18">
      <t>シヨウ</t>
    </rPh>
    <phoneticPr fontId="14"/>
  </si>
  <si>
    <t>202*/**/**</t>
  </si>
  <si>
    <t>Scope1（化石燃料）</t>
    <rPh sb="7" eb="11">
      <t>カセキネンリョウ</t>
    </rPh>
    <phoneticPr fontId="14"/>
  </si>
  <si>
    <t>Scope2（電力）</t>
    <rPh sb="7" eb="9">
      <t>デンリョク</t>
    </rPh>
    <phoneticPr fontId="14"/>
  </si>
  <si>
    <t>※2023年度のデータは期初から期の途中まで</t>
    <rPh sb="5" eb="7">
      <t>ネンド</t>
    </rPh>
    <rPh sb="12" eb="14">
      <t>キショ</t>
    </rPh>
    <rPh sb="16" eb="17">
      <t>キ</t>
    </rPh>
    <rPh sb="18" eb="20">
      <t>トチュウ</t>
    </rPh>
    <phoneticPr fontId="14"/>
  </si>
  <si>
    <t>Scope1
化石燃料</t>
    <rPh sb="7" eb="11">
      <t>カセキネンリョウ</t>
    </rPh>
    <phoneticPr fontId="14"/>
  </si>
  <si>
    <t>Scope2
電力</t>
    <rPh sb="7" eb="9">
      <t>デンリョク</t>
    </rPh>
    <phoneticPr fontId="14"/>
  </si>
  <si>
    <t>GL</t>
    <phoneticPr fontId="14"/>
  </si>
  <si>
    <t>Scope2</t>
    <phoneticPr fontId="14"/>
  </si>
  <si>
    <t>Scope1</t>
    <phoneticPr fontId="14"/>
  </si>
  <si>
    <t>ＳＤＳ義務のリスクアセスメント
基準濃度以下の管理
保護具の着用
化学物質管理者の選任
保護具着用管理責任者の選任</t>
    <rPh sb="3" eb="5">
      <t>ギム</t>
    </rPh>
    <rPh sb="16" eb="22">
      <t>キジュンノウドイカ</t>
    </rPh>
    <rPh sb="23" eb="25">
      <t>カンリ</t>
    </rPh>
    <rPh sb="26" eb="29">
      <t>ホゴグ</t>
    </rPh>
    <rPh sb="30" eb="32">
      <t>チャクヨウ</t>
    </rPh>
    <rPh sb="33" eb="37">
      <t>カガクブッシツ</t>
    </rPh>
    <rPh sb="37" eb="40">
      <t>カンリシャ</t>
    </rPh>
    <rPh sb="41" eb="43">
      <t>センニン</t>
    </rPh>
    <rPh sb="44" eb="47">
      <t>ホゴグ</t>
    </rPh>
    <rPh sb="47" eb="49">
      <t>チャクヨウ</t>
    </rPh>
    <rPh sb="49" eb="54">
      <t>カンリセキニンシャ</t>
    </rPh>
    <rPh sb="55" eb="57">
      <t>センニン</t>
    </rPh>
    <phoneticPr fontId="14"/>
  </si>
  <si>
    <t xml:space="preserve">法57条
安衛則５７７条の２
安衛則５９４条の２
安衛則１２条の５
安衛則１２条の６
</t>
    <rPh sb="0" eb="1">
      <t>ホウ</t>
    </rPh>
    <rPh sb="3" eb="4">
      <t>ジョウ</t>
    </rPh>
    <phoneticPr fontId="14"/>
  </si>
  <si>
    <t>要求事項 13 取組状況の確認・評価，並びに問題の是正及び予防</t>
    <phoneticPr fontId="14"/>
  </si>
  <si>
    <t>メニューI</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</si>
</sst>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76" formatCode="#,##0.0;[Red]\-#,##0.0"/>
    <numFmt numFmtId="177" formatCode="yyyy&quot;年&quot;m&quot;月&quot;d&quot;日&quot;;@"/>
    <numFmt numFmtId="178" formatCode="0.00_);[Red]\(0.00\)"/>
    <numFmt numFmtId="179" formatCode="0.0%"/>
    <numFmt numFmtId="180" formatCode="0.0_);[Red]\(0.0\)"/>
    <numFmt numFmtId="181" formatCode="yyyy/m/d;@"/>
    <numFmt numFmtId="182" formatCode="m&quot;月&quot;d&quot;日&quot;;@"/>
    <numFmt numFmtId="183" formatCode="0.0"/>
    <numFmt numFmtId="184" formatCode="0.000"/>
    <numFmt numFmtId="185" formatCode="####&quot;年&quot;"/>
    <numFmt numFmtId="186" formatCode="#,##0.000;[Red]\-#,##0.000"/>
    <numFmt numFmtId="187" formatCode="0.00000"/>
    <numFmt numFmtId="188" formatCode="[$-411]ggge&quot;年&quot;m&quot;月&quot;d&quot;日&quot;;@"/>
    <numFmt numFmtId="189" formatCode="0.000_);[Red]\(0.000\)"/>
    <numFmt numFmtId="190" formatCode="####&quot;年度&quot;"/>
  </numFmts>
  <fonts count="20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sz val="10.5"/>
      <name val="Century"/>
      <family val="1"/>
    </font>
    <font>
      <sz val="10.5"/>
      <name val="ＭＳ 明朝"/>
      <family val="1"/>
      <charset val="128"/>
    </font>
    <font>
      <sz val="10"/>
      <name val="ＭＳ 明朝"/>
      <family val="1"/>
      <charset val="128"/>
    </font>
    <font>
      <sz val="12"/>
      <name val="ＭＳ 明朝"/>
      <family val="1"/>
      <charset val="128"/>
    </font>
    <font>
      <sz val="12"/>
      <color indexed="12"/>
      <name val="ＭＳ 明朝"/>
      <family val="1"/>
      <charset val="128"/>
    </font>
    <font>
      <sz val="6"/>
      <name val="ＭＳ Ｐゴシック"/>
      <family val="3"/>
      <charset val="128"/>
    </font>
    <font>
      <b/>
      <sz val="12"/>
      <name val="ＭＳ 明朝"/>
      <family val="1"/>
      <charset val="128"/>
    </font>
    <font>
      <b/>
      <sz val="12"/>
      <name val="ＭＳ Ｐゴシック"/>
      <family val="3"/>
      <charset val="128"/>
    </font>
    <font>
      <u/>
      <sz val="11"/>
      <color indexed="12"/>
      <name val="ＭＳ Ｐゴシック"/>
      <family val="3"/>
      <charset val="128"/>
    </font>
    <font>
      <b/>
      <sz val="16"/>
      <name val="ＭＳ 明朝"/>
      <family val="1"/>
      <charset val="128"/>
    </font>
    <font>
      <sz val="10"/>
      <name val="ＭＳ Ｐゴシック"/>
      <family val="3"/>
      <charset val="128"/>
    </font>
    <font>
      <b/>
      <sz val="10"/>
      <name val="ＭＳ Ｐゴシック"/>
      <family val="3"/>
      <charset val="128"/>
    </font>
    <font>
      <b/>
      <sz val="14"/>
      <name val="ＭＳ Ｐゴシック"/>
      <family val="3"/>
      <charset val="128"/>
    </font>
    <font>
      <b/>
      <sz val="14"/>
      <name val="ＭＳ 明朝"/>
      <family val="1"/>
      <charset val="128"/>
    </font>
    <font>
      <sz val="9"/>
      <name val="ＭＳ Ｐゴシック"/>
      <family val="3"/>
      <charset val="128"/>
    </font>
    <font>
      <sz val="8"/>
      <name val="ＭＳ Ｐゴシック"/>
      <family val="3"/>
      <charset val="128"/>
    </font>
    <font>
      <sz val="9"/>
      <name val="ＭＳ 明朝"/>
      <family val="1"/>
      <charset val="128"/>
    </font>
    <font>
      <sz val="11"/>
      <color indexed="10"/>
      <name val="ＭＳ Ｐゴシック"/>
      <family val="3"/>
      <charset val="128"/>
    </font>
    <font>
      <b/>
      <sz val="9"/>
      <color indexed="81"/>
      <name val="ＭＳ Ｐゴシック"/>
      <family val="3"/>
      <charset val="128"/>
    </font>
    <font>
      <sz val="9"/>
      <color indexed="81"/>
      <name val="ＭＳ Ｐゴシック"/>
      <family val="3"/>
      <charset val="128"/>
    </font>
    <font>
      <sz val="10"/>
      <name val="Times New Roman"/>
      <family val="1"/>
    </font>
    <font>
      <b/>
      <sz val="10.5"/>
      <name val="Century"/>
      <family val="1"/>
    </font>
    <font>
      <b/>
      <u/>
      <sz val="16"/>
      <name val="ＭＳ ゴシック"/>
      <family val="3"/>
      <charset val="128"/>
    </font>
    <font>
      <sz val="10"/>
      <name val="Century"/>
      <family val="1"/>
    </font>
    <font>
      <sz val="10"/>
      <name val="ＭＳ ゴシック"/>
      <family val="3"/>
      <charset val="128"/>
    </font>
    <font>
      <u/>
      <sz val="10"/>
      <name val="ＭＳ ゴシック"/>
      <family val="3"/>
      <charset val="128"/>
    </font>
    <font>
      <sz val="5.5"/>
      <name val="ＭＳ 明朝"/>
      <family val="1"/>
      <charset val="128"/>
    </font>
    <font>
      <b/>
      <sz val="16"/>
      <name val="ＭＳ Ｐゴシック"/>
      <family val="3"/>
      <charset val="128"/>
    </font>
    <font>
      <sz val="11"/>
      <name val="ＭＳ 明朝"/>
      <family val="1"/>
      <charset val="128"/>
    </font>
    <font>
      <sz val="12"/>
      <name val="ＭＳ Ｐゴシック"/>
      <family val="3"/>
      <charset val="128"/>
    </font>
    <font>
      <b/>
      <u/>
      <sz val="16"/>
      <name val="ＭＳ 明朝"/>
      <family val="1"/>
      <charset val="128"/>
    </font>
    <font>
      <sz val="8"/>
      <name val="ＭＳ 明朝"/>
      <family val="1"/>
      <charset val="128"/>
    </font>
    <font>
      <b/>
      <sz val="11"/>
      <name val="ＭＳ 明朝"/>
      <family val="1"/>
      <charset val="128"/>
    </font>
    <font>
      <sz val="9"/>
      <name val="ＭＳ ゴシック"/>
      <family val="3"/>
      <charset val="128"/>
    </font>
    <font>
      <sz val="10.5"/>
      <name val="ＭＳ ゴシック"/>
      <family val="3"/>
      <charset val="128"/>
    </font>
    <font>
      <u/>
      <sz val="10.5"/>
      <name val="ＭＳ ゴシック"/>
      <family val="3"/>
      <charset val="128"/>
    </font>
    <font>
      <sz val="7"/>
      <name val="ＭＳ ゴシック"/>
      <family val="3"/>
      <charset val="128"/>
    </font>
    <font>
      <sz val="8"/>
      <name val="ＭＳ ゴシック"/>
      <family val="3"/>
      <charset val="128"/>
    </font>
    <font>
      <b/>
      <sz val="10.5"/>
      <name val="ＭＳ ゴシック"/>
      <family val="3"/>
      <charset val="128"/>
    </font>
    <font>
      <sz val="28"/>
      <name val="ＭＳ Ｐゴシック"/>
      <family val="3"/>
      <charset val="128"/>
    </font>
    <font>
      <b/>
      <sz val="28"/>
      <name val="ＭＳ Ｐ明朝"/>
      <family val="1"/>
      <charset val="128"/>
    </font>
    <font>
      <b/>
      <sz val="28"/>
      <name val="Century"/>
      <family val="1"/>
    </font>
    <font>
      <sz val="20"/>
      <name val="ＭＳ Ｐゴシック"/>
      <family val="3"/>
      <charset val="128"/>
    </font>
    <font>
      <sz val="14"/>
      <name val="ＭＳ 明朝"/>
      <family val="1"/>
      <charset val="128"/>
    </font>
    <font>
      <b/>
      <sz val="10.5"/>
      <name val="ＭＳ 明朝"/>
      <family val="1"/>
      <charset val="128"/>
    </font>
    <font>
      <b/>
      <sz val="18"/>
      <name val="ＭＳ 明朝"/>
      <family val="1"/>
      <charset val="128"/>
    </font>
    <font>
      <sz val="10.5"/>
      <color indexed="10"/>
      <name val="ＭＳ 明朝"/>
      <family val="1"/>
      <charset val="128"/>
    </font>
    <font>
      <vertAlign val="subscript"/>
      <sz val="10"/>
      <name val="Century"/>
      <family val="1"/>
    </font>
    <font>
      <sz val="10.5"/>
      <color indexed="12"/>
      <name val="Century"/>
      <family val="1"/>
    </font>
    <font>
      <sz val="10.5"/>
      <color indexed="12"/>
      <name val="ＭＳ 明朝"/>
      <family val="1"/>
      <charset val="128"/>
    </font>
    <font>
      <sz val="7"/>
      <name val="ＭＳ 明朝"/>
      <family val="1"/>
      <charset val="128"/>
    </font>
    <font>
      <sz val="10"/>
      <color indexed="12"/>
      <name val="ＭＳ Ｐゴシック"/>
      <family val="3"/>
      <charset val="128"/>
    </font>
    <font>
      <sz val="11"/>
      <color indexed="12"/>
      <name val="ＭＳ Ｐゴシック"/>
      <family val="3"/>
      <charset val="128"/>
    </font>
    <font>
      <sz val="12"/>
      <name val="ＭＳ ゴシック"/>
      <family val="3"/>
      <charset val="128"/>
    </font>
    <font>
      <b/>
      <sz val="11"/>
      <name val="Century"/>
      <family val="1"/>
    </font>
    <font>
      <b/>
      <sz val="11"/>
      <name val="ＭＳ Ｐ明朝"/>
      <family val="1"/>
      <charset val="128"/>
    </font>
    <font>
      <b/>
      <sz val="11"/>
      <name val="ＭＳ Ｐゴシック"/>
      <family val="3"/>
      <charset val="128"/>
    </font>
    <font>
      <sz val="11"/>
      <color indexed="12"/>
      <name val="ＭＳ ゴシック"/>
      <family val="3"/>
      <charset val="128"/>
    </font>
    <font>
      <sz val="11"/>
      <color indexed="8"/>
      <name val="ＭＳ Ｐゴシック"/>
      <family val="3"/>
      <charset val="128"/>
    </font>
    <font>
      <sz val="18"/>
      <name val="ＭＳ Ｐゴシック"/>
      <family val="3"/>
      <charset val="128"/>
    </font>
    <font>
      <b/>
      <sz val="18"/>
      <name val="Century"/>
      <family val="1"/>
    </font>
    <font>
      <sz val="14"/>
      <name val="ＭＳ Ｐゴシック"/>
      <family val="3"/>
      <charset val="128"/>
    </font>
    <font>
      <sz val="9.5"/>
      <name val="ＭＳ 明朝"/>
      <family val="1"/>
      <charset val="128"/>
    </font>
    <font>
      <sz val="14"/>
      <color indexed="12"/>
      <name val="ＭＳ 明朝"/>
      <family val="1"/>
      <charset val="128"/>
    </font>
    <font>
      <b/>
      <sz val="12"/>
      <name val="ＭＳ ゴシック"/>
      <family val="3"/>
      <charset val="128"/>
    </font>
    <font>
      <sz val="20"/>
      <name val="ＭＳ 明朝"/>
      <family val="1"/>
      <charset val="128"/>
    </font>
    <font>
      <sz val="16"/>
      <name val="ＭＳ Ｐゴシック"/>
      <family val="3"/>
      <charset val="128"/>
    </font>
    <font>
      <b/>
      <sz val="26"/>
      <name val="ＭＳ Ｐゴシック"/>
      <family val="3"/>
      <charset val="128"/>
    </font>
    <font>
      <b/>
      <u/>
      <sz val="12"/>
      <name val="ＭＳ Ｐゴシック"/>
      <family val="3"/>
      <charset val="128"/>
    </font>
    <font>
      <b/>
      <u/>
      <sz val="15"/>
      <name val="ＭＳ Ｐゴシック"/>
      <family val="3"/>
      <charset val="128"/>
    </font>
    <font>
      <sz val="9"/>
      <color indexed="12"/>
      <name val="ＭＳ Ｐゴシック"/>
      <family val="3"/>
      <charset val="128"/>
    </font>
    <font>
      <b/>
      <sz val="9"/>
      <name val="ＭＳ Ｐゴシック"/>
      <family val="3"/>
      <charset val="128"/>
    </font>
    <font>
      <sz val="11"/>
      <name val="Century"/>
      <family val="1"/>
    </font>
    <font>
      <b/>
      <sz val="16"/>
      <name val="ＭＳ ゴシック"/>
      <family val="3"/>
      <charset val="128"/>
    </font>
    <font>
      <b/>
      <sz val="15.5"/>
      <name val="ＭＳ ゴシック"/>
      <family val="3"/>
      <charset val="128"/>
    </font>
    <font>
      <sz val="11"/>
      <name val="ＭＳ ゴシック"/>
      <family val="3"/>
      <charset val="128"/>
    </font>
    <font>
      <sz val="5"/>
      <name val="ＭＳ ゴシック"/>
      <family val="3"/>
      <charset val="128"/>
    </font>
    <font>
      <sz val="11"/>
      <color indexed="12"/>
      <name val="Century"/>
      <family val="1"/>
    </font>
    <font>
      <sz val="11"/>
      <name val="ＭＳ Ｐ明朝"/>
      <family val="1"/>
      <charset val="128"/>
    </font>
    <font>
      <sz val="10.5"/>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vertAlign val="superscript"/>
      <sz val="10"/>
      <name val="ＭＳ Ｐゴシック"/>
      <family val="3"/>
      <charset val="128"/>
    </font>
    <font>
      <vertAlign val="subscript"/>
      <sz val="10"/>
      <name val="ＭＳ Ｐゴシック"/>
      <family val="3"/>
      <charset val="128"/>
    </font>
    <font>
      <sz val="10"/>
      <name val="ＭＳ Ｐ明朝"/>
      <family val="1"/>
      <charset val="128"/>
    </font>
    <font>
      <sz val="7"/>
      <name val="ＭＳ Ｐ明朝"/>
      <family val="1"/>
      <charset val="128"/>
    </font>
    <font>
      <vertAlign val="subscript"/>
      <sz val="9"/>
      <name val="ＭＳ Ｐゴシック"/>
      <family val="3"/>
      <charset val="128"/>
    </font>
    <font>
      <sz val="8"/>
      <name val="ＭＳ Ｐ明朝"/>
      <family val="1"/>
      <charset val="128"/>
    </font>
    <font>
      <vertAlign val="superscript"/>
      <sz val="10"/>
      <name val="ＭＳ Ｐ明朝"/>
      <family val="1"/>
      <charset val="128"/>
    </font>
    <font>
      <b/>
      <sz val="14"/>
      <name val="ＭＳ Ｐ明朝"/>
      <family val="1"/>
      <charset val="128"/>
    </font>
    <font>
      <b/>
      <sz val="20"/>
      <name val="ＭＳ Ｐゴシック"/>
      <family val="3"/>
      <charset val="128"/>
    </font>
    <font>
      <b/>
      <u/>
      <sz val="14"/>
      <name val="ＭＳ Ｐゴシック"/>
      <family val="3"/>
      <charset val="128"/>
    </font>
    <font>
      <sz val="16"/>
      <name val="ＭＳ 明朝"/>
      <family val="1"/>
      <charset val="128"/>
    </font>
    <font>
      <b/>
      <sz val="10"/>
      <name val="ＭＳ Ｐ明朝"/>
      <family val="1"/>
      <charset val="128"/>
    </font>
    <font>
      <u/>
      <sz val="11"/>
      <name val="ＭＳ Ｐゴシック"/>
      <family val="3"/>
      <charset val="128"/>
    </font>
    <font>
      <b/>
      <sz val="10.5"/>
      <name val="ＭＳ Ｐ明朝"/>
      <family val="1"/>
      <charset val="128"/>
    </font>
    <font>
      <sz val="6"/>
      <name val="ＭＳ Ｐ明朝"/>
      <family val="1"/>
      <charset val="128"/>
    </font>
    <font>
      <sz val="9"/>
      <name val="ＭＳ Ｐ明朝"/>
      <family val="1"/>
      <charset val="128"/>
    </font>
    <font>
      <sz val="11"/>
      <color indexed="30"/>
      <name val="ＭＳ Ｐゴシック"/>
      <family val="3"/>
      <charset val="128"/>
    </font>
    <font>
      <b/>
      <sz val="9"/>
      <name val="ＭＳ Ｐ明朝"/>
      <family val="1"/>
      <charset val="128"/>
    </font>
    <font>
      <sz val="11"/>
      <color theme="1"/>
      <name val="ＭＳ Ｐゴシック"/>
      <family val="3"/>
      <charset val="128"/>
      <scheme val="minor"/>
    </font>
    <font>
      <u/>
      <sz val="11"/>
      <color indexed="12"/>
      <name val="ＭＳ 明朝"/>
      <family val="1"/>
      <charset val="128"/>
    </font>
    <font>
      <b/>
      <sz val="10"/>
      <color indexed="10"/>
      <name val="ＭＳ Ｐゴシック"/>
      <family val="3"/>
      <charset val="128"/>
    </font>
    <font>
      <strike/>
      <sz val="11"/>
      <name val="ＭＳ Ｐゴシック"/>
      <family val="3"/>
      <charset val="128"/>
    </font>
    <font>
      <vertAlign val="superscript"/>
      <sz val="9"/>
      <name val="ＭＳ Ｐゴシック"/>
      <family val="3"/>
      <charset val="128"/>
    </font>
    <font>
      <b/>
      <u/>
      <sz val="11"/>
      <color indexed="12"/>
      <name val="ＭＳ Ｐゴシック"/>
      <family val="3"/>
      <charset val="128"/>
    </font>
    <font>
      <b/>
      <sz val="10"/>
      <color indexed="9"/>
      <name val="ＭＳ Ｐゴシック"/>
      <family val="3"/>
      <charset val="128"/>
    </font>
    <font>
      <b/>
      <sz val="10"/>
      <color theme="1"/>
      <name val="ＭＳ Ｐ明朝"/>
      <family val="1"/>
      <charset val="128"/>
    </font>
    <font>
      <sz val="10"/>
      <color theme="1"/>
      <name val="ＭＳ Ｐ明朝"/>
      <family val="1"/>
      <charset val="128"/>
    </font>
    <font>
      <sz val="6"/>
      <name val="ＭＳ Ｐゴシック"/>
      <family val="2"/>
      <charset val="128"/>
      <scheme val="minor"/>
    </font>
    <font>
      <b/>
      <sz val="11"/>
      <color theme="1"/>
      <name val="ＭＳ Ｐ明朝"/>
      <family val="1"/>
      <charset val="128"/>
    </font>
    <font>
      <sz val="11"/>
      <color theme="1"/>
      <name val="ＭＳ Ｐ明朝"/>
      <family val="1"/>
      <charset val="128"/>
    </font>
    <font>
      <sz val="10"/>
      <color theme="1"/>
      <name val="ＭＳ 明朝"/>
      <family val="1"/>
      <charset val="128"/>
    </font>
    <font>
      <b/>
      <sz val="12"/>
      <color theme="1"/>
      <name val="ＭＳ 明朝"/>
      <family val="1"/>
      <charset val="128"/>
    </font>
    <font>
      <b/>
      <sz val="11"/>
      <color rgb="FFFF0000"/>
      <name val="ＭＳ 明朝"/>
      <family val="1"/>
      <charset val="128"/>
    </font>
    <font>
      <b/>
      <sz val="10"/>
      <color theme="1"/>
      <name val="Century"/>
      <family val="1"/>
    </font>
    <font>
      <b/>
      <u/>
      <sz val="10"/>
      <color rgb="FFFF0000"/>
      <name val="ＭＳ Ｐ明朝"/>
      <family val="1"/>
      <charset val="128"/>
    </font>
    <font>
      <b/>
      <sz val="10"/>
      <color rgb="FFFF0000"/>
      <name val="ＭＳ Ｐ明朝"/>
      <family val="1"/>
      <charset val="128"/>
    </font>
    <font>
      <b/>
      <u/>
      <sz val="10"/>
      <color rgb="FFFF0000"/>
      <name val="Century"/>
      <family val="1"/>
    </font>
    <font>
      <b/>
      <sz val="10"/>
      <color theme="1"/>
      <name val="ＭＳ 明朝"/>
      <family val="1"/>
      <charset val="128"/>
    </font>
    <font>
      <sz val="10"/>
      <color theme="1"/>
      <name val="Century"/>
      <family val="1"/>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1"/>
      <color theme="1"/>
      <name val="ＭＳ Ｐゴシック"/>
      <family val="3"/>
      <charset val="128"/>
    </font>
    <font>
      <b/>
      <sz val="9"/>
      <color indexed="81"/>
      <name val="MS P ゴシック"/>
      <family val="3"/>
      <charset val="128"/>
    </font>
    <font>
      <sz val="14"/>
      <name val="ＭＳ ゴシック"/>
      <family val="3"/>
      <charset val="128"/>
    </font>
    <font>
      <sz val="10.5"/>
      <name val="Times New Roman"/>
      <family val="1"/>
    </font>
    <font>
      <b/>
      <sz val="12"/>
      <color rgb="FF000000"/>
      <name val="ＭＳ Ｐゴシック"/>
      <family val="3"/>
      <charset val="128"/>
    </font>
    <font>
      <sz val="12"/>
      <color rgb="FF000000"/>
      <name val="ＭＳ Ｐゴシック"/>
      <family val="3"/>
      <charset val="128"/>
    </font>
    <font>
      <sz val="11"/>
      <color rgb="FF000000"/>
      <name val="ＭＳ Ｐゴシック"/>
      <family val="3"/>
      <charset val="128"/>
    </font>
    <font>
      <b/>
      <sz val="16"/>
      <name val="HG正楷書体-PRO"/>
      <family val="4"/>
      <charset val="128"/>
    </font>
    <font>
      <b/>
      <u/>
      <sz val="10.5"/>
      <name val="ＭＳ 明朝"/>
      <family val="1"/>
      <charset val="128"/>
    </font>
    <font>
      <sz val="11"/>
      <color indexed="81"/>
      <name val="ＭＳ Ｐゴシック"/>
      <family val="3"/>
      <charset val="128"/>
    </font>
    <font>
      <sz val="11"/>
      <color indexed="81"/>
      <name val="MS P ゴシック"/>
      <family val="3"/>
      <charset val="128"/>
    </font>
    <font>
      <sz val="11"/>
      <name val="ＭＳ Ｐゴシック"/>
      <family val="2"/>
      <charset val="128"/>
      <scheme val="minor"/>
    </font>
    <font>
      <vertAlign val="superscript"/>
      <sz val="6"/>
      <name val="ＭＳ Ｐゴシック"/>
      <family val="3"/>
      <charset val="128"/>
    </font>
    <font>
      <sz val="11"/>
      <color theme="0"/>
      <name val="ＭＳ Ｐゴシック"/>
      <family val="3"/>
      <charset val="128"/>
    </font>
    <font>
      <sz val="9"/>
      <color indexed="81"/>
      <name val="MS P ゴシック"/>
      <family val="3"/>
      <charset val="128"/>
    </font>
    <font>
      <sz val="14"/>
      <color theme="1"/>
      <name val="ＭＳ Ｐ明朝"/>
      <family val="1"/>
      <charset val="128"/>
    </font>
    <font>
      <sz val="16"/>
      <color theme="1"/>
      <name val="ＭＳ Ｐ明朝"/>
      <family val="1"/>
      <charset val="128"/>
    </font>
    <font>
      <sz val="11"/>
      <name val="ＭＳ Ｐゴシック"/>
      <family val="3"/>
      <charset val="128"/>
    </font>
    <font>
      <sz val="10"/>
      <name val="ＭＳ Ｐゴシック"/>
      <family val="3"/>
      <charset val="128"/>
    </font>
    <font>
      <sz val="9"/>
      <color indexed="30"/>
      <name val="ＭＳ Ｐゴシック"/>
      <family val="3"/>
      <charset val="128"/>
    </font>
    <font>
      <u/>
      <sz val="10"/>
      <color indexed="12"/>
      <name val="ＭＳ Ｐゴシック"/>
      <family val="3"/>
      <charset val="128"/>
    </font>
    <font>
      <b/>
      <sz val="14"/>
      <color theme="0"/>
      <name val="ＭＳ 明朝"/>
      <family val="1"/>
      <charset val="128"/>
    </font>
    <font>
      <b/>
      <sz val="11"/>
      <color theme="0"/>
      <name val="ＭＳ 明朝"/>
      <family val="1"/>
      <charset val="128"/>
    </font>
    <font>
      <sz val="10.5"/>
      <name val="ＭＳ Ｐゴシック"/>
      <family val="3"/>
      <charset val="128"/>
    </font>
    <font>
      <b/>
      <sz val="12"/>
      <name val="ＭＳ Ｐ明朝"/>
      <family val="1"/>
      <charset val="128"/>
    </font>
    <font>
      <b/>
      <u/>
      <sz val="11"/>
      <name val="ＭＳ Ｐゴシック"/>
      <family val="3"/>
      <charset val="128"/>
    </font>
    <font>
      <b/>
      <sz val="14"/>
      <color theme="1"/>
      <name val="ＭＳ 明朝"/>
      <family val="1"/>
      <charset val="128"/>
    </font>
    <font>
      <sz val="11"/>
      <color theme="1"/>
      <name val="ＭＳ Ｐゴシック"/>
      <family val="3"/>
      <charset val="128"/>
    </font>
    <font>
      <b/>
      <sz val="11"/>
      <color theme="1"/>
      <name val="ＭＳ 明朝"/>
      <family val="1"/>
      <charset val="128"/>
    </font>
    <font>
      <b/>
      <sz val="9"/>
      <color theme="1"/>
      <name val="ＭＳ 明朝"/>
      <family val="1"/>
      <charset val="128"/>
    </font>
    <font>
      <b/>
      <sz val="14"/>
      <color rgb="FF0070C0"/>
      <name val="ＭＳ Ｐゴシック"/>
      <family val="3"/>
      <charset val="128"/>
    </font>
    <font>
      <sz val="10"/>
      <name val="ＭＳ Ｐゴシック"/>
      <family val="3"/>
      <charset val="128"/>
      <scheme val="minor"/>
    </font>
    <font>
      <u/>
      <sz val="11"/>
      <color theme="10"/>
      <name val="ＭＳ Ｐゴシック"/>
      <family val="2"/>
      <charset val="128"/>
      <scheme val="minor"/>
    </font>
    <font>
      <sz val="20"/>
      <color theme="1"/>
      <name val="ＭＳ Ｐゴシック"/>
      <family val="2"/>
      <charset val="128"/>
      <scheme val="minor"/>
    </font>
    <font>
      <b/>
      <sz val="11"/>
      <color theme="1"/>
      <name val="ＭＳ Ｐゴシック"/>
      <family val="3"/>
      <charset val="128"/>
      <scheme val="minor"/>
    </font>
    <font>
      <sz val="6"/>
      <name val="ＭＳ ゴシック"/>
      <family val="3"/>
      <charset val="128"/>
    </font>
    <font>
      <sz val="15"/>
      <name val="ＭＳ Ｐゴシック"/>
      <family val="3"/>
      <charset val="128"/>
    </font>
    <font>
      <b/>
      <sz val="14"/>
      <color theme="1"/>
      <name val="ＭＳ Ｐゴシック"/>
      <family val="3"/>
      <charset val="128"/>
      <scheme val="minor"/>
    </font>
    <font>
      <sz val="22"/>
      <color theme="1"/>
      <name val="ＭＳ Ｐゴシック"/>
      <family val="3"/>
      <charset val="128"/>
      <scheme val="minor"/>
    </font>
    <font>
      <sz val="12"/>
      <color theme="1"/>
      <name val="ＭＳ Ｐゴシック"/>
      <family val="2"/>
      <charset val="128"/>
      <scheme val="minor"/>
    </font>
    <font>
      <sz val="16"/>
      <color theme="1"/>
      <name val="ＭＳ Ｐゴシック"/>
      <family val="2"/>
      <charset val="128"/>
      <scheme val="minor"/>
    </font>
    <font>
      <i/>
      <sz val="16"/>
      <color theme="1"/>
      <name val="ＭＳ Ｐゴシック"/>
      <family val="3"/>
      <charset val="128"/>
      <scheme val="minor"/>
    </font>
    <font>
      <i/>
      <sz val="11"/>
      <color theme="1"/>
      <name val="ＭＳ Ｐゴシック"/>
      <family val="3"/>
      <charset val="128"/>
      <scheme val="minor"/>
    </font>
    <font>
      <sz val="11"/>
      <name val="ＭＳ Ｐゴシック"/>
      <family val="2"/>
      <charset val="128"/>
    </font>
    <font>
      <sz val="8.5"/>
      <name val="ＭＳ ゴシック"/>
      <family val="3"/>
      <charset val="128"/>
    </font>
    <font>
      <sz val="6"/>
      <name val="ＭＳ Ｐゴシック"/>
      <family val="2"/>
      <charset val="128"/>
    </font>
    <font>
      <sz val="9.5"/>
      <name val="ＭＳ ゴシック"/>
      <family val="3"/>
      <charset val="128"/>
    </font>
    <font>
      <sz val="7.5"/>
      <color rgb="FF243C68"/>
      <name val="ＭＳ ゴシック"/>
      <family val="3"/>
      <charset val="128"/>
    </font>
    <font>
      <sz val="9"/>
      <name val="ＭＳ Ｐゴシック"/>
      <family val="2"/>
      <charset val="128"/>
    </font>
    <font>
      <sz val="7.5"/>
      <name val="ＭＳ ゴシック"/>
      <family val="3"/>
      <charset val="128"/>
    </font>
    <font>
      <sz val="10"/>
      <name val="ＭＳ Ｐゴシック"/>
      <family val="2"/>
      <charset val="128"/>
    </font>
    <font>
      <b/>
      <sz val="24"/>
      <color theme="8" tint="-0.249977111117893"/>
      <name val="Meiryo UI"/>
      <family val="3"/>
      <charset val="128"/>
    </font>
    <font>
      <sz val="11"/>
      <name val="Meiryo UI"/>
      <family val="3"/>
      <charset val="128"/>
    </font>
    <font>
      <sz val="11"/>
      <color theme="8" tint="-0.249977111117893"/>
      <name val="Meiryo UI"/>
      <family val="3"/>
      <charset val="128"/>
    </font>
    <font>
      <b/>
      <sz val="16"/>
      <color theme="8" tint="-0.249977111117893"/>
      <name val="Meiryo UI"/>
      <family val="3"/>
      <charset val="128"/>
    </font>
    <font>
      <b/>
      <sz val="14"/>
      <color theme="4"/>
      <name val="ＭＳ Ｐゴシック"/>
      <family val="3"/>
      <charset val="128"/>
    </font>
    <font>
      <b/>
      <sz val="11"/>
      <color theme="0"/>
      <name val="ＭＳ Ｐゴシック"/>
      <family val="3"/>
      <charset val="128"/>
    </font>
    <font>
      <sz val="26"/>
      <name val="ＭＳ Ｐゴシック"/>
      <family val="3"/>
      <charset val="128"/>
    </font>
    <font>
      <sz val="24"/>
      <name val="ＭＳ Ｐゴシック"/>
      <family val="3"/>
      <charset val="128"/>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26"/>
        <bgColor indexed="64"/>
      </patternFill>
    </fill>
    <fill>
      <patternFill patternType="solid">
        <fgColor rgb="FFFFFFCC"/>
        <bgColor indexed="64"/>
      </patternFill>
    </fill>
    <fill>
      <patternFill patternType="solid">
        <fgColor indexed="30"/>
        <bgColor indexed="64"/>
      </patternFill>
    </fill>
    <fill>
      <patternFill patternType="solid">
        <fgColor rgb="FFCCECFF"/>
        <bgColor indexed="64"/>
      </patternFill>
    </fill>
    <fill>
      <patternFill patternType="solid">
        <fgColor theme="0"/>
        <bgColor indexed="64"/>
      </patternFill>
    </fill>
    <fill>
      <patternFill patternType="solid">
        <fgColor rgb="FFCCFFCC"/>
        <bgColor indexed="64"/>
      </patternFill>
    </fill>
    <fill>
      <patternFill patternType="solid">
        <fgColor rgb="FFF8CBAD"/>
        <bgColor indexed="64"/>
      </patternFill>
    </fill>
    <fill>
      <patternFill patternType="solid">
        <fgColor rgb="FFFFFF99"/>
        <bgColor indexed="64"/>
      </patternFill>
    </fill>
    <fill>
      <patternFill patternType="solid">
        <fgColor theme="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7" tint="0.79998168889431442"/>
        <bgColor indexed="64"/>
      </patternFill>
    </fill>
  </fills>
  <borders count="37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hair">
        <color indexed="64"/>
      </left>
      <right style="hair">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dotted">
        <color indexed="64"/>
      </bottom>
      <diagonal/>
    </border>
    <border>
      <left style="hair">
        <color indexed="64"/>
      </left>
      <right/>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top style="dotted">
        <color indexed="64"/>
      </top>
      <bottom style="thin">
        <color indexed="64"/>
      </bottom>
      <diagonal/>
    </border>
    <border>
      <left style="hair">
        <color indexed="64"/>
      </left>
      <right style="hair">
        <color indexed="64"/>
      </right>
      <top style="dotted">
        <color indexed="64"/>
      </top>
      <bottom style="medium">
        <color indexed="64"/>
      </bottom>
      <diagonal/>
    </border>
    <border>
      <left style="hair">
        <color indexed="64"/>
      </left>
      <right/>
      <top style="dotted">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top style="mediumDashDotDot">
        <color indexed="64"/>
      </top>
      <bottom style="mediumDashDotDot">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bottom style="thin">
        <color indexed="64"/>
      </bottom>
      <diagonal/>
    </border>
    <border>
      <left/>
      <right/>
      <top style="mediumDashDotDot">
        <color indexed="64"/>
      </top>
      <bottom/>
      <diagonal/>
    </border>
    <border>
      <left/>
      <right/>
      <top/>
      <bottom style="mediumDashDotDot">
        <color indexed="64"/>
      </bottom>
      <diagonal/>
    </border>
    <border>
      <left/>
      <right style="hair">
        <color indexed="64"/>
      </right>
      <top style="hair">
        <color indexed="64"/>
      </top>
      <bottom style="hair">
        <color indexed="64"/>
      </bottom>
      <diagonal/>
    </border>
    <border>
      <left/>
      <right style="hair">
        <color indexed="64"/>
      </right>
      <top/>
      <bottom style="dotted">
        <color indexed="64"/>
      </bottom>
      <diagonal/>
    </border>
    <border>
      <left/>
      <right style="hair">
        <color indexed="64"/>
      </right>
      <top style="dotted">
        <color indexed="64"/>
      </top>
      <bottom style="thin">
        <color indexed="64"/>
      </bottom>
      <diagonal/>
    </border>
    <border>
      <left/>
      <right style="hair">
        <color indexed="64"/>
      </right>
      <top style="dotted">
        <color indexed="64"/>
      </top>
      <bottom style="medium">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style="medium">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dotted">
        <color indexed="64"/>
      </bottom>
      <diagonal/>
    </border>
    <border>
      <left style="hair">
        <color indexed="64"/>
      </left>
      <right style="thin">
        <color indexed="64"/>
      </right>
      <top style="dotted">
        <color indexed="64"/>
      </top>
      <bottom style="thin">
        <color indexed="64"/>
      </bottom>
      <diagonal/>
    </border>
    <border>
      <left style="thin">
        <color indexed="64"/>
      </left>
      <right style="hair">
        <color indexed="64"/>
      </right>
      <top style="dotted">
        <color indexed="64"/>
      </top>
      <bottom style="medium">
        <color indexed="64"/>
      </bottom>
      <diagonal/>
    </border>
    <border>
      <left style="hair">
        <color indexed="64"/>
      </left>
      <right style="thin">
        <color indexed="64"/>
      </right>
      <top style="dotted">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right/>
      <top style="hair">
        <color indexed="64"/>
      </top>
      <bottom style="hair">
        <color indexed="64"/>
      </bottom>
      <diagonal/>
    </border>
    <border>
      <left style="thin">
        <color indexed="64"/>
      </left>
      <right style="thin">
        <color indexed="64"/>
      </right>
      <top style="thin">
        <color indexed="8"/>
      </top>
      <bottom/>
      <diagonal/>
    </border>
    <border>
      <left style="thin">
        <color indexed="64"/>
      </left>
      <right style="thin">
        <color indexed="64"/>
      </right>
      <top style="hair">
        <color indexed="8"/>
      </top>
      <bottom/>
      <diagonal/>
    </border>
    <border>
      <left style="medium">
        <color indexed="64"/>
      </left>
      <right style="thin">
        <color indexed="64"/>
      </right>
      <top style="medium">
        <color indexed="64"/>
      </top>
      <bottom style="thin">
        <color indexed="64"/>
      </bottom>
      <diagonal/>
    </border>
    <border>
      <left/>
      <right/>
      <top style="hair">
        <color indexed="64"/>
      </top>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hair">
        <color indexed="64"/>
      </left>
      <right style="hair">
        <color indexed="64"/>
      </right>
      <top style="thin">
        <color indexed="64"/>
      </top>
      <bottom style="dotted">
        <color indexed="64"/>
      </bottom>
      <diagonal/>
    </border>
    <border>
      <left style="hair">
        <color indexed="64"/>
      </left>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style="hair">
        <color indexed="64"/>
      </left>
      <right style="thin">
        <color indexed="64"/>
      </right>
      <top style="medium">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dotted">
        <color indexed="64"/>
      </bottom>
      <diagonal/>
    </border>
    <border>
      <left style="hair">
        <color indexed="64"/>
      </left>
      <right style="medium">
        <color indexed="64"/>
      </right>
      <top style="dotted">
        <color indexed="64"/>
      </top>
      <bottom style="dotted">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8"/>
      </bottom>
      <diagonal/>
    </border>
    <border diagonalDown="1">
      <left style="thin">
        <color indexed="64"/>
      </left>
      <right style="thin">
        <color indexed="64"/>
      </right>
      <top/>
      <bottom style="thin">
        <color indexed="64"/>
      </bottom>
      <diagonal style="thin">
        <color indexed="64"/>
      </diagonal>
    </border>
    <border>
      <left style="thin">
        <color indexed="64"/>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bottom/>
      <diagonal/>
    </border>
    <border>
      <left style="thin">
        <color indexed="64"/>
      </left>
      <right style="thin">
        <color indexed="64"/>
      </right>
      <top style="dotted">
        <color indexed="64"/>
      </top>
      <bottom style="dotted">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style="dotted">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dotted">
        <color indexed="64"/>
      </top>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top/>
      <bottom style="medium">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diagonalDown="1">
      <left style="medium">
        <color indexed="64"/>
      </left>
      <right style="thin">
        <color indexed="64"/>
      </right>
      <top/>
      <bottom/>
      <diagonal style="thin">
        <color indexed="64"/>
      </diagonal>
    </border>
    <border>
      <left style="medium">
        <color indexed="64"/>
      </left>
      <right/>
      <top style="hair">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right/>
      <top/>
      <bottom style="double">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right style="dashed">
        <color indexed="64"/>
      </right>
      <top/>
      <bottom/>
      <diagonal/>
    </border>
    <border>
      <left style="thin">
        <color indexed="64"/>
      </left>
      <right style="dashed">
        <color indexed="64"/>
      </right>
      <top/>
      <bottom style="medium">
        <color indexed="64"/>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bottom style="dashed">
        <color indexed="64"/>
      </bottom>
      <diagonal/>
    </border>
    <border>
      <left/>
      <right style="thin">
        <color indexed="64"/>
      </right>
      <top style="medium">
        <color indexed="64"/>
      </top>
      <bottom style="medium">
        <color indexed="64"/>
      </bottom>
      <diagonal/>
    </border>
    <border diagonalDown="1">
      <left style="medium">
        <color indexed="64"/>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right/>
      <top/>
      <bottom/>
      <diagonal style="thin">
        <color indexed="64"/>
      </diagonal>
    </border>
    <border>
      <left/>
      <right/>
      <top style="hair">
        <color indexed="64"/>
      </top>
      <bottom style="double">
        <color indexed="64"/>
      </bottom>
      <diagonal/>
    </border>
    <border>
      <left/>
      <right/>
      <top/>
      <bottom style="hair">
        <color indexed="8"/>
      </bottom>
      <diagonal/>
    </border>
    <border>
      <left/>
      <right style="thin">
        <color indexed="64"/>
      </right>
      <top/>
      <bottom style="hair">
        <color indexed="8"/>
      </bottom>
      <diagonal/>
    </border>
    <border>
      <left/>
      <right/>
      <top style="hair">
        <color indexed="8"/>
      </top>
      <bottom style="hair">
        <color indexed="8"/>
      </bottom>
      <diagonal/>
    </border>
    <border>
      <left/>
      <right style="thin">
        <color indexed="64"/>
      </right>
      <top style="hair">
        <color indexed="8"/>
      </top>
      <bottom style="hair">
        <color indexed="8"/>
      </bottom>
      <diagonal/>
    </border>
    <border>
      <left/>
      <right/>
      <top style="hair">
        <color indexed="8"/>
      </top>
      <bottom style="thin">
        <color indexed="8"/>
      </bottom>
      <diagonal/>
    </border>
    <border>
      <left/>
      <right style="thin">
        <color indexed="64"/>
      </right>
      <top style="hair">
        <color indexed="8"/>
      </top>
      <bottom style="thin">
        <color indexed="8"/>
      </bottom>
      <diagonal/>
    </border>
    <border>
      <left/>
      <right/>
      <top style="thin">
        <color indexed="8"/>
      </top>
      <bottom/>
      <diagonal/>
    </border>
    <border>
      <left/>
      <right style="thin">
        <color indexed="64"/>
      </right>
      <top style="thin">
        <color indexed="8"/>
      </top>
      <bottom/>
      <diagonal/>
    </border>
    <border diagonalDown="1">
      <left style="thin">
        <color indexed="64"/>
      </left>
      <right/>
      <top/>
      <bottom style="thin">
        <color indexed="64"/>
      </bottom>
      <diagonal style="thin">
        <color indexed="64"/>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bottom style="thin">
        <color indexed="8"/>
      </bottom>
      <diagonal/>
    </border>
    <border>
      <left/>
      <right style="thin">
        <color indexed="64"/>
      </right>
      <top/>
      <bottom style="thin">
        <color indexed="8"/>
      </bottom>
      <diagonal/>
    </border>
    <border>
      <left style="medium">
        <color indexed="64"/>
      </left>
      <right/>
      <top style="thin">
        <color indexed="8"/>
      </top>
      <bottom style="thin">
        <color indexed="8"/>
      </bottom>
      <diagonal/>
    </border>
    <border>
      <left/>
      <right style="thin">
        <color indexed="64"/>
      </right>
      <top style="thin">
        <color indexed="8"/>
      </top>
      <bottom style="thin">
        <color indexed="8"/>
      </bottom>
      <diagonal/>
    </border>
    <border>
      <left/>
      <right style="medium">
        <color indexed="64"/>
      </right>
      <top style="thin">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hair">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right/>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hair">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diagonalDown="1">
      <left style="thin">
        <color indexed="64"/>
      </left>
      <right/>
      <top/>
      <bottom/>
      <diagonal style="thin">
        <color indexed="64"/>
      </diagonal>
    </border>
    <border>
      <left/>
      <right style="thin">
        <color indexed="64"/>
      </right>
      <top style="medium">
        <color indexed="64"/>
      </top>
      <bottom style="thin">
        <color indexed="64"/>
      </bottom>
      <diagonal/>
    </border>
    <border>
      <left style="medium">
        <color indexed="64"/>
      </left>
      <right style="medium">
        <color indexed="64"/>
      </right>
      <top style="hair">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uble">
        <color indexed="64"/>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thin">
        <color indexed="64"/>
      </right>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hair">
        <color indexed="64"/>
      </left>
      <right style="medium">
        <color indexed="64"/>
      </right>
      <top style="dotted">
        <color indexed="64"/>
      </top>
      <bottom style="thin">
        <color indexed="64"/>
      </bottom>
      <diagonal/>
    </border>
    <border>
      <left style="hair">
        <color indexed="64"/>
      </left>
      <right style="medium">
        <color indexed="64"/>
      </right>
      <top/>
      <bottom/>
      <diagonal/>
    </border>
    <border>
      <left style="hair">
        <color indexed="64"/>
      </left>
      <right style="medium">
        <color indexed="64"/>
      </right>
      <top style="hair">
        <color indexed="64"/>
      </top>
      <bottom style="medium">
        <color indexed="64"/>
      </bottom>
      <diagonal/>
    </border>
    <border>
      <left style="hair">
        <color indexed="64"/>
      </left>
      <right style="dotted">
        <color indexed="64"/>
      </right>
      <top/>
      <bottom/>
      <diagonal/>
    </border>
    <border>
      <left style="hair">
        <color indexed="64"/>
      </left>
      <right style="dotted">
        <color indexed="64"/>
      </right>
      <top/>
      <bottom style="dotted">
        <color indexed="64"/>
      </bottom>
      <diagonal/>
    </border>
    <border>
      <left style="hair">
        <color indexed="64"/>
      </left>
      <right style="medium">
        <color indexed="64"/>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top/>
      <bottom style="thin">
        <color auto="1"/>
      </bottom>
      <diagonal/>
    </border>
    <border>
      <left/>
      <right/>
      <top/>
      <bottom style="thin">
        <color auto="1"/>
      </bottom>
      <diagonal/>
    </border>
    <border>
      <left style="thin">
        <color indexed="64"/>
      </left>
      <right/>
      <top style="medium">
        <color indexed="64"/>
      </top>
      <bottom style="hair">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s>
  <cellStyleXfs count="86">
    <xf numFmtId="0" fontId="0" fillId="0" borderId="0">
      <alignment vertical="center"/>
    </xf>
    <xf numFmtId="0" fontId="67" fillId="2" borderId="0" applyNumberFormat="0" applyBorder="0" applyAlignment="0" applyProtection="0">
      <alignment vertical="center"/>
    </xf>
    <xf numFmtId="0" fontId="67" fillId="3" borderId="0" applyNumberFormat="0" applyBorder="0" applyAlignment="0" applyProtection="0">
      <alignment vertical="center"/>
    </xf>
    <xf numFmtId="0" fontId="67" fillId="4" borderId="0" applyNumberFormat="0" applyBorder="0" applyAlignment="0" applyProtection="0">
      <alignment vertical="center"/>
    </xf>
    <xf numFmtId="0" fontId="67" fillId="5" borderId="0" applyNumberFormat="0" applyBorder="0" applyAlignment="0" applyProtection="0">
      <alignment vertical="center"/>
    </xf>
    <xf numFmtId="0" fontId="67" fillId="6" borderId="0" applyNumberFormat="0" applyBorder="0" applyAlignment="0" applyProtection="0">
      <alignment vertical="center"/>
    </xf>
    <xf numFmtId="0" fontId="67" fillId="7" borderId="0" applyNumberFormat="0" applyBorder="0" applyAlignment="0" applyProtection="0">
      <alignment vertical="center"/>
    </xf>
    <xf numFmtId="0" fontId="67" fillId="8" borderId="0" applyNumberFormat="0" applyBorder="0" applyAlignment="0" applyProtection="0">
      <alignment vertical="center"/>
    </xf>
    <xf numFmtId="0" fontId="67" fillId="9" borderId="0" applyNumberFormat="0" applyBorder="0" applyAlignment="0" applyProtection="0">
      <alignment vertical="center"/>
    </xf>
    <xf numFmtId="0" fontId="67" fillId="10" borderId="0" applyNumberFormat="0" applyBorder="0" applyAlignment="0" applyProtection="0">
      <alignment vertical="center"/>
    </xf>
    <xf numFmtId="0" fontId="67" fillId="5" borderId="0" applyNumberFormat="0" applyBorder="0" applyAlignment="0" applyProtection="0">
      <alignment vertical="center"/>
    </xf>
    <xf numFmtId="0" fontId="67" fillId="8" borderId="0" applyNumberFormat="0" applyBorder="0" applyAlignment="0" applyProtection="0">
      <alignment vertical="center"/>
    </xf>
    <xf numFmtId="0" fontId="67" fillId="11" borderId="0" applyNumberFormat="0" applyBorder="0" applyAlignment="0" applyProtection="0">
      <alignment vertical="center"/>
    </xf>
    <xf numFmtId="0" fontId="89" fillId="12" borderId="0" applyNumberFormat="0" applyBorder="0" applyAlignment="0" applyProtection="0">
      <alignment vertical="center"/>
    </xf>
    <xf numFmtId="0" fontId="89" fillId="9" borderId="0" applyNumberFormat="0" applyBorder="0" applyAlignment="0" applyProtection="0">
      <alignment vertical="center"/>
    </xf>
    <xf numFmtId="0" fontId="89" fillId="10" borderId="0" applyNumberFormat="0" applyBorder="0" applyAlignment="0" applyProtection="0">
      <alignment vertical="center"/>
    </xf>
    <xf numFmtId="0" fontId="89" fillId="13" borderId="0" applyNumberFormat="0" applyBorder="0" applyAlignment="0" applyProtection="0">
      <alignment vertical="center"/>
    </xf>
    <xf numFmtId="0" fontId="89" fillId="14" borderId="0" applyNumberFormat="0" applyBorder="0" applyAlignment="0" applyProtection="0">
      <alignment vertical="center"/>
    </xf>
    <xf numFmtId="0" fontId="89" fillId="15" borderId="0" applyNumberFormat="0" applyBorder="0" applyAlignment="0" applyProtection="0">
      <alignment vertical="center"/>
    </xf>
    <xf numFmtId="0" fontId="89" fillId="16" borderId="0" applyNumberFormat="0" applyBorder="0" applyAlignment="0" applyProtection="0">
      <alignment vertical="center"/>
    </xf>
    <xf numFmtId="0" fontId="89" fillId="17" borderId="0" applyNumberFormat="0" applyBorder="0" applyAlignment="0" applyProtection="0">
      <alignment vertical="center"/>
    </xf>
    <xf numFmtId="0" fontId="89" fillId="18" borderId="0" applyNumberFormat="0" applyBorder="0" applyAlignment="0" applyProtection="0">
      <alignment vertical="center"/>
    </xf>
    <xf numFmtId="0" fontId="89" fillId="13" borderId="0" applyNumberFormat="0" applyBorder="0" applyAlignment="0" applyProtection="0">
      <alignment vertical="center"/>
    </xf>
    <xf numFmtId="0" fontId="89" fillId="14" borderId="0" applyNumberFormat="0" applyBorder="0" applyAlignment="0" applyProtection="0">
      <alignment vertical="center"/>
    </xf>
    <xf numFmtId="0" fontId="89" fillId="19" borderId="0" applyNumberFormat="0" applyBorder="0" applyAlignment="0" applyProtection="0">
      <alignment vertical="center"/>
    </xf>
    <xf numFmtId="0" fontId="90" fillId="0" borderId="0" applyNumberFormat="0" applyFill="0" applyBorder="0" applyAlignment="0" applyProtection="0">
      <alignment vertical="center"/>
    </xf>
    <xf numFmtId="0" fontId="91" fillId="20" borderId="1" applyNumberFormat="0" applyAlignment="0" applyProtection="0">
      <alignment vertical="center"/>
    </xf>
    <xf numFmtId="0" fontId="92" fillId="21" borderId="0" applyNumberFormat="0" applyBorder="0" applyAlignment="0" applyProtection="0">
      <alignment vertical="center"/>
    </xf>
    <xf numFmtId="9" fontId="8"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3" fillId="0" borderId="3" applyNumberFormat="0" applyFill="0" applyAlignment="0" applyProtection="0">
      <alignment vertical="center"/>
    </xf>
    <xf numFmtId="0" fontId="94" fillId="3" borderId="0" applyNumberFormat="0" applyBorder="0" applyAlignment="0" applyProtection="0">
      <alignment vertical="center"/>
    </xf>
    <xf numFmtId="0" fontId="95" fillId="23" borderId="4" applyNumberFormat="0" applyAlignment="0" applyProtection="0">
      <alignment vertical="center"/>
    </xf>
    <xf numFmtId="0" fontId="26" fillId="0" borderId="0" applyNumberFormat="0" applyFill="0" applyBorder="0" applyAlignment="0" applyProtection="0">
      <alignment vertical="center"/>
    </xf>
    <xf numFmtId="38" fontId="8" fillId="0" borderId="0" applyFont="0" applyFill="0" applyBorder="0" applyAlignment="0" applyProtection="0">
      <alignment vertical="center"/>
    </xf>
    <xf numFmtId="0" fontId="96" fillId="0" borderId="5" applyNumberFormat="0" applyFill="0" applyAlignment="0" applyProtection="0">
      <alignment vertical="center"/>
    </xf>
    <xf numFmtId="0" fontId="97" fillId="0" borderId="6" applyNumberFormat="0" applyFill="0" applyAlignment="0" applyProtection="0">
      <alignment vertical="center"/>
    </xf>
    <xf numFmtId="0" fontId="98" fillId="0" borderId="7" applyNumberFormat="0" applyFill="0" applyAlignment="0" applyProtection="0">
      <alignment vertical="center"/>
    </xf>
    <xf numFmtId="0" fontId="98" fillId="0" borderId="0" applyNumberFormat="0" applyFill="0" applyBorder="0" applyAlignment="0" applyProtection="0">
      <alignment vertical="center"/>
    </xf>
    <xf numFmtId="0" fontId="99" fillId="0" borderId="8" applyNumberFormat="0" applyFill="0" applyAlignment="0" applyProtection="0">
      <alignment vertical="center"/>
    </xf>
    <xf numFmtId="0" fontId="100" fillId="23" borderId="9" applyNumberFormat="0" applyAlignment="0" applyProtection="0">
      <alignment vertical="center"/>
    </xf>
    <xf numFmtId="0" fontId="101" fillId="0" borderId="0" applyNumberFormat="0" applyFill="0" applyBorder="0" applyAlignment="0" applyProtection="0">
      <alignment vertical="center"/>
    </xf>
    <xf numFmtId="0" fontId="102" fillId="7" borderId="4" applyNumberFormat="0" applyAlignment="0" applyProtection="0">
      <alignment vertical="center"/>
    </xf>
    <xf numFmtId="0" fontId="8" fillId="0" borderId="0"/>
    <xf numFmtId="0" fontId="122" fillId="0" borderId="0">
      <alignment vertical="center"/>
    </xf>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103" fillId="4" borderId="0" applyNumberFormat="0" applyBorder="0" applyAlignment="0" applyProtection="0">
      <alignment vertical="center"/>
    </xf>
    <xf numFmtId="0" fontId="7" fillId="0" borderId="0"/>
    <xf numFmtId="38" fontId="7" fillId="0" borderId="0" applyFont="0" applyFill="0" applyBorder="0" applyAlignment="0" applyProtection="0"/>
    <xf numFmtId="38" fontId="7" fillId="0" borderId="0" applyFont="0" applyFill="0" applyBorder="0" applyAlignment="0" applyProtection="0">
      <alignment vertical="center"/>
    </xf>
    <xf numFmtId="0" fontId="7" fillId="0" borderId="0"/>
    <xf numFmtId="9" fontId="7" fillId="0" borderId="0" applyFont="0" applyFill="0" applyBorder="0" applyAlignment="0" applyProtection="0">
      <alignment vertical="center"/>
    </xf>
    <xf numFmtId="0" fontId="7" fillId="0" borderId="0"/>
    <xf numFmtId="9" fontId="7" fillId="0" borderId="0" applyFont="0" applyFill="0" applyBorder="0" applyAlignment="0" applyProtection="0"/>
    <xf numFmtId="0" fontId="7" fillId="0" borderId="0"/>
    <xf numFmtId="6" fontId="7" fillId="0" borderId="0" applyFont="0" applyFill="0" applyBorder="0" applyAlignment="0" applyProtection="0">
      <alignment vertical="center"/>
    </xf>
    <xf numFmtId="0" fontId="7" fillId="0" borderId="0"/>
    <xf numFmtId="0" fontId="7" fillId="0" borderId="0"/>
    <xf numFmtId="0" fontId="6" fillId="0" borderId="0">
      <alignment vertical="center"/>
    </xf>
    <xf numFmtId="0" fontId="7" fillId="0" borderId="0"/>
    <xf numFmtId="0" fontId="7" fillId="0" borderId="0"/>
    <xf numFmtId="0" fontId="7" fillId="0" borderId="0">
      <alignment vertical="center"/>
    </xf>
    <xf numFmtId="0" fontId="5" fillId="0" borderId="0">
      <alignment vertical="center"/>
    </xf>
    <xf numFmtId="0" fontId="7" fillId="0" borderId="0"/>
    <xf numFmtId="0" fontId="7" fillId="0" borderId="0"/>
    <xf numFmtId="0" fontId="178" fillId="0" borderId="0" applyNumberFormat="0" applyFill="0" applyBorder="0" applyAlignment="0" applyProtection="0">
      <alignment vertical="center"/>
    </xf>
    <xf numFmtId="0" fontId="4" fillId="0" borderId="0">
      <alignment vertical="center"/>
    </xf>
    <xf numFmtId="0" fontId="3" fillId="0" borderId="0">
      <alignment vertical="center"/>
    </xf>
    <xf numFmtId="0" fontId="84" fillId="0" borderId="0">
      <alignment vertical="center"/>
    </xf>
    <xf numFmtId="0" fontId="3" fillId="0" borderId="0">
      <alignment vertical="center"/>
    </xf>
    <xf numFmtId="0" fontId="2" fillId="0" borderId="0">
      <alignment vertical="center"/>
    </xf>
    <xf numFmtId="0" fontId="189" fillId="0" borderId="0">
      <alignment vertical="center"/>
    </xf>
    <xf numFmtId="0" fontId="1" fillId="0" borderId="0">
      <alignment vertical="center"/>
    </xf>
  </cellStyleXfs>
  <cellXfs count="5185">
    <xf numFmtId="0" fontId="0" fillId="0" borderId="0" xfId="0">
      <alignment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0" fillId="0" borderId="0" xfId="0" applyAlignment="1">
      <alignment horizontal="center" vertical="center"/>
    </xf>
    <xf numFmtId="0" fontId="18" fillId="0" borderId="0" xfId="48" applyFont="1" applyAlignment="1">
      <alignment horizontal="left" vertical="center"/>
    </xf>
    <xf numFmtId="0" fontId="0" fillId="0" borderId="0" xfId="0" applyAlignment="1">
      <alignment horizontal="left" vertical="center"/>
    </xf>
    <xf numFmtId="0" fontId="25" fillId="0" borderId="0" xfId="0" applyFont="1" applyAlignment="1">
      <alignment horizontal="left" vertical="center"/>
    </xf>
    <xf numFmtId="0" fontId="12" fillId="0" borderId="15" xfId="0" applyFont="1" applyBorder="1" applyAlignment="1">
      <alignment horizontal="center" vertical="center" wrapText="1"/>
    </xf>
    <xf numFmtId="0" fontId="25" fillId="0" borderId="15" xfId="0" applyFont="1" applyBorder="1" applyAlignment="1">
      <alignment horizontal="center" vertical="center" wrapText="1"/>
    </xf>
    <xf numFmtId="0" fontId="29" fillId="0" borderId="0" xfId="0" applyFont="1" applyAlignment="1">
      <alignment horizontal="left" vertical="center" wrapText="1"/>
    </xf>
    <xf numFmtId="0" fontId="41" fillId="0" borderId="0" xfId="0" applyFont="1" applyAlignment="1">
      <alignment horizontal="left" vertical="center"/>
    </xf>
    <xf numFmtId="0" fontId="31" fillId="0" borderId="0" xfId="0" applyFont="1" applyAlignment="1">
      <alignment vertical="top" wrapText="1"/>
    </xf>
    <xf numFmtId="0" fontId="42" fillId="0" borderId="0" xfId="0" applyFont="1" applyAlignment="1">
      <alignment horizontal="right" vertical="center"/>
    </xf>
    <xf numFmtId="0" fontId="31" fillId="0" borderId="16" xfId="0" applyFont="1" applyBorder="1" applyAlignment="1">
      <alignment vertical="top" wrapText="1"/>
    </xf>
    <xf numFmtId="0" fontId="43" fillId="0" borderId="15" xfId="0" applyFont="1" applyBorder="1" applyAlignment="1">
      <alignment horizontal="center" vertical="center" wrapText="1"/>
    </xf>
    <xf numFmtId="0" fontId="43" fillId="0" borderId="0" xfId="0" applyFont="1" applyAlignment="1">
      <alignment vertical="top" wrapText="1"/>
    </xf>
    <xf numFmtId="0" fontId="43" fillId="0" borderId="16" xfId="0" applyFont="1" applyBorder="1" applyAlignment="1">
      <alignment vertical="top" wrapText="1"/>
    </xf>
    <xf numFmtId="0" fontId="45" fillId="0" borderId="17" xfId="0" applyFont="1" applyBorder="1" applyAlignment="1">
      <alignment horizontal="center" wrapText="1"/>
    </xf>
    <xf numFmtId="0" fontId="46" fillId="0" borderId="17" xfId="0" applyFont="1" applyBorder="1" applyAlignment="1">
      <alignment horizontal="center" wrapText="1"/>
    </xf>
    <xf numFmtId="0" fontId="43" fillId="0" borderId="18" xfId="0" applyFont="1" applyBorder="1" applyAlignment="1">
      <alignment horizontal="center" vertical="center" wrapText="1"/>
    </xf>
    <xf numFmtId="0" fontId="43" fillId="0" borderId="19" xfId="0" applyFont="1" applyBorder="1" applyAlignment="1">
      <alignment horizontal="center" vertical="center" wrapText="1"/>
    </xf>
    <xf numFmtId="0" fontId="47" fillId="0" borderId="14" xfId="0" applyFont="1" applyBorder="1" applyAlignment="1">
      <alignment horizontal="center" vertical="center" wrapText="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43" fillId="0" borderId="22" xfId="0" applyFont="1" applyBorder="1" applyAlignment="1">
      <alignment horizontal="center" vertical="center" wrapText="1"/>
    </xf>
    <xf numFmtId="0" fontId="43" fillId="0" borderId="23" xfId="0" applyFont="1" applyBorder="1" applyAlignment="1">
      <alignment horizontal="justify" vertical="center" wrapText="1"/>
    </xf>
    <xf numFmtId="0" fontId="43" fillId="0" borderId="17" xfId="0" applyFont="1" applyBorder="1" applyAlignment="1">
      <alignment horizontal="justify" vertical="center" wrapText="1"/>
    </xf>
    <xf numFmtId="0" fontId="43" fillId="0" borderId="24"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25" xfId="0" applyFont="1" applyBorder="1" applyAlignment="1">
      <alignment horizontal="justify" vertical="center" wrapText="1"/>
    </xf>
    <xf numFmtId="0" fontId="43" fillId="0" borderId="15" xfId="0" applyFont="1" applyBorder="1" applyAlignment="1">
      <alignment horizontal="justify" vertical="center" wrapText="1"/>
    </xf>
    <xf numFmtId="0" fontId="43" fillId="0" borderId="15" xfId="0" applyFont="1" applyBorder="1" applyAlignment="1">
      <alignment vertical="center" wrapText="1"/>
    </xf>
    <xf numFmtId="0" fontId="43" fillId="0" borderId="19" xfId="0" applyFont="1" applyBorder="1" applyAlignment="1">
      <alignment vertical="center" wrapText="1"/>
    </xf>
    <xf numFmtId="0" fontId="43" fillId="0" borderId="24" xfId="0" applyFont="1" applyBorder="1" applyAlignment="1">
      <alignment vertical="center" wrapText="1"/>
    </xf>
    <xf numFmtId="0" fontId="43" fillId="0" borderId="17" xfId="0" applyFont="1" applyBorder="1" applyAlignment="1">
      <alignment vertical="center" wrapText="1"/>
    </xf>
    <xf numFmtId="0" fontId="43" fillId="0" borderId="26" xfId="0" applyFont="1" applyBorder="1" applyAlignment="1">
      <alignment horizontal="center" vertical="center" wrapText="1"/>
    </xf>
    <xf numFmtId="0" fontId="12" fillId="0" borderId="15" xfId="0" applyFont="1" applyBorder="1" applyAlignment="1">
      <alignment horizontal="center" wrapText="1"/>
    </xf>
    <xf numFmtId="0" fontId="0" fillId="0" borderId="0" xfId="0" applyAlignment="1">
      <alignment horizontal="right" vertical="center"/>
    </xf>
    <xf numFmtId="0" fontId="0" fillId="0" borderId="0" xfId="0" applyAlignment="1">
      <alignment vertical="center" shrinkToFit="1"/>
    </xf>
    <xf numFmtId="0" fontId="0" fillId="0" borderId="31" xfId="0" applyBorder="1">
      <alignment vertical="center"/>
    </xf>
    <xf numFmtId="0" fontId="0" fillId="0" borderId="32" xfId="0" applyBorder="1">
      <alignment vertical="center"/>
    </xf>
    <xf numFmtId="0" fontId="0" fillId="0" borderId="15" xfId="0" applyBorder="1">
      <alignment vertical="center"/>
    </xf>
    <xf numFmtId="0" fontId="0" fillId="0" borderId="33" xfId="0" applyBorder="1" applyAlignment="1">
      <alignment horizontal="right" vertical="center"/>
    </xf>
    <xf numFmtId="0" fontId="65" fillId="0" borderId="0" xfId="0" applyFont="1">
      <alignment vertical="center"/>
    </xf>
    <xf numFmtId="38" fontId="19" fillId="24" borderId="36" xfId="35" applyFont="1" applyFill="1" applyBorder="1" applyAlignment="1">
      <alignment vertical="top" wrapText="1"/>
    </xf>
    <xf numFmtId="38" fontId="19" fillId="24" borderId="37" xfId="35" applyFont="1" applyFill="1" applyBorder="1" applyAlignment="1">
      <alignment horizontal="center"/>
    </xf>
    <xf numFmtId="38" fontId="19" fillId="24" borderId="38" xfId="35" applyFont="1" applyFill="1" applyBorder="1" applyAlignment="1">
      <alignment horizontal="center"/>
    </xf>
    <xf numFmtId="38" fontId="19" fillId="24" borderId="37" xfId="35" applyFont="1" applyFill="1" applyBorder="1" applyAlignment="1">
      <alignment horizontal="right"/>
    </xf>
    <xf numFmtId="38" fontId="23" fillId="25" borderId="39" xfId="35" applyFont="1" applyFill="1" applyBorder="1" applyAlignment="1">
      <alignment horizontal="right"/>
    </xf>
    <xf numFmtId="38" fontId="23" fillId="25" borderId="40" xfId="35" applyFont="1" applyFill="1" applyBorder="1" applyAlignment="1">
      <alignment horizontal="right"/>
    </xf>
    <xf numFmtId="38" fontId="23" fillId="25" borderId="41" xfId="35" applyFont="1" applyFill="1" applyBorder="1" applyAlignment="1">
      <alignment horizontal="right"/>
    </xf>
    <xf numFmtId="38" fontId="23" fillId="0" borderId="39" xfId="35" applyFont="1" applyFill="1" applyBorder="1" applyAlignment="1">
      <alignment horizontal="right"/>
    </xf>
    <xf numFmtId="38" fontId="23" fillId="0" borderId="40" xfId="35" applyFont="1" applyFill="1" applyBorder="1" applyAlignment="1">
      <alignment horizontal="right"/>
    </xf>
    <xf numFmtId="38" fontId="23" fillId="0" borderId="41" xfId="35" applyFont="1" applyFill="1" applyBorder="1" applyAlignment="1">
      <alignment horizontal="right"/>
    </xf>
    <xf numFmtId="38" fontId="23" fillId="24" borderId="42" xfId="35" applyFont="1" applyFill="1" applyBorder="1" applyAlignment="1">
      <alignment horizontal="right"/>
    </xf>
    <xf numFmtId="38" fontId="23" fillId="24" borderId="43" xfId="35" applyFont="1" applyFill="1" applyBorder="1" applyAlignment="1">
      <alignment horizontal="right"/>
    </xf>
    <xf numFmtId="38" fontId="23" fillId="24" borderId="44" xfId="35" applyFont="1" applyFill="1" applyBorder="1" applyAlignment="1">
      <alignment horizontal="right"/>
    </xf>
    <xf numFmtId="38" fontId="23" fillId="24" borderId="45" xfId="35" applyFont="1" applyFill="1" applyBorder="1" applyAlignment="1">
      <alignment horizontal="right"/>
    </xf>
    <xf numFmtId="38" fontId="23" fillId="24" borderId="46" xfId="35" applyFont="1" applyFill="1" applyBorder="1" applyAlignment="1">
      <alignment horizontal="right"/>
    </xf>
    <xf numFmtId="38" fontId="23" fillId="24" borderId="47" xfId="35" applyFont="1" applyFill="1" applyBorder="1" applyAlignment="1">
      <alignment horizontal="right"/>
    </xf>
    <xf numFmtId="38" fontId="23" fillId="24" borderId="48" xfId="35" applyFont="1" applyFill="1" applyBorder="1" applyAlignment="1">
      <alignment horizontal="right"/>
    </xf>
    <xf numFmtId="38" fontId="23" fillId="24" borderId="49" xfId="35" applyFont="1" applyFill="1" applyBorder="1" applyAlignment="1">
      <alignment horizontal="right"/>
    </xf>
    <xf numFmtId="38" fontId="23" fillId="24" borderId="50" xfId="35" applyFont="1" applyFill="1" applyBorder="1" applyAlignment="1">
      <alignment horizontal="right"/>
    </xf>
    <xf numFmtId="38" fontId="80" fillId="0" borderId="51" xfId="35" applyFont="1" applyFill="1" applyBorder="1" applyAlignment="1">
      <alignment horizontal="center"/>
    </xf>
    <xf numFmtId="38" fontId="23" fillId="24" borderId="55" xfId="35" applyFont="1" applyFill="1" applyBorder="1" applyAlignment="1">
      <alignment horizontal="right"/>
    </xf>
    <xf numFmtId="38" fontId="23" fillId="24" borderId="56" xfId="35" applyFont="1" applyFill="1" applyBorder="1" applyAlignment="1">
      <alignment horizontal="right"/>
    </xf>
    <xf numFmtId="38" fontId="19" fillId="24" borderId="43" xfId="35" applyFont="1" applyFill="1" applyBorder="1" applyAlignment="1">
      <alignment horizontal="right"/>
    </xf>
    <xf numFmtId="38" fontId="23" fillId="25" borderId="45" xfId="35" applyFont="1" applyFill="1" applyBorder="1" applyAlignment="1">
      <alignment horizontal="right"/>
    </xf>
    <xf numFmtId="38" fontId="23" fillId="25" borderId="46" xfId="35" applyFont="1" applyFill="1" applyBorder="1" applyAlignment="1">
      <alignment horizontal="right"/>
    </xf>
    <xf numFmtId="0" fontId="84" fillId="0" borderId="17" xfId="0" applyFont="1" applyBorder="1" applyAlignment="1">
      <alignment horizontal="center" vertical="top" wrapText="1"/>
    </xf>
    <xf numFmtId="0" fontId="84" fillId="0" borderId="27" xfId="0" applyFont="1" applyBorder="1" applyAlignment="1">
      <alignment horizontal="center" vertical="top" wrapText="1"/>
    </xf>
    <xf numFmtId="0" fontId="66" fillId="0" borderId="60" xfId="0" applyFont="1" applyBorder="1" applyAlignment="1">
      <alignment horizontal="justify" vertical="top" wrapText="1"/>
    </xf>
    <xf numFmtId="0" fontId="66" fillId="0" borderId="16" xfId="0" applyFont="1" applyBorder="1" applyAlignment="1">
      <alignment horizontal="justify" vertical="top" wrapText="1"/>
    </xf>
    <xf numFmtId="0" fontId="84" fillId="0" borderId="15" xfId="0" applyFont="1" applyBorder="1" applyAlignment="1">
      <alignment horizontal="center" vertical="top" wrapText="1"/>
    </xf>
    <xf numFmtId="0" fontId="85" fillId="0" borderId="17" xfId="0" applyFont="1" applyBorder="1" applyAlignment="1">
      <alignment horizontal="center" wrapText="1"/>
    </xf>
    <xf numFmtId="0" fontId="84" fillId="0" borderId="17" xfId="0" applyFont="1" applyBorder="1" applyAlignment="1">
      <alignment horizontal="center" vertical="center" wrapText="1"/>
    </xf>
    <xf numFmtId="0" fontId="87" fillId="0" borderId="15" xfId="0" applyFont="1" applyBorder="1" applyAlignment="1">
      <alignment horizontal="center" vertical="top" wrapText="1"/>
    </xf>
    <xf numFmtId="0" fontId="19" fillId="0" borderId="0" xfId="0" applyFont="1">
      <alignment vertical="center"/>
    </xf>
    <xf numFmtId="38" fontId="80" fillId="0" borderId="63" xfId="35" applyFont="1" applyFill="1" applyBorder="1" applyAlignment="1">
      <alignment horizontal="center"/>
    </xf>
    <xf numFmtId="38" fontId="80" fillId="0" borderId="64" xfId="35" applyFont="1" applyFill="1" applyBorder="1" applyAlignment="1">
      <alignment horizontal="center"/>
    </xf>
    <xf numFmtId="38" fontId="80" fillId="0" borderId="65" xfId="35" applyFont="1" applyFill="1" applyBorder="1" applyAlignment="1">
      <alignment horizontal="center"/>
    </xf>
    <xf numFmtId="0" fontId="46" fillId="0" borderId="24" xfId="0" applyFont="1" applyBorder="1" applyAlignment="1">
      <alignment horizontal="center" wrapText="1"/>
    </xf>
    <xf numFmtId="0" fontId="46" fillId="0" borderId="16" xfId="0" applyFont="1" applyBorder="1" applyAlignment="1">
      <alignment horizontal="center" wrapText="1"/>
    </xf>
    <xf numFmtId="38" fontId="19" fillId="0" borderId="15" xfId="35" applyFont="1" applyBorder="1" applyAlignment="1">
      <alignment horizontal="right" vertical="top"/>
    </xf>
    <xf numFmtId="38" fontId="23" fillId="0" borderId="66" xfId="35" applyFont="1" applyFill="1" applyBorder="1" applyAlignment="1">
      <alignment horizontal="right"/>
    </xf>
    <xf numFmtId="38" fontId="23" fillId="24" borderId="67" xfId="35" applyFont="1" applyFill="1" applyBorder="1" applyAlignment="1">
      <alignment horizontal="right"/>
    </xf>
    <xf numFmtId="0" fontId="44" fillId="0" borderId="29" xfId="0" applyFont="1" applyBorder="1" applyAlignment="1">
      <alignment horizontal="right" wrapText="1"/>
    </xf>
    <xf numFmtId="0" fontId="34" fillId="0" borderId="0" xfId="53" applyFont="1" applyAlignment="1">
      <alignment horizontal="right" vertical="top" wrapText="1"/>
    </xf>
    <xf numFmtId="0" fontId="33" fillId="0" borderId="0" xfId="53" applyFont="1" applyAlignment="1">
      <alignment horizontal="righ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72" xfId="0" applyFont="1" applyBorder="1" applyAlignment="1">
      <alignment horizontal="center" vertical="center" wrapText="1"/>
    </xf>
    <xf numFmtId="0" fontId="7" fillId="0" borderId="0" xfId="46"/>
    <xf numFmtId="49" fontId="21" fillId="0" borderId="77" xfId="46" applyNumberFormat="1" applyFont="1" applyBorder="1" applyAlignment="1">
      <alignment horizontal="right" vertical="top"/>
    </xf>
    <xf numFmtId="0" fontId="18" fillId="0" borderId="77" xfId="46" applyFont="1" applyBorder="1" applyAlignment="1">
      <alignment horizontal="justify" vertical="top" wrapText="1"/>
    </xf>
    <xf numFmtId="0" fontId="112" fillId="0" borderId="77" xfId="46" applyFont="1" applyBorder="1" applyAlignment="1">
      <alignment vertical="top"/>
    </xf>
    <xf numFmtId="0" fontId="18" fillId="0" borderId="0" xfId="46" applyFont="1" applyAlignment="1">
      <alignment horizontal="justify" vertical="top" wrapText="1"/>
    </xf>
    <xf numFmtId="0" fontId="0" fillId="0" borderId="31" xfId="0" applyBorder="1" applyAlignment="1">
      <alignment horizontal="right" vertical="center"/>
    </xf>
    <xf numFmtId="0" fontId="11" fillId="0" borderId="26" xfId="0" applyFont="1" applyBorder="1" applyAlignment="1">
      <alignment horizontal="center" vertical="center" wrapText="1"/>
    </xf>
    <xf numFmtId="0" fontId="35" fillId="0" borderId="17" xfId="0" applyFont="1" applyBorder="1" applyAlignment="1">
      <alignment horizontal="center" wrapText="1"/>
    </xf>
    <xf numFmtId="0" fontId="25" fillId="0" borderId="0" xfId="0" applyFont="1">
      <alignment vertical="center"/>
    </xf>
    <xf numFmtId="0" fontId="10" fillId="0" borderId="0" xfId="0" applyFont="1" applyAlignment="1">
      <alignment horizontal="left" vertical="center"/>
    </xf>
    <xf numFmtId="49" fontId="21" fillId="0" borderId="80" xfId="46" applyNumberFormat="1" applyFont="1" applyBorder="1" applyAlignment="1">
      <alignment horizontal="right" vertical="top"/>
    </xf>
    <xf numFmtId="0" fontId="18" fillId="0" borderId="80" xfId="46" applyFont="1" applyBorder="1" applyAlignment="1">
      <alignment horizontal="justify" vertical="top" wrapText="1"/>
    </xf>
    <xf numFmtId="0" fontId="112" fillId="0" borderId="80" xfId="46" applyFont="1" applyBorder="1" applyAlignment="1">
      <alignment vertical="top"/>
    </xf>
    <xf numFmtId="0" fontId="7" fillId="0" borderId="81" xfId="46" applyBorder="1"/>
    <xf numFmtId="38" fontId="19" fillId="24" borderId="82" xfId="35" applyFont="1" applyFill="1" applyBorder="1" applyAlignment="1">
      <alignment horizontal="right"/>
    </xf>
    <xf numFmtId="38" fontId="23" fillId="25" borderId="66" xfId="35" applyFont="1" applyFill="1" applyBorder="1" applyAlignment="1">
      <alignment horizontal="right"/>
    </xf>
    <xf numFmtId="38" fontId="23" fillId="24" borderId="83" xfId="35" applyFont="1" applyFill="1" applyBorder="1" applyAlignment="1">
      <alignment horizontal="right"/>
    </xf>
    <xf numFmtId="38" fontId="23" fillId="24" borderId="84" xfId="35" applyFont="1" applyFill="1" applyBorder="1" applyAlignment="1">
      <alignment horizontal="right"/>
    </xf>
    <xf numFmtId="38" fontId="23" fillId="24" borderId="85" xfId="35" applyFont="1" applyFill="1" applyBorder="1" applyAlignment="1">
      <alignment horizontal="right"/>
    </xf>
    <xf numFmtId="38" fontId="23" fillId="25" borderId="83" xfId="35" applyFont="1" applyFill="1" applyBorder="1" applyAlignment="1">
      <alignment horizontal="right"/>
    </xf>
    <xf numFmtId="38" fontId="80" fillId="0" borderId="88" xfId="35" applyFont="1" applyFill="1" applyBorder="1" applyAlignment="1">
      <alignment horizontal="center"/>
    </xf>
    <xf numFmtId="38" fontId="19" fillId="24" borderId="36" xfId="35" applyFont="1" applyFill="1" applyBorder="1" applyAlignment="1"/>
    <xf numFmtId="38" fontId="19" fillId="24" borderId="89" xfId="35" applyFont="1" applyFill="1" applyBorder="1" applyAlignment="1">
      <alignment horizontal="center"/>
    </xf>
    <xf numFmtId="38" fontId="23" fillId="25" borderId="90" xfId="35" applyFont="1" applyFill="1" applyBorder="1" applyAlignment="1">
      <alignment horizontal="right"/>
    </xf>
    <xf numFmtId="38" fontId="23" fillId="0" borderId="90" xfId="35" applyFont="1" applyFill="1" applyBorder="1" applyAlignment="1">
      <alignment horizontal="right"/>
    </xf>
    <xf numFmtId="38" fontId="23" fillId="24" borderId="91" xfId="35" applyFont="1" applyFill="1" applyBorder="1" applyAlignment="1">
      <alignment horizontal="right"/>
    </xf>
    <xf numFmtId="38" fontId="23" fillId="24" borderId="92" xfId="35" applyFont="1" applyFill="1" applyBorder="1" applyAlignment="1">
      <alignment horizontal="right"/>
    </xf>
    <xf numFmtId="38" fontId="23" fillId="24" borderId="93" xfId="35" applyFont="1" applyFill="1" applyBorder="1" applyAlignment="1">
      <alignment horizontal="right"/>
    </xf>
    <xf numFmtId="38" fontId="23" fillId="24" borderId="94" xfId="35" applyFont="1" applyFill="1" applyBorder="1" applyAlignment="1">
      <alignment horizontal="right"/>
    </xf>
    <xf numFmtId="38" fontId="23" fillId="24" borderId="95" xfId="35" applyFont="1" applyFill="1" applyBorder="1" applyAlignment="1">
      <alignment horizontal="right"/>
    </xf>
    <xf numFmtId="38" fontId="23" fillId="24" borderId="98" xfId="35" applyFont="1" applyFill="1" applyBorder="1" applyAlignment="1">
      <alignment horizontal="right"/>
    </xf>
    <xf numFmtId="38" fontId="23" fillId="25" borderId="55" xfId="35" applyFont="1" applyFill="1" applyBorder="1" applyAlignment="1">
      <alignment horizontal="right"/>
    </xf>
    <xf numFmtId="38" fontId="23" fillId="25" borderId="92" xfId="35" applyFont="1" applyFill="1" applyBorder="1" applyAlignment="1">
      <alignment horizontal="right"/>
    </xf>
    <xf numFmtId="38" fontId="19" fillId="24" borderId="89" xfId="35" applyFont="1" applyFill="1" applyBorder="1" applyAlignment="1">
      <alignment horizontal="left"/>
    </xf>
    <xf numFmtId="38" fontId="80" fillId="0" borderId="99" xfId="35" applyFont="1" applyFill="1" applyBorder="1" applyAlignment="1">
      <alignment horizontal="center"/>
    </xf>
    <xf numFmtId="38" fontId="80" fillId="0" borderId="100" xfId="35" applyFont="1" applyFill="1" applyBorder="1" applyAlignment="1">
      <alignment horizontal="center"/>
    </xf>
    <xf numFmtId="38" fontId="19" fillId="24" borderId="36" xfId="35" applyFont="1" applyFill="1" applyBorder="1" applyAlignment="1">
      <alignment horizontal="right"/>
    </xf>
    <xf numFmtId="38" fontId="19" fillId="24" borderId="89" xfId="35" applyFont="1" applyFill="1" applyBorder="1" applyAlignment="1">
      <alignment horizontal="right"/>
    </xf>
    <xf numFmtId="38" fontId="19" fillId="24" borderId="91" xfId="35" applyFont="1" applyFill="1" applyBorder="1" applyAlignment="1">
      <alignment horizontal="right"/>
    </xf>
    <xf numFmtId="0" fontId="0" fillId="0" borderId="10" xfId="0" applyBorder="1">
      <alignment vertical="center"/>
    </xf>
    <xf numFmtId="0" fontId="66" fillId="0" borderId="0" xfId="0" applyFont="1" applyAlignment="1">
      <alignment horizontal="justify" vertical="top" wrapText="1"/>
    </xf>
    <xf numFmtId="38" fontId="106" fillId="0" borderId="62" xfId="35" applyFont="1" applyBorder="1" applyAlignment="1">
      <alignment horizontal="right"/>
    </xf>
    <xf numFmtId="9" fontId="19" fillId="0" borderId="17" xfId="28" applyFont="1" applyBorder="1" applyAlignment="1">
      <alignment horizontal="right"/>
    </xf>
    <xf numFmtId="9" fontId="19" fillId="0" borderId="15" xfId="28" applyFont="1" applyBorder="1" applyAlignment="1">
      <alignment horizontal="right"/>
    </xf>
    <xf numFmtId="0" fontId="106" fillId="0" borderId="108" xfId="0" applyFont="1" applyBorder="1" applyAlignment="1">
      <alignment horizontal="justify"/>
    </xf>
    <xf numFmtId="0" fontId="106" fillId="0" borderId="109" xfId="0" applyFont="1" applyBorder="1" applyAlignment="1">
      <alignment horizontal="justify"/>
    </xf>
    <xf numFmtId="0" fontId="106" fillId="0" borderId="110" xfId="0" applyFont="1" applyBorder="1" applyAlignment="1">
      <alignment horizontal="center"/>
    </xf>
    <xf numFmtId="0" fontId="106" fillId="0" borderId="32" xfId="0" applyFont="1" applyBorder="1" applyAlignment="1">
      <alignment horizontal="center"/>
    </xf>
    <xf numFmtId="38" fontId="106" fillId="0" borderId="32" xfId="35" applyFont="1" applyBorder="1" applyAlignment="1">
      <alignment horizontal="right"/>
    </xf>
    <xf numFmtId="38" fontId="19" fillId="0" borderId="111" xfId="35" applyFont="1" applyFill="1" applyBorder="1" applyAlignment="1">
      <alignment horizontal="right"/>
    </xf>
    <xf numFmtId="9" fontId="19" fillId="0" borderId="112" xfId="28" applyFont="1" applyFill="1" applyBorder="1" applyAlignment="1">
      <alignment horizontal="right"/>
    </xf>
    <xf numFmtId="38" fontId="19" fillId="26" borderId="19" xfId="35" applyFont="1" applyFill="1" applyBorder="1" applyAlignment="1">
      <alignment horizontal="right"/>
    </xf>
    <xf numFmtId="9" fontId="19" fillId="0" borderId="15" xfId="28" applyFont="1" applyFill="1" applyBorder="1" applyAlignment="1">
      <alignment horizontal="right"/>
    </xf>
    <xf numFmtId="38" fontId="106" fillId="0" borderId="19" xfId="35" applyFont="1" applyFill="1" applyBorder="1" applyAlignment="1">
      <alignment horizontal="center"/>
    </xf>
    <xf numFmtId="9" fontId="19" fillId="0" borderId="15" xfId="28" applyFont="1" applyFill="1" applyBorder="1" applyAlignment="1">
      <alignment horizontal="center"/>
    </xf>
    <xf numFmtId="9" fontId="19" fillId="0" borderId="31" xfId="28" applyFont="1" applyFill="1" applyBorder="1" applyAlignment="1">
      <alignment horizontal="center"/>
    </xf>
    <xf numFmtId="9" fontId="19" fillId="0" borderId="32" xfId="28" applyFont="1" applyFill="1" applyBorder="1" applyAlignment="1">
      <alignment horizontal="center"/>
    </xf>
    <xf numFmtId="9" fontId="19" fillId="0" borderId="33" xfId="28" applyFont="1" applyFill="1" applyBorder="1" applyAlignment="1">
      <alignment horizontal="center"/>
    </xf>
    <xf numFmtId="9" fontId="19" fillId="0" borderId="27" xfId="28" applyFont="1" applyFill="1" applyBorder="1" applyAlignment="1">
      <alignment horizontal="center"/>
    </xf>
    <xf numFmtId="38" fontId="19" fillId="0" borderId="32" xfId="35" applyFont="1" applyBorder="1" applyAlignment="1">
      <alignment vertical="center" wrapText="1"/>
    </xf>
    <xf numFmtId="38" fontId="19" fillId="0" borderId="33" xfId="35" applyFont="1" applyBorder="1" applyAlignment="1">
      <alignment vertical="center" wrapText="1"/>
    </xf>
    <xf numFmtId="38" fontId="19" fillId="0" borderId="31" xfId="35" applyFont="1" applyBorder="1" applyAlignment="1">
      <alignment vertical="center" wrapText="1"/>
    </xf>
    <xf numFmtId="38" fontId="19" fillId="0" borderId="17" xfId="35" applyFont="1" applyBorder="1" applyAlignment="1">
      <alignment vertical="center" wrapText="1"/>
    </xf>
    <xf numFmtId="38" fontId="19" fillId="26" borderId="17" xfId="35" applyFont="1" applyFill="1" applyBorder="1" applyAlignment="1">
      <alignment vertical="center" wrapText="1"/>
    </xf>
    <xf numFmtId="38" fontId="19" fillId="0" borderId="17" xfId="35" applyFont="1" applyFill="1" applyBorder="1" applyAlignment="1">
      <alignment vertical="center" wrapText="1"/>
    </xf>
    <xf numFmtId="38" fontId="19" fillId="0" borderId="15" xfId="35" applyFont="1" applyFill="1" applyBorder="1" applyAlignment="1">
      <alignment horizontal="right"/>
    </xf>
    <xf numFmtId="38" fontId="19" fillId="0" borderId="31" xfId="35" applyFont="1" applyFill="1" applyBorder="1" applyAlignment="1">
      <alignment horizontal="right"/>
    </xf>
    <xf numFmtId="38" fontId="19" fillId="0" borderId="33" xfId="35" applyFont="1" applyFill="1" applyBorder="1" applyAlignment="1">
      <alignment horizontal="right"/>
    </xf>
    <xf numFmtId="38" fontId="19" fillId="0" borderId="32" xfId="35" applyFont="1" applyBorder="1" applyAlignment="1">
      <alignment horizontal="right" vertical="center" wrapText="1"/>
    </xf>
    <xf numFmtId="38" fontId="19" fillId="0" borderId="33" xfId="35" applyFont="1" applyBorder="1" applyAlignment="1">
      <alignment horizontal="right" vertical="center" wrapText="1"/>
    </xf>
    <xf numFmtId="38" fontId="19" fillId="0" borderId="31" xfId="35" applyFont="1" applyBorder="1" applyAlignment="1">
      <alignment horizontal="right" vertical="center" wrapText="1"/>
    </xf>
    <xf numFmtId="38" fontId="19" fillId="26" borderId="17" xfId="35" applyFont="1" applyFill="1" applyBorder="1" applyAlignment="1">
      <alignment horizontal="right" vertical="center" wrapText="1"/>
    </xf>
    <xf numFmtId="38" fontId="19" fillId="0" borderId="32" xfId="35" applyFont="1" applyFill="1" applyBorder="1" applyAlignment="1">
      <alignment horizontal="right"/>
    </xf>
    <xf numFmtId="38" fontId="19" fillId="0" borderId="17" xfId="35" applyFont="1" applyFill="1" applyBorder="1" applyAlignment="1">
      <alignment horizontal="right" vertical="center" wrapText="1"/>
    </xf>
    <xf numFmtId="38" fontId="19" fillId="26" borderId="114" xfId="35" applyFont="1" applyFill="1" applyBorder="1" applyAlignment="1">
      <alignment horizontal="right"/>
    </xf>
    <xf numFmtId="38" fontId="19" fillId="26" borderId="15" xfId="35" applyFont="1" applyFill="1" applyBorder="1" applyAlignment="1">
      <alignment horizontal="right"/>
    </xf>
    <xf numFmtId="38" fontId="19" fillId="0" borderId="17" xfId="35" applyFont="1" applyFill="1" applyBorder="1" applyAlignment="1">
      <alignment horizontal="right"/>
    </xf>
    <xf numFmtId="38" fontId="19" fillId="0" borderId="33" xfId="35" applyFont="1" applyFill="1" applyBorder="1" applyAlignment="1">
      <alignment vertical="center" wrapText="1"/>
    </xf>
    <xf numFmtId="38" fontId="19" fillId="0" borderId="115" xfId="35" applyFont="1" applyFill="1" applyBorder="1" applyAlignment="1">
      <alignment horizontal="right"/>
    </xf>
    <xf numFmtId="38" fontId="19" fillId="0" borderId="27" xfId="35" applyFont="1" applyFill="1" applyBorder="1" applyAlignment="1">
      <alignment horizontal="right"/>
    </xf>
    <xf numFmtId="38" fontId="19" fillId="0" borderId="33" xfId="35" applyFont="1" applyFill="1" applyBorder="1" applyAlignment="1">
      <alignment horizontal="right" wrapText="1"/>
    </xf>
    <xf numFmtId="38" fontId="19" fillId="26" borderId="15" xfId="35" applyFont="1" applyFill="1" applyBorder="1" applyAlignment="1">
      <alignment horizontal="right" wrapText="1"/>
    </xf>
    <xf numFmtId="38" fontId="19" fillId="0" borderId="31" xfId="35" applyFont="1" applyFill="1" applyBorder="1" applyAlignment="1">
      <alignment horizontal="right" wrapText="1"/>
    </xf>
    <xf numFmtId="38" fontId="19" fillId="0" borderId="32" xfId="35" applyFont="1" applyFill="1" applyBorder="1" applyAlignment="1">
      <alignment horizontal="right" wrapText="1"/>
    </xf>
    <xf numFmtId="0" fontId="0" fillId="0" borderId="0" xfId="0" applyAlignment="1">
      <alignment vertical="top"/>
    </xf>
    <xf numFmtId="0" fontId="0" fillId="0" borderId="0" xfId="0" applyAlignment="1">
      <alignment horizontal="left" vertical="center" wrapText="1"/>
    </xf>
    <xf numFmtId="0" fontId="106" fillId="0" borderId="15" xfId="0" applyFont="1" applyBorder="1" applyAlignment="1">
      <alignment horizontal="center" vertical="center" wrapText="1"/>
    </xf>
    <xf numFmtId="0" fontId="65" fillId="24" borderId="0" xfId="0" applyFont="1" applyFill="1">
      <alignment vertical="center"/>
    </xf>
    <xf numFmtId="0" fontId="0" fillId="24" borderId="0" xfId="0" applyFill="1">
      <alignment vertical="center"/>
    </xf>
    <xf numFmtId="0" fontId="0" fillId="0" borderId="29" xfId="0" applyBorder="1" applyAlignment="1">
      <alignment horizontal="right" vertical="top" wrapText="1"/>
    </xf>
    <xf numFmtId="31" fontId="0" fillId="0" borderId="29" xfId="0" applyNumberFormat="1" applyBorder="1" applyAlignment="1">
      <alignment vertical="top" wrapText="1"/>
    </xf>
    <xf numFmtId="0" fontId="118" fillId="0" borderId="17" xfId="0" applyFont="1" applyBorder="1" applyAlignment="1">
      <alignment horizontal="center" wrapText="1"/>
    </xf>
    <xf numFmtId="0" fontId="12" fillId="0" borderId="101" xfId="0" applyFont="1" applyBorder="1" applyAlignment="1">
      <alignment horizontal="center" vertical="center" wrapText="1"/>
    </xf>
    <xf numFmtId="0" fontId="43" fillId="0" borderId="29" xfId="0" applyFont="1" applyBorder="1" applyAlignment="1">
      <alignment horizontal="right" wrapText="1"/>
    </xf>
    <xf numFmtId="0" fontId="11" fillId="24" borderId="0" xfId="0" applyFont="1" applyFill="1" applyAlignment="1">
      <alignment horizontal="center" vertical="center"/>
    </xf>
    <xf numFmtId="0" fontId="15" fillId="24" borderId="0" xfId="0" applyFont="1" applyFill="1" applyAlignment="1">
      <alignment horizontal="right" vertical="center"/>
    </xf>
    <xf numFmtId="0" fontId="41" fillId="24" borderId="0" xfId="0" applyFont="1" applyFill="1">
      <alignment vertical="center"/>
    </xf>
    <xf numFmtId="0" fontId="38" fillId="24" borderId="0" xfId="0" applyFont="1" applyFill="1" applyAlignment="1">
      <alignment vertical="center" shrinkToFit="1"/>
    </xf>
    <xf numFmtId="38" fontId="9" fillId="24" borderId="0" xfId="35" applyFont="1" applyFill="1" applyBorder="1" applyAlignment="1">
      <alignment horizontal="right" vertical="top" wrapText="1"/>
    </xf>
    <xf numFmtId="0" fontId="37" fillId="24" borderId="0" xfId="0" applyFont="1" applyFill="1">
      <alignment vertical="center"/>
    </xf>
    <xf numFmtId="0" fontId="37" fillId="24" borderId="0" xfId="0" applyFont="1" applyFill="1" applyAlignment="1">
      <alignment horizontal="right" vertical="center"/>
    </xf>
    <xf numFmtId="0" fontId="10" fillId="24" borderId="0" xfId="0" applyFont="1" applyFill="1" applyAlignment="1">
      <alignment horizontal="right" vertical="center"/>
    </xf>
    <xf numFmtId="0" fontId="25" fillId="0" borderId="15" xfId="0" applyFont="1" applyBorder="1" applyAlignment="1">
      <alignment horizontal="center" vertical="center" shrinkToFit="1"/>
    </xf>
    <xf numFmtId="0" fontId="37" fillId="0" borderId="19" xfId="0" applyFont="1" applyBorder="1" applyAlignment="1">
      <alignment horizontal="center" vertical="center" wrapText="1"/>
    </xf>
    <xf numFmtId="0" fontId="12" fillId="0" borderId="121" xfId="0" applyFont="1" applyBorder="1" applyAlignment="1">
      <alignment horizontal="center" vertical="center" wrapText="1"/>
    </xf>
    <xf numFmtId="38" fontId="19" fillId="24" borderId="37" xfId="35" applyFont="1" applyFill="1" applyBorder="1" applyAlignment="1"/>
    <xf numFmtId="38" fontId="19" fillId="24" borderId="38" xfId="35" applyFont="1" applyFill="1" applyBorder="1" applyAlignment="1"/>
    <xf numFmtId="38" fontId="19" fillId="24" borderId="89" xfId="35" applyFont="1" applyFill="1" applyBorder="1" applyAlignment="1"/>
    <xf numFmtId="38" fontId="19" fillId="24" borderId="82" xfId="35" applyFont="1" applyFill="1" applyBorder="1" applyAlignment="1"/>
    <xf numFmtId="38" fontId="19" fillId="24" borderId="36" xfId="35" applyFont="1" applyFill="1" applyBorder="1" applyAlignment="1">
      <alignment horizontal="center" vertical="top" wrapText="1"/>
    </xf>
    <xf numFmtId="38" fontId="19" fillId="24" borderId="36" xfId="35" applyFont="1" applyFill="1" applyBorder="1" applyAlignment="1">
      <alignment horizontal="center"/>
    </xf>
    <xf numFmtId="38" fontId="19" fillId="24" borderId="38" xfId="35" applyFont="1" applyFill="1" applyBorder="1" applyAlignment="1">
      <alignment horizontal="right"/>
    </xf>
    <xf numFmtId="38" fontId="19" fillId="24" borderId="44" xfId="35" applyFont="1" applyFill="1" applyBorder="1" applyAlignment="1">
      <alignment horizontal="right"/>
    </xf>
    <xf numFmtId="38" fontId="23" fillId="0" borderId="98" xfId="35" applyFont="1" applyFill="1" applyBorder="1" applyAlignment="1">
      <alignment horizontal="right"/>
    </xf>
    <xf numFmtId="38" fontId="23" fillId="0" borderId="122" xfId="35" applyFont="1" applyFill="1" applyBorder="1" applyAlignment="1">
      <alignment horizontal="right"/>
    </xf>
    <xf numFmtId="38" fontId="23" fillId="0" borderId="123" xfId="35" applyFont="1" applyFill="1" applyBorder="1" applyAlignment="1">
      <alignment horizontal="right"/>
    </xf>
    <xf numFmtId="38" fontId="23" fillId="0" borderId="124" xfId="35" applyFont="1" applyFill="1" applyBorder="1" applyAlignment="1">
      <alignment horizontal="right"/>
    </xf>
    <xf numFmtId="38" fontId="23" fillId="0" borderId="125" xfId="35" applyFont="1" applyFill="1" applyBorder="1" applyAlignment="1">
      <alignment horizontal="right"/>
    </xf>
    <xf numFmtId="38" fontId="80" fillId="0" borderId="127" xfId="35" applyFont="1" applyFill="1" applyBorder="1" applyAlignment="1">
      <alignment horizontal="center"/>
    </xf>
    <xf numFmtId="38" fontId="80" fillId="0" borderId="128" xfId="35" applyFont="1" applyFill="1" applyBorder="1" applyAlignment="1">
      <alignment horizontal="center"/>
    </xf>
    <xf numFmtId="38" fontId="80" fillId="0" borderId="129" xfId="35" applyFont="1" applyFill="1" applyBorder="1" applyAlignment="1">
      <alignment horizontal="center"/>
    </xf>
    <xf numFmtId="38" fontId="80" fillId="0" borderId="130" xfId="35" applyFont="1" applyFill="1" applyBorder="1" applyAlignment="1">
      <alignment horizontal="center"/>
    </xf>
    <xf numFmtId="38" fontId="80" fillId="0" borderId="131" xfId="35" applyFont="1" applyFill="1" applyBorder="1" applyAlignment="1">
      <alignment horizontal="center"/>
    </xf>
    <xf numFmtId="38" fontId="80" fillId="0" borderId="132" xfId="35" applyFont="1" applyFill="1" applyBorder="1" applyAlignment="1">
      <alignment horizontal="center"/>
    </xf>
    <xf numFmtId="38" fontId="80" fillId="0" borderId="133" xfId="35" applyFont="1" applyFill="1" applyBorder="1" applyAlignment="1">
      <alignment horizontal="center"/>
    </xf>
    <xf numFmtId="38" fontId="80" fillId="0" borderId="11" xfId="35" applyFont="1" applyFill="1" applyBorder="1" applyAlignment="1">
      <alignment horizontal="center"/>
    </xf>
    <xf numFmtId="38" fontId="80" fillId="0" borderId="134" xfId="35" applyFont="1" applyFill="1" applyBorder="1" applyAlignment="1">
      <alignment horizontal="center"/>
    </xf>
    <xf numFmtId="38" fontId="80" fillId="0" borderId="135" xfId="35" applyFont="1" applyFill="1" applyBorder="1" applyAlignment="1">
      <alignment horizontal="center"/>
    </xf>
    <xf numFmtId="38" fontId="80" fillId="0" borderId="136" xfId="35" applyFont="1" applyFill="1" applyBorder="1" applyAlignment="1">
      <alignment horizontal="center"/>
    </xf>
    <xf numFmtId="38" fontId="80" fillId="0" borderId="137" xfId="35" applyFont="1" applyFill="1" applyBorder="1" applyAlignment="1">
      <alignment horizontal="center"/>
    </xf>
    <xf numFmtId="38" fontId="23" fillId="0" borderId="138" xfId="35" applyFont="1" applyFill="1" applyBorder="1" applyAlignment="1">
      <alignment horizontal="center" vertical="center"/>
    </xf>
    <xf numFmtId="38" fontId="23" fillId="24" borderId="139" xfId="35" applyFont="1" applyFill="1" applyBorder="1" applyAlignment="1">
      <alignment horizontal="center" vertical="center"/>
    </xf>
    <xf numFmtId="38" fontId="23" fillId="24" borderId="140" xfId="35" applyFont="1" applyFill="1" applyBorder="1" applyAlignment="1">
      <alignment horizontal="center" vertical="center"/>
    </xf>
    <xf numFmtId="38" fontId="23" fillId="0" borderId="140" xfId="35" applyFont="1" applyFill="1" applyBorder="1" applyAlignment="1">
      <alignment horizontal="center" vertical="center"/>
    </xf>
    <xf numFmtId="38" fontId="80" fillId="0" borderId="142" xfId="35" applyFont="1" applyFill="1" applyBorder="1" applyAlignment="1">
      <alignment horizontal="center" vertical="center"/>
    </xf>
    <xf numFmtId="38" fontId="79" fillId="0" borderId="140" xfId="35" applyFont="1" applyFill="1" applyBorder="1" applyAlignment="1">
      <alignment horizontal="center" vertical="center"/>
    </xf>
    <xf numFmtId="38" fontId="79" fillId="0" borderId="139" xfId="35" applyFont="1" applyFill="1" applyBorder="1" applyAlignment="1">
      <alignment horizontal="center" vertical="center"/>
    </xf>
    <xf numFmtId="38" fontId="23" fillId="0" borderId="143" xfId="35" applyFont="1" applyFill="1" applyBorder="1" applyAlignment="1">
      <alignment horizontal="center" vertical="center"/>
    </xf>
    <xf numFmtId="0" fontId="119" fillId="0" borderId="146" xfId="0" applyFont="1" applyBorder="1" applyAlignment="1">
      <alignment horizontal="justify" vertical="top" wrapText="1"/>
    </xf>
    <xf numFmtId="0" fontId="119" fillId="0" borderId="147" xfId="0" applyFont="1" applyBorder="1" applyAlignment="1">
      <alignment horizontal="justify" vertical="top" wrapText="1"/>
    </xf>
    <xf numFmtId="0" fontId="8" fillId="0" borderId="0" xfId="47"/>
    <xf numFmtId="0" fontId="87" fillId="24" borderId="0" xfId="47" applyFont="1" applyFill="1"/>
    <xf numFmtId="0" fontId="8" fillId="0" borderId="0" xfId="47" applyAlignment="1">
      <alignment horizontal="center"/>
    </xf>
    <xf numFmtId="0" fontId="8" fillId="0" borderId="0" xfId="47" applyAlignment="1">
      <alignment horizontal="right"/>
    </xf>
    <xf numFmtId="0" fontId="15" fillId="0" borderId="0" xfId="47" applyFont="1" applyAlignment="1">
      <alignment vertical="top"/>
    </xf>
    <xf numFmtId="0" fontId="22" fillId="0" borderId="0" xfId="47" applyFont="1" applyAlignment="1">
      <alignment vertical="top"/>
    </xf>
    <xf numFmtId="0" fontId="8" fillId="0" borderId="15" xfId="47" applyBorder="1" applyAlignment="1">
      <alignment horizontal="right"/>
    </xf>
    <xf numFmtId="0" fontId="19" fillId="0" borderId="15" xfId="47" applyFont="1" applyBorder="1" applyAlignment="1">
      <alignment horizontal="center"/>
    </xf>
    <xf numFmtId="0" fontId="19" fillId="0" borderId="15" xfId="47" applyFont="1" applyBorder="1" applyAlignment="1">
      <alignment horizontal="right" shrinkToFit="1"/>
    </xf>
    <xf numFmtId="0" fontId="12" fillId="0" borderId="0" xfId="47" applyFont="1" applyAlignment="1">
      <alignment vertical="top"/>
    </xf>
    <xf numFmtId="0" fontId="8" fillId="0" borderId="0" xfId="47" applyAlignment="1">
      <alignment vertical="top"/>
    </xf>
    <xf numFmtId="0" fontId="8" fillId="0" borderId="0" xfId="47" applyAlignment="1">
      <alignment horizontal="center" vertical="top"/>
    </xf>
    <xf numFmtId="0" fontId="19" fillId="0" borderId="0" xfId="47" applyFont="1"/>
    <xf numFmtId="0" fontId="19" fillId="0" borderId="15" xfId="47" applyFont="1" applyBorder="1" applyAlignment="1">
      <alignment horizontal="center" vertical="top"/>
    </xf>
    <xf numFmtId="0" fontId="19" fillId="0" borderId="19" xfId="47" applyFont="1" applyBorder="1" applyAlignment="1">
      <alignment horizontal="right" vertical="top"/>
    </xf>
    <xf numFmtId="0" fontId="19" fillId="0" borderId="15" xfId="47" applyFont="1" applyBorder="1" applyAlignment="1">
      <alignment horizontal="right" vertical="top"/>
    </xf>
    <xf numFmtId="0" fontId="20" fillId="0" borderId="153" xfId="47" applyFont="1" applyBorder="1" applyAlignment="1">
      <alignment vertical="top"/>
    </xf>
    <xf numFmtId="0" fontId="19" fillId="0" borderId="19" xfId="47" applyFont="1" applyBorder="1" applyAlignment="1">
      <alignment horizontal="right" vertical="top" shrinkToFit="1"/>
    </xf>
    <xf numFmtId="0" fontId="20" fillId="0" borderId="0" xfId="47" applyFont="1" applyAlignment="1">
      <alignment vertical="top"/>
    </xf>
    <xf numFmtId="0" fontId="19" fillId="0" borderId="29" xfId="47" applyFont="1" applyBorder="1" applyAlignment="1">
      <alignment horizontal="right" vertical="top" shrinkToFit="1"/>
    </xf>
    <xf numFmtId="0" fontId="19" fillId="0" borderId="0" xfId="47" applyFont="1" applyAlignment="1">
      <alignment vertical="top"/>
    </xf>
    <xf numFmtId="0" fontId="19" fillId="0" borderId="18" xfId="47" applyFont="1" applyBorder="1" applyAlignment="1">
      <alignment horizontal="left" vertical="top"/>
    </xf>
    <xf numFmtId="0" fontId="19" fillId="0" borderId="30" xfId="47" applyFont="1" applyBorder="1" applyAlignment="1">
      <alignment horizontal="left" vertical="top"/>
    </xf>
    <xf numFmtId="0" fontId="19" fillId="0" borderId="18" xfId="47" applyFont="1" applyBorder="1" applyAlignment="1">
      <alignment vertical="top"/>
    </xf>
    <xf numFmtId="0" fontId="19" fillId="0" borderId="30" xfId="47" applyFont="1" applyBorder="1" applyAlignment="1">
      <alignment vertical="top"/>
    </xf>
    <xf numFmtId="0" fontId="19" fillId="0" borderId="30" xfId="47" applyFont="1" applyBorder="1" applyAlignment="1">
      <alignment horizontal="right" vertical="top"/>
    </xf>
    <xf numFmtId="0" fontId="19" fillId="0" borderId="29" xfId="47" applyFont="1" applyBorder="1"/>
    <xf numFmtId="0" fontId="19" fillId="0" borderId="16" xfId="47" applyFont="1" applyBorder="1" applyAlignment="1">
      <alignment horizontal="center" vertical="center" textRotation="255" shrinkToFit="1"/>
    </xf>
    <xf numFmtId="0" fontId="19" fillId="0" borderId="15" xfId="47" applyFont="1" applyBorder="1"/>
    <xf numFmtId="38" fontId="19" fillId="0" borderId="15" xfId="47" applyNumberFormat="1" applyFont="1" applyBorder="1"/>
    <xf numFmtId="0" fontId="19" fillId="0" borderId="24" xfId="47" applyFont="1" applyBorder="1" applyAlignment="1">
      <alignment horizontal="center" vertical="center" textRotation="255" shrinkToFit="1"/>
    </xf>
    <xf numFmtId="0" fontId="19" fillId="0" borderId="60" xfId="47" applyFont="1" applyBorder="1"/>
    <xf numFmtId="0" fontId="19" fillId="0" borderId="0" xfId="47" applyFont="1" applyAlignment="1">
      <alignment horizontal="center" vertical="center" textRotation="255" shrinkToFit="1"/>
    </xf>
    <xf numFmtId="0" fontId="19" fillId="0" borderId="22" xfId="47" applyFont="1" applyBorder="1"/>
    <xf numFmtId="0" fontId="65" fillId="0" borderId="0" xfId="47" applyFont="1"/>
    <xf numFmtId="0" fontId="8" fillId="0" borderId="22" xfId="47" applyBorder="1"/>
    <xf numFmtId="0" fontId="20" fillId="0" borderId="0" xfId="47" applyFont="1"/>
    <xf numFmtId="0" fontId="87" fillId="0" borderId="0" xfId="47" applyFont="1" applyAlignment="1">
      <alignment vertical="top"/>
    </xf>
    <xf numFmtId="0" fontId="87" fillId="0" borderId="0" xfId="47" applyFont="1" applyAlignment="1">
      <alignment horizontal="left" vertical="top"/>
    </xf>
    <xf numFmtId="0" fontId="64" fillId="0" borderId="0" xfId="47" applyFont="1" applyAlignment="1">
      <alignment vertical="top"/>
    </xf>
    <xf numFmtId="0" fontId="87" fillId="0" borderId="0" xfId="47" applyFont="1" applyAlignment="1">
      <alignment horizontal="center" vertical="top"/>
    </xf>
    <xf numFmtId="0" fontId="64" fillId="0" borderId="0" xfId="47" applyFont="1" applyAlignment="1">
      <alignment horizontal="center" vertical="top"/>
    </xf>
    <xf numFmtId="0" fontId="19" fillId="0" borderId="0" xfId="47" applyFont="1" applyAlignment="1">
      <alignment horizontal="center"/>
    </xf>
    <xf numFmtId="0" fontId="19" fillId="0" borderId="0" xfId="47" applyFont="1" applyAlignment="1">
      <alignment horizontal="right"/>
    </xf>
    <xf numFmtId="0" fontId="64" fillId="0" borderId="0" xfId="47" applyFont="1" applyAlignment="1">
      <alignment horizontal="right" vertical="top"/>
    </xf>
    <xf numFmtId="0" fontId="8" fillId="25" borderId="0" xfId="47" applyFill="1"/>
    <xf numFmtId="0" fontId="88" fillId="0" borderId="0" xfId="47" applyFont="1" applyAlignment="1">
      <alignment horizontal="left" vertical="top" wrapText="1"/>
    </xf>
    <xf numFmtId="38" fontId="19" fillId="0" borderId="15" xfId="35" applyFont="1" applyFill="1" applyBorder="1" applyAlignment="1">
      <alignment vertical="center" wrapText="1"/>
    </xf>
    <xf numFmtId="0" fontId="8" fillId="0" borderId="19" xfId="47" applyBorder="1"/>
    <xf numFmtId="0" fontId="0" fillId="0" borderId="18" xfId="47" applyFont="1" applyBorder="1"/>
    <xf numFmtId="0" fontId="19" fillId="0" borderId="30" xfId="47" applyFont="1" applyBorder="1" applyAlignment="1">
      <alignment horizontal="center"/>
    </xf>
    <xf numFmtId="0" fontId="20" fillId="0" borderId="0" xfId="47" applyFont="1" applyAlignment="1">
      <alignment horizontal="center" vertical="center" wrapText="1"/>
    </xf>
    <xf numFmtId="0" fontId="19" fillId="0" borderId="154" xfId="47" applyFont="1" applyBorder="1" applyAlignment="1">
      <alignment horizontal="center"/>
    </xf>
    <xf numFmtId="0" fontId="19" fillId="0" borderId="155" xfId="47" applyFont="1" applyBorder="1" applyAlignment="1">
      <alignment horizontal="center"/>
    </xf>
    <xf numFmtId="0" fontId="19" fillId="0" borderId="115" xfId="47" applyFont="1" applyBorder="1" applyAlignment="1">
      <alignment horizontal="center"/>
    </xf>
    <xf numFmtId="0" fontId="19" fillId="0" borderId="114" xfId="47" applyFont="1" applyBorder="1" applyAlignment="1">
      <alignment horizontal="center"/>
    </xf>
    <xf numFmtId="0" fontId="20" fillId="0" borderId="29" xfId="47" applyFont="1" applyBorder="1" applyAlignment="1">
      <alignment horizontal="center" vertical="center" wrapText="1"/>
    </xf>
    <xf numFmtId="0" fontId="20" fillId="0" borderId="156" xfId="47" applyFont="1" applyBorder="1" applyAlignment="1">
      <alignment horizontal="center"/>
    </xf>
    <xf numFmtId="0" fontId="19" fillId="0" borderId="24" xfId="47" applyFont="1" applyBorder="1" applyAlignment="1">
      <alignment horizontal="center"/>
    </xf>
    <xf numFmtId="0" fontId="8" fillId="0" borderId="0" xfId="47" applyAlignment="1">
      <alignment horizontal="left" vertical="top"/>
    </xf>
    <xf numFmtId="0" fontId="19" fillId="0" borderId="157" xfId="47" applyFont="1" applyBorder="1" applyAlignment="1">
      <alignment horizontal="justify"/>
    </xf>
    <xf numFmtId="0" fontId="19" fillId="0" borderId="112" xfId="47" applyFont="1" applyBorder="1" applyAlignment="1">
      <alignment horizontal="center"/>
    </xf>
    <xf numFmtId="0" fontId="16" fillId="0" borderId="0" xfId="47" applyFont="1"/>
    <xf numFmtId="0" fontId="8" fillId="24" borderId="0" xfId="49" applyFill="1"/>
    <xf numFmtId="0" fontId="38" fillId="24" borderId="0" xfId="49" applyFont="1" applyFill="1"/>
    <xf numFmtId="0" fontId="8" fillId="24" borderId="0" xfId="49" applyFill="1" applyAlignment="1">
      <alignment horizontal="center" vertical="center"/>
    </xf>
    <xf numFmtId="0" fontId="8" fillId="24" borderId="15" xfId="49" applyFill="1" applyBorder="1" applyAlignment="1">
      <alignment horizontal="center"/>
    </xf>
    <xf numFmtId="31" fontId="38" fillId="24" borderId="0" xfId="49" applyNumberFormat="1" applyFont="1" applyFill="1" applyAlignment="1">
      <alignment horizontal="center" vertical="center"/>
    </xf>
    <xf numFmtId="0" fontId="38" fillId="24" borderId="120" xfId="49" applyFont="1" applyFill="1" applyBorder="1" applyAlignment="1">
      <alignment horizontal="center" vertical="center" wrapText="1"/>
    </xf>
    <xf numFmtId="0" fontId="38" fillId="24" borderId="120" xfId="49" applyFont="1" applyFill="1" applyBorder="1" applyAlignment="1">
      <alignment horizontal="center" wrapText="1"/>
    </xf>
    <xf numFmtId="0" fontId="8" fillId="24" borderId="145" xfId="49" applyFill="1" applyBorder="1" applyAlignment="1">
      <alignment horizontal="center" vertical="center" wrapText="1"/>
    </xf>
    <xf numFmtId="0" fontId="8" fillId="24" borderId="51" xfId="49" applyFill="1" applyBorder="1" applyAlignment="1">
      <alignment horizontal="center" vertical="center"/>
    </xf>
    <xf numFmtId="0" fontId="8" fillId="24" borderId="161" xfId="49" applyFill="1" applyBorder="1" applyAlignment="1">
      <alignment horizontal="center" vertical="center"/>
    </xf>
    <xf numFmtId="0" fontId="8" fillId="24" borderId="162" xfId="49" applyFill="1" applyBorder="1" applyAlignment="1">
      <alignment horizontal="center" vertical="center"/>
    </xf>
    <xf numFmtId="0" fontId="8" fillId="24" borderId="163" xfId="49" applyFill="1" applyBorder="1" applyAlignment="1">
      <alignment horizontal="center" vertical="center"/>
    </xf>
    <xf numFmtId="0" fontId="8" fillId="24" borderId="164" xfId="49" applyFill="1" applyBorder="1" applyAlignment="1">
      <alignment horizontal="center" vertical="center"/>
    </xf>
    <xf numFmtId="0" fontId="8" fillId="24" borderId="102" xfId="49" applyFill="1" applyBorder="1" applyAlignment="1">
      <alignment horizontal="center" vertical="center" wrapText="1"/>
    </xf>
    <xf numFmtId="0" fontId="38" fillId="24" borderId="165" xfId="49" applyFont="1" applyFill="1" applyBorder="1" applyAlignment="1">
      <alignment horizontal="center" wrapText="1"/>
    </xf>
    <xf numFmtId="0" fontId="19" fillId="24" borderId="166" xfId="49" applyFont="1" applyFill="1" applyBorder="1" applyAlignment="1">
      <alignment horizontal="center"/>
    </xf>
    <xf numFmtId="0" fontId="19" fillId="24" borderId="167" xfId="49" applyFont="1" applyFill="1" applyBorder="1" applyAlignment="1">
      <alignment horizontal="center"/>
    </xf>
    <xf numFmtId="0" fontId="19" fillId="24" borderId="168" xfId="49" applyFont="1" applyFill="1" applyBorder="1" applyAlignment="1">
      <alignment horizontal="center"/>
    </xf>
    <xf numFmtId="0" fontId="19" fillId="24" borderId="169" xfId="49" applyFont="1" applyFill="1" applyBorder="1" applyAlignment="1">
      <alignment horizontal="center"/>
    </xf>
    <xf numFmtId="0" fontId="19" fillId="24" borderId="170" xfId="49" applyFont="1" applyFill="1" applyBorder="1" applyAlignment="1">
      <alignment horizontal="center"/>
    </xf>
    <xf numFmtId="0" fontId="8" fillId="24" borderId="171" xfId="49" applyFill="1" applyBorder="1" applyAlignment="1">
      <alignment horizontal="left"/>
    </xf>
    <xf numFmtId="0" fontId="8" fillId="24" borderId="0" xfId="49" applyFill="1" applyAlignment="1">
      <alignment horizontal="left"/>
    </xf>
    <xf numFmtId="38" fontId="8" fillId="24" borderId="0" xfId="49" applyNumberFormat="1" applyFill="1" applyAlignment="1">
      <alignment horizontal="right"/>
    </xf>
    <xf numFmtId="0" fontId="8" fillId="24" borderId="16" xfId="49" applyFill="1" applyBorder="1" applyAlignment="1">
      <alignment horizontal="left"/>
    </xf>
    <xf numFmtId="0" fontId="8" fillId="25" borderId="172" xfId="49" applyFill="1" applyBorder="1" applyAlignment="1">
      <alignment horizontal="center"/>
    </xf>
    <xf numFmtId="0" fontId="19" fillId="24" borderId="36" xfId="49" applyFont="1" applyFill="1" applyBorder="1" applyAlignment="1">
      <alignment horizontal="center"/>
    </xf>
    <xf numFmtId="0" fontId="19" fillId="24" borderId="37" xfId="49" applyFont="1" applyFill="1" applyBorder="1" applyAlignment="1">
      <alignment horizontal="center"/>
    </xf>
    <xf numFmtId="0" fontId="19" fillId="24" borderId="38" xfId="49" applyFont="1" applyFill="1" applyBorder="1" applyAlignment="1">
      <alignment horizontal="center"/>
    </xf>
    <xf numFmtId="0" fontId="19" fillId="24" borderId="89" xfId="49" applyFont="1" applyFill="1" applyBorder="1" applyAlignment="1">
      <alignment horizontal="center"/>
    </xf>
    <xf numFmtId="0" fontId="19" fillId="24" borderId="82" xfId="49" applyFont="1" applyFill="1" applyBorder="1" applyAlignment="1">
      <alignment horizontal="center"/>
    </xf>
    <xf numFmtId="0" fontId="8" fillId="24" borderId="16" xfId="49" applyFill="1" applyBorder="1"/>
    <xf numFmtId="0" fontId="19" fillId="24" borderId="36" xfId="49" applyFont="1" applyFill="1" applyBorder="1" applyAlignment="1">
      <alignment horizontal="center" vertical="top" wrapText="1"/>
    </xf>
    <xf numFmtId="0" fontId="8" fillId="24" borderId="172" xfId="49" applyFill="1" applyBorder="1" applyAlignment="1">
      <alignment horizontal="center"/>
    </xf>
    <xf numFmtId="0" fontId="8" fillId="24" borderId="171" xfId="49" applyFill="1" applyBorder="1"/>
    <xf numFmtId="0" fontId="8" fillId="24" borderId="0" xfId="49" applyFill="1" applyAlignment="1">
      <alignment horizontal="right"/>
    </xf>
    <xf numFmtId="0" fontId="8" fillId="0" borderId="0" xfId="49" applyAlignment="1">
      <alignment horizontal="right"/>
    </xf>
    <xf numFmtId="9" fontId="8" fillId="25" borderId="0" xfId="28" applyFont="1" applyFill="1" applyBorder="1" applyAlignment="1"/>
    <xf numFmtId="0" fontId="19" fillId="24" borderId="26" xfId="49" applyFont="1" applyFill="1" applyBorder="1" applyAlignment="1">
      <alignment horizontal="right" shrinkToFit="1"/>
    </xf>
    <xf numFmtId="179" fontId="8" fillId="24" borderId="0" xfId="28" applyNumberFormat="1" applyFont="1" applyFill="1" applyBorder="1" applyAlignment="1"/>
    <xf numFmtId="0" fontId="8" fillId="24" borderId="17" xfId="49" applyFill="1" applyBorder="1" applyAlignment="1">
      <alignment horizontal="right"/>
    </xf>
    <xf numFmtId="38" fontId="8" fillId="24" borderId="0" xfId="49" applyNumberFormat="1" applyFill="1"/>
    <xf numFmtId="0" fontId="8" fillId="24" borderId="27" xfId="49" applyFill="1" applyBorder="1" applyAlignment="1">
      <alignment horizontal="left" shrinkToFit="1"/>
    </xf>
    <xf numFmtId="38" fontId="8" fillId="24" borderId="0" xfId="35" applyFont="1" applyFill="1" applyBorder="1" applyAlignment="1"/>
    <xf numFmtId="0" fontId="8" fillId="24" borderId="27" xfId="49" applyFill="1" applyBorder="1" applyAlignment="1">
      <alignment horizontal="right"/>
    </xf>
    <xf numFmtId="0" fontId="8" fillId="24" borderId="145" xfId="49" applyFill="1" applyBorder="1" applyAlignment="1">
      <alignment horizontal="right"/>
    </xf>
    <xf numFmtId="0" fontId="8" fillId="24" borderId="102" xfId="49" applyFill="1" applyBorder="1"/>
    <xf numFmtId="0" fontId="8" fillId="24" borderId="10" xfId="49" applyFill="1" applyBorder="1"/>
    <xf numFmtId="0" fontId="8" fillId="24" borderId="173" xfId="49" applyFill="1" applyBorder="1"/>
    <xf numFmtId="0" fontId="8" fillId="0" borderId="69" xfId="49" applyBorder="1" applyAlignment="1">
      <alignment horizontal="center" vertical="center"/>
    </xf>
    <xf numFmtId="0" fontId="38" fillId="25" borderId="165" xfId="49" applyFont="1" applyFill="1" applyBorder="1" applyAlignment="1">
      <alignment horizontal="center" wrapText="1"/>
    </xf>
    <xf numFmtId="0" fontId="8" fillId="0" borderId="171" xfId="49" applyBorder="1" applyAlignment="1">
      <alignment horizontal="right"/>
    </xf>
    <xf numFmtId="0" fontId="19" fillId="24" borderId="27" xfId="49" applyFont="1" applyFill="1" applyBorder="1" applyAlignment="1">
      <alignment horizontal="right"/>
    </xf>
    <xf numFmtId="0" fontId="19" fillId="24" borderId="17" xfId="49" applyFont="1" applyFill="1" applyBorder="1" applyAlignment="1">
      <alignment horizontal="right"/>
    </xf>
    <xf numFmtId="9" fontId="8" fillId="24" borderId="0" xfId="28" applyFont="1" applyFill="1" applyBorder="1" applyAlignment="1"/>
    <xf numFmtId="0" fontId="19" fillId="24" borderId="145" xfId="49" applyFont="1" applyFill="1" applyBorder="1" applyAlignment="1">
      <alignment horizontal="right"/>
    </xf>
    <xf numFmtId="0" fontId="8" fillId="24" borderId="26" xfId="49" applyFill="1" applyBorder="1" applyAlignment="1">
      <alignment horizontal="right"/>
    </xf>
    <xf numFmtId="0" fontId="19" fillId="24" borderId="166" xfId="49" applyFont="1" applyFill="1" applyBorder="1"/>
    <xf numFmtId="0" fontId="19" fillId="24" borderId="167" xfId="49" applyFont="1" applyFill="1" applyBorder="1"/>
    <xf numFmtId="0" fontId="19" fillId="24" borderId="168" xfId="49" applyFont="1" applyFill="1" applyBorder="1"/>
    <xf numFmtId="0" fontId="19" fillId="24" borderId="169" xfId="49" applyFont="1" applyFill="1" applyBorder="1"/>
    <xf numFmtId="0" fontId="19" fillId="24" borderId="170" xfId="49" applyFont="1" applyFill="1" applyBorder="1"/>
    <xf numFmtId="0" fontId="19" fillId="24" borderId="36" xfId="49" applyFont="1" applyFill="1" applyBorder="1"/>
    <xf numFmtId="0" fontId="19" fillId="24" borderId="37" xfId="49" applyFont="1" applyFill="1" applyBorder="1"/>
    <xf numFmtId="0" fontId="19" fillId="24" borderId="38" xfId="49" applyFont="1" applyFill="1" applyBorder="1"/>
    <xf numFmtId="0" fontId="19" fillId="24" borderId="89" xfId="49" applyFont="1" applyFill="1" applyBorder="1"/>
    <xf numFmtId="0" fontId="19" fillId="24" borderId="82" xfId="49" applyFont="1" applyFill="1" applyBorder="1"/>
    <xf numFmtId="0" fontId="8" fillId="25" borderId="16" xfId="49" applyFill="1" applyBorder="1"/>
    <xf numFmtId="0" fontId="19" fillId="24" borderId="36" xfId="49" applyFont="1" applyFill="1" applyBorder="1" applyAlignment="1">
      <alignment vertical="top" wrapText="1"/>
    </xf>
    <xf numFmtId="0" fontId="8" fillId="25" borderId="175" xfId="49" applyFill="1" applyBorder="1" applyAlignment="1">
      <alignment horizontal="center"/>
    </xf>
    <xf numFmtId="0" fontId="19" fillId="24" borderId="166" xfId="49" applyFont="1" applyFill="1" applyBorder="1" applyAlignment="1">
      <alignment horizontal="left"/>
    </xf>
    <xf numFmtId="0" fontId="19" fillId="24" borderId="169" xfId="49" applyFont="1" applyFill="1" applyBorder="1" applyAlignment="1">
      <alignment horizontal="left"/>
    </xf>
    <xf numFmtId="0" fontId="77" fillId="24" borderId="171" xfId="49" applyFont="1" applyFill="1" applyBorder="1"/>
    <xf numFmtId="0" fontId="77" fillId="24" borderId="0" xfId="49" applyFont="1" applyFill="1"/>
    <xf numFmtId="0" fontId="78" fillId="24" borderId="0" xfId="49" applyFont="1" applyFill="1"/>
    <xf numFmtId="0" fontId="78" fillId="24" borderId="16" xfId="49" applyFont="1" applyFill="1" applyBorder="1"/>
    <xf numFmtId="0" fontId="19" fillId="24" borderId="52" xfId="49" applyFont="1" applyFill="1" applyBorder="1" applyAlignment="1">
      <alignment horizontal="center"/>
    </xf>
    <xf numFmtId="0" fontId="19" fillId="24" borderId="53" xfId="49" applyFont="1" applyFill="1" applyBorder="1" applyAlignment="1">
      <alignment horizontal="center"/>
    </xf>
    <xf numFmtId="0" fontId="19" fillId="24" borderId="54" xfId="49" applyFont="1" applyFill="1" applyBorder="1" applyAlignment="1">
      <alignment horizontal="center"/>
    </xf>
    <xf numFmtId="0" fontId="19" fillId="24" borderId="96" xfId="49" applyFont="1" applyFill="1" applyBorder="1" applyAlignment="1">
      <alignment horizontal="center"/>
    </xf>
    <xf numFmtId="0" fontId="19" fillId="24" borderId="86" xfId="49" applyFont="1" applyFill="1" applyBorder="1" applyAlignment="1">
      <alignment horizontal="center"/>
    </xf>
    <xf numFmtId="0" fontId="19" fillId="24" borderId="36" xfId="49" applyFont="1" applyFill="1" applyBorder="1" applyAlignment="1">
      <alignment horizontal="left"/>
    </xf>
    <xf numFmtId="0" fontId="8" fillId="0" borderId="165" xfId="49" applyBorder="1" applyAlignment="1">
      <alignment horizontal="center" vertical="center" shrinkToFit="1"/>
    </xf>
    <xf numFmtId="0" fontId="8" fillId="24" borderId="171" xfId="49" applyFill="1" applyBorder="1" applyAlignment="1">
      <alignment horizontal="center" vertical="center" wrapText="1"/>
    </xf>
    <xf numFmtId="0" fontId="8" fillId="0" borderId="172" xfId="49" applyBorder="1" applyAlignment="1">
      <alignment horizontal="center" vertical="center" shrinkToFit="1"/>
    </xf>
    <xf numFmtId="0" fontId="8" fillId="0" borderId="145" xfId="49" applyBorder="1" applyAlignment="1">
      <alignment horizontal="center" vertical="center" shrinkToFit="1"/>
    </xf>
    <xf numFmtId="0" fontId="19" fillId="24" borderId="0" xfId="49" applyFont="1" applyFill="1"/>
    <xf numFmtId="0" fontId="16" fillId="24" borderId="0" xfId="52" applyFont="1" applyFill="1"/>
    <xf numFmtId="0" fontId="10" fillId="24" borderId="0" xfId="52" applyFont="1" applyFill="1" applyAlignment="1">
      <alignment horizontal="left"/>
    </xf>
    <xf numFmtId="0" fontId="10" fillId="24" borderId="0" xfId="52" applyFont="1" applyFill="1" applyAlignment="1">
      <alignment horizontal="right"/>
    </xf>
    <xf numFmtId="0" fontId="8" fillId="0" borderId="0" xfId="57"/>
    <xf numFmtId="56" fontId="8" fillId="0" borderId="0" xfId="57" applyNumberFormat="1"/>
    <xf numFmtId="0" fontId="51" fillId="0" borderId="0" xfId="57" applyFont="1"/>
    <xf numFmtId="0" fontId="36" fillId="0" borderId="0" xfId="57" applyFont="1" applyAlignment="1">
      <alignment horizontal="center"/>
    </xf>
    <xf numFmtId="0" fontId="8" fillId="0" borderId="0" xfId="57" applyAlignment="1">
      <alignment horizontal="right" vertical="center"/>
    </xf>
    <xf numFmtId="55" fontId="8" fillId="0" borderId="0" xfId="57" applyNumberFormat="1" applyAlignment="1">
      <alignment horizontal="left" vertical="center"/>
    </xf>
    <xf numFmtId="177" fontId="8" fillId="0" borderId="0" xfId="57" applyNumberFormat="1" applyAlignment="1">
      <alignment horizontal="left" vertical="center"/>
    </xf>
    <xf numFmtId="0" fontId="8" fillId="0" borderId="15" xfId="51" applyBorder="1" applyAlignment="1">
      <alignment horizontal="center" vertical="center"/>
    </xf>
    <xf numFmtId="0" fontId="8" fillId="0" borderId="15" xfId="51" applyBorder="1" applyAlignment="1">
      <alignment horizontal="center" vertical="center" wrapText="1"/>
    </xf>
    <xf numFmtId="0" fontId="8" fillId="0" borderId="15" xfId="29" applyFont="1" applyBorder="1" applyAlignment="1" applyProtection="1"/>
    <xf numFmtId="49" fontId="38" fillId="0" borderId="15" xfId="51" applyNumberFormat="1" applyFont="1" applyBorder="1" applyAlignment="1">
      <alignment horizontal="right" vertical="center"/>
    </xf>
    <xf numFmtId="0" fontId="8" fillId="0" borderId="15" xfId="51" applyBorder="1"/>
    <xf numFmtId="0" fontId="9" fillId="24" borderId="0" xfId="52" applyFont="1" applyFill="1" applyAlignment="1">
      <alignment horizontal="justify"/>
    </xf>
    <xf numFmtId="0" fontId="30" fillId="24" borderId="0" xfId="52" applyFont="1" applyFill="1" applyAlignment="1">
      <alignment horizontal="justify"/>
    </xf>
    <xf numFmtId="0" fontId="49" fillId="24" borderId="0" xfId="52" applyFont="1" applyFill="1" applyAlignment="1">
      <alignment horizontal="center"/>
    </xf>
    <xf numFmtId="0" fontId="68" fillId="24" borderId="0" xfId="52" applyFont="1" applyFill="1"/>
    <xf numFmtId="0" fontId="48" fillId="24" borderId="0" xfId="52" applyFont="1" applyFill="1" applyAlignment="1">
      <alignment horizontal="left"/>
    </xf>
    <xf numFmtId="0" fontId="10" fillId="24" borderId="0" xfId="52" applyFont="1" applyFill="1" applyAlignment="1">
      <alignment horizontal="center"/>
    </xf>
    <xf numFmtId="0" fontId="12" fillId="24" borderId="0" xfId="52" applyFont="1" applyFill="1"/>
    <xf numFmtId="0" fontId="53" fillId="24" borderId="0" xfId="52" applyFont="1" applyFill="1" applyAlignment="1">
      <alignment horizontal="justify"/>
    </xf>
    <xf numFmtId="0" fontId="10" fillId="24" borderId="0" xfId="52" applyFont="1" applyFill="1" applyAlignment="1">
      <alignment horizontal="justify"/>
    </xf>
    <xf numFmtId="0" fontId="15" fillId="24" borderId="0" xfId="0" applyFont="1" applyFill="1">
      <alignment vertical="center"/>
    </xf>
    <xf numFmtId="0" fontId="38" fillId="24" borderId="0" xfId="52" applyFont="1" applyFill="1"/>
    <xf numFmtId="0" fontId="16" fillId="24" borderId="0" xfId="52" applyFont="1" applyFill="1" applyAlignment="1">
      <alignment horizontal="left"/>
    </xf>
    <xf numFmtId="0" fontId="15" fillId="24" borderId="0" xfId="52" applyFont="1" applyFill="1" applyAlignment="1">
      <alignment horizontal="left"/>
    </xf>
    <xf numFmtId="0" fontId="10" fillId="24" borderId="0" xfId="52" applyFont="1" applyFill="1" applyAlignment="1">
      <alignment vertical="center" wrapText="1"/>
    </xf>
    <xf numFmtId="0" fontId="10" fillId="24" borderId="0" xfId="52" applyFont="1" applyFill="1" applyAlignment="1">
      <alignment horizontal="center" vertical="top" wrapText="1"/>
    </xf>
    <xf numFmtId="0" fontId="15" fillId="24" borderId="0" xfId="52" applyFont="1" applyFill="1" applyAlignment="1">
      <alignment horizontal="justify"/>
    </xf>
    <xf numFmtId="0" fontId="11" fillId="24" borderId="0" xfId="52" applyFont="1" applyFill="1" applyAlignment="1">
      <alignment horizontal="center" vertical="top" wrapText="1"/>
    </xf>
    <xf numFmtId="0" fontId="10" fillId="24" borderId="0" xfId="52" applyFont="1" applyFill="1" applyAlignment="1">
      <alignment horizontal="justify" vertical="top" wrapText="1"/>
    </xf>
    <xf numFmtId="0" fontId="12" fillId="24" borderId="0" xfId="52" applyFont="1" applyFill="1" applyAlignment="1">
      <alignment horizontal="justify"/>
    </xf>
    <xf numFmtId="0" fontId="23" fillId="0" borderId="32" xfId="0" applyFont="1" applyBorder="1">
      <alignment vertical="center"/>
    </xf>
    <xf numFmtId="0" fontId="23" fillId="0" borderId="34" xfId="0" applyFont="1" applyBorder="1">
      <alignment vertical="center"/>
    </xf>
    <xf numFmtId="0" fontId="23" fillId="0" borderId="33" xfId="0" applyFont="1" applyBorder="1">
      <alignment vertical="center"/>
    </xf>
    <xf numFmtId="0" fontId="23" fillId="0" borderId="26" xfId="0" applyFont="1" applyBorder="1">
      <alignment vertical="center"/>
    </xf>
    <xf numFmtId="0" fontId="23" fillId="0" borderId="17" xfId="0" applyFont="1" applyBorder="1">
      <alignment vertical="center"/>
    </xf>
    <xf numFmtId="0" fontId="23" fillId="0" borderId="112" xfId="0" applyFont="1" applyBorder="1">
      <alignment vertical="center"/>
    </xf>
    <xf numFmtId="0" fontId="119" fillId="0" borderId="17" xfId="0" applyFont="1" applyBorder="1" applyAlignment="1">
      <alignment horizontal="justify" vertical="top" wrapText="1"/>
    </xf>
    <xf numFmtId="0" fontId="19" fillId="0" borderId="0" xfId="0" applyFont="1" applyAlignment="1">
      <alignment horizontal="right" vertical="center"/>
    </xf>
    <xf numFmtId="0" fontId="8" fillId="0" borderId="0" xfId="55"/>
    <xf numFmtId="0" fontId="8" fillId="0" borderId="0" xfId="58"/>
    <xf numFmtId="0" fontId="8" fillId="0" borderId="0" xfId="0" applyFont="1" applyAlignment="1">
      <alignment horizontal="left" vertical="center" wrapText="1"/>
    </xf>
    <xf numFmtId="0" fontId="8" fillId="0" borderId="0" xfId="56"/>
    <xf numFmtId="0" fontId="113" fillId="0" borderId="0" xfId="56" applyFont="1"/>
    <xf numFmtId="0" fontId="8" fillId="0" borderId="0" xfId="56" applyAlignment="1">
      <alignment wrapText="1"/>
    </xf>
    <xf numFmtId="0" fontId="8" fillId="0" borderId="15" xfId="56" applyBorder="1" applyAlignment="1">
      <alignment horizontal="center" vertical="center"/>
    </xf>
    <xf numFmtId="0" fontId="8" fillId="0" borderId="15" xfId="56" applyBorder="1" applyAlignment="1">
      <alignment vertical="center" wrapText="1"/>
    </xf>
    <xf numFmtId="0" fontId="23" fillId="0" borderId="18" xfId="56" applyFont="1" applyBorder="1" applyAlignment="1">
      <alignment horizontal="center" vertical="center"/>
    </xf>
    <xf numFmtId="14" fontId="8" fillId="0" borderId="17" xfId="56" applyNumberFormat="1" applyBorder="1" applyAlignment="1">
      <alignment horizontal="center"/>
    </xf>
    <xf numFmtId="0" fontId="8" fillId="0" borderId="0" xfId="56" applyAlignment="1">
      <alignment vertical="top"/>
    </xf>
    <xf numFmtId="0" fontId="8" fillId="0" borderId="0" xfId="56" applyAlignment="1">
      <alignment horizontal="left" wrapText="1"/>
    </xf>
    <xf numFmtId="0" fontId="8" fillId="0" borderId="29" xfId="56" applyBorder="1"/>
    <xf numFmtId="0" fontId="8" fillId="0" borderId="24" xfId="56" applyBorder="1"/>
    <xf numFmtId="0" fontId="8" fillId="0" borderId="0" xfId="56" applyAlignment="1">
      <alignment horizontal="center" vertical="center"/>
    </xf>
    <xf numFmtId="0" fontId="23" fillId="0" borderId="15" xfId="56" applyFont="1" applyBorder="1" applyAlignment="1">
      <alignment horizontal="center" vertical="center"/>
    </xf>
    <xf numFmtId="0" fontId="23" fillId="0" borderId="17" xfId="56" applyFont="1" applyBorder="1" applyAlignment="1">
      <alignment horizontal="center" vertical="center"/>
    </xf>
    <xf numFmtId="0" fontId="8" fillId="0" borderId="17" xfId="56" applyBorder="1" applyAlignment="1">
      <alignment horizontal="center" vertical="center"/>
    </xf>
    <xf numFmtId="0" fontId="61" fillId="0" borderId="19" xfId="56" applyFont="1" applyBorder="1" applyAlignment="1">
      <alignment vertical="top"/>
    </xf>
    <xf numFmtId="0" fontId="10" fillId="0" borderId="0" xfId="55" applyFont="1" applyAlignment="1">
      <alignment horizontal="center"/>
    </xf>
    <xf numFmtId="0" fontId="10" fillId="0" borderId="0" xfId="55" applyFont="1" applyAlignment="1">
      <alignment horizontal="justify"/>
    </xf>
    <xf numFmtId="0" fontId="10" fillId="0" borderId="16" xfId="55" applyFont="1" applyBorder="1" applyAlignment="1">
      <alignment horizontal="justify"/>
    </xf>
    <xf numFmtId="0" fontId="10" fillId="0" borderId="15" xfId="55" applyFont="1" applyBorder="1" applyAlignment="1">
      <alignment horizontal="center" vertical="top" wrapText="1"/>
    </xf>
    <xf numFmtId="0" fontId="10" fillId="0" borderId="19" xfId="55" applyFont="1" applyBorder="1" applyAlignment="1">
      <alignment horizontal="center" vertical="top" wrapText="1"/>
    </xf>
    <xf numFmtId="0" fontId="10" fillId="0" borderId="27" xfId="55" applyFont="1" applyBorder="1" applyAlignment="1">
      <alignment horizontal="center" vertical="center" wrapText="1"/>
    </xf>
    <xf numFmtId="0" fontId="10" fillId="0" borderId="16" xfId="55" applyFont="1" applyBorder="1" applyAlignment="1">
      <alignment horizontal="center" vertical="center" wrapText="1"/>
    </xf>
    <xf numFmtId="0" fontId="10" fillId="0" borderId="0" xfId="55" applyFont="1" applyAlignment="1">
      <alignment horizontal="justify" wrapText="1"/>
    </xf>
    <xf numFmtId="0" fontId="10" fillId="0" borderId="16" xfId="55" applyFont="1" applyBorder="1" applyAlignment="1">
      <alignment horizontal="justify" wrapText="1"/>
    </xf>
    <xf numFmtId="0" fontId="59" fillId="0" borderId="27" xfId="55" applyFont="1" applyBorder="1" applyAlignment="1">
      <alignment horizontal="center" wrapText="1"/>
    </xf>
    <xf numFmtId="0" fontId="10" fillId="0" borderId="196" xfId="55" applyFont="1" applyBorder="1" applyAlignment="1">
      <alignment horizontal="center" vertical="center" wrapText="1"/>
    </xf>
    <xf numFmtId="0" fontId="10" fillId="0" borderId="23" xfId="55" applyFont="1" applyBorder="1" applyAlignment="1">
      <alignment vertical="center" wrapText="1"/>
    </xf>
    <xf numFmtId="0" fontId="10" fillId="0" borderId="105" xfId="55" applyFont="1" applyBorder="1" applyAlignment="1">
      <alignment horizontal="center" vertical="center" wrapText="1"/>
    </xf>
    <xf numFmtId="0" fontId="10" fillId="0" borderId="153" xfId="55" applyFont="1" applyBorder="1" applyAlignment="1">
      <alignment horizontal="left" vertical="center" wrapText="1"/>
    </xf>
    <xf numFmtId="0" fontId="10" fillId="0" borderId="23" xfId="55" applyFont="1" applyBorder="1" applyAlignment="1">
      <alignment horizontal="center" vertical="center" wrapText="1"/>
    </xf>
    <xf numFmtId="0" fontId="10" fillId="0" borderId="22" xfId="55" applyFont="1" applyBorder="1" applyAlignment="1">
      <alignment horizontal="left" vertical="center" wrapText="1"/>
    </xf>
    <xf numFmtId="0" fontId="10" fillId="0" borderId="24" xfId="55" applyFont="1" applyBorder="1" applyAlignment="1">
      <alignment horizontal="left" vertical="center" wrapText="1"/>
    </xf>
    <xf numFmtId="0" fontId="10" fillId="0" borderId="29" xfId="55" applyFont="1" applyBorder="1" applyAlignment="1">
      <alignment horizontal="left" vertical="center" wrapText="1"/>
    </xf>
    <xf numFmtId="0" fontId="10" fillId="0" borderId="160" xfId="55" applyFont="1" applyBorder="1" applyAlignment="1">
      <alignment horizontal="center" vertical="center" wrapText="1"/>
    </xf>
    <xf numFmtId="0" fontId="71" fillId="0" borderId="22" xfId="55" applyFont="1" applyBorder="1" applyAlignment="1">
      <alignment horizontal="left" vertical="center" wrapText="1"/>
    </xf>
    <xf numFmtId="0" fontId="8" fillId="0" borderId="0" xfId="55" applyAlignment="1">
      <alignment horizontal="left" wrapText="1"/>
    </xf>
    <xf numFmtId="0" fontId="37" fillId="0" borderId="160" xfId="55" applyFont="1" applyBorder="1" applyAlignment="1">
      <alignment vertical="center" wrapText="1"/>
    </xf>
    <xf numFmtId="0" fontId="37" fillId="0" borderId="23" xfId="55" applyFont="1" applyBorder="1" applyAlignment="1">
      <alignment vertical="center" wrapText="1"/>
    </xf>
    <xf numFmtId="0" fontId="10" fillId="0" borderId="160" xfId="55" applyFont="1" applyBorder="1" applyAlignment="1">
      <alignment vertical="center"/>
    </xf>
    <xf numFmtId="0" fontId="37" fillId="0" borderId="23" xfId="55" applyFont="1" applyBorder="1" applyAlignment="1">
      <alignment vertical="center"/>
    </xf>
    <xf numFmtId="0" fontId="37" fillId="0" borderId="160" xfId="55" applyFont="1" applyBorder="1" applyAlignment="1">
      <alignment vertical="center"/>
    </xf>
    <xf numFmtId="0" fontId="8" fillId="0" borderId="197" xfId="55" applyBorder="1"/>
    <xf numFmtId="0" fontId="10" fillId="0" borderId="18" xfId="55" applyFont="1" applyBorder="1" applyAlignment="1">
      <alignment vertical="center" wrapText="1"/>
    </xf>
    <xf numFmtId="0" fontId="10" fillId="0" borderId="30" xfId="55" applyFont="1" applyBorder="1" applyAlignment="1">
      <alignment vertical="center" wrapText="1"/>
    </xf>
    <xf numFmtId="0" fontId="10" fillId="0" borderId="199" xfId="55" applyFont="1" applyBorder="1" applyAlignment="1">
      <alignment vertical="center" wrapText="1"/>
    </xf>
    <xf numFmtId="0" fontId="37" fillId="0" borderId="196" xfId="55" applyFont="1" applyBorder="1" applyAlignment="1">
      <alignment vertical="center"/>
    </xf>
    <xf numFmtId="0" fontId="37" fillId="0" borderId="0" xfId="55" applyFont="1"/>
    <xf numFmtId="0" fontId="10" fillId="0" borderId="0" xfId="55" applyFont="1"/>
    <xf numFmtId="0" fontId="10" fillId="0" borderId="200" xfId="55" applyFont="1" applyBorder="1" applyAlignment="1">
      <alignment horizontal="center" wrapText="1"/>
    </xf>
    <xf numFmtId="0" fontId="10" fillId="0" borderId="190" xfId="55" applyFont="1" applyBorder="1" applyAlignment="1">
      <alignment horizontal="center" wrapText="1"/>
    </xf>
    <xf numFmtId="0" fontId="10" fillId="0" borderId="23" xfId="55" applyFont="1" applyBorder="1" applyAlignment="1">
      <alignment horizontal="justify" vertical="top" wrapText="1"/>
    </xf>
    <xf numFmtId="0" fontId="10" fillId="0" borderId="15" xfId="55" applyFont="1" applyBorder="1" applyAlignment="1">
      <alignment horizontal="justify" vertical="top" wrapText="1"/>
    </xf>
    <xf numFmtId="0" fontId="10" fillId="0" borderId="196" xfId="55" applyFont="1" applyBorder="1" applyAlignment="1">
      <alignment horizontal="justify" vertical="top" wrapText="1"/>
    </xf>
    <xf numFmtId="0" fontId="10" fillId="0" borderId="20" xfId="55" applyFont="1" applyBorder="1" applyAlignment="1">
      <alignment horizontal="justify" vertical="top" wrapText="1"/>
    </xf>
    <xf numFmtId="0" fontId="10" fillId="0" borderId="0" xfId="55" applyFont="1" applyAlignment="1">
      <alignment horizontal="center" wrapText="1"/>
    </xf>
    <xf numFmtId="0" fontId="10" fillId="0" borderId="0" xfId="55" applyFont="1" applyAlignment="1">
      <alignment horizontal="left" wrapText="1"/>
    </xf>
    <xf numFmtId="0" fontId="10" fillId="0" borderId="16" xfId="55" applyFont="1" applyBorder="1" applyAlignment="1">
      <alignment horizontal="left" wrapText="1"/>
    </xf>
    <xf numFmtId="0" fontId="59" fillId="0" borderId="17" xfId="55" applyFont="1" applyBorder="1" applyAlignment="1">
      <alignment horizontal="center" wrapText="1"/>
    </xf>
    <xf numFmtId="0" fontId="10" fillId="0" borderId="17" xfId="55" applyFont="1" applyBorder="1" applyAlignment="1">
      <alignment horizontal="center" vertical="center" wrapText="1"/>
    </xf>
    <xf numFmtId="0" fontId="10" fillId="0" borderId="26" xfId="55" applyFont="1" applyBorder="1" applyAlignment="1">
      <alignment horizontal="center" vertical="center" wrapText="1"/>
    </xf>
    <xf numFmtId="0" fontId="10" fillId="0" borderId="28" xfId="55" applyFont="1" applyBorder="1" applyAlignment="1">
      <alignment horizontal="center" vertical="center" wrapText="1"/>
    </xf>
    <xf numFmtId="0" fontId="10" fillId="0" borderId="153" xfId="55" applyFont="1" applyBorder="1" applyAlignment="1">
      <alignment horizontal="center" vertical="center" wrapText="1"/>
    </xf>
    <xf numFmtId="0" fontId="10" fillId="0" borderId="106" xfId="55" applyFont="1" applyBorder="1" applyAlignment="1">
      <alignment horizontal="center" vertical="center" wrapText="1"/>
    </xf>
    <xf numFmtId="0" fontId="71" fillId="0" borderId="24" xfId="55" applyFont="1" applyBorder="1" applyAlignment="1">
      <alignment horizontal="left" vertical="center" wrapText="1"/>
    </xf>
    <xf numFmtId="0" fontId="71" fillId="0" borderId="27" xfId="55" applyFont="1" applyBorder="1" applyAlignment="1">
      <alignment horizontal="center" vertical="center" wrapText="1"/>
    </xf>
    <xf numFmtId="0" fontId="37" fillId="0" borderId="27" xfId="55" applyFont="1" applyBorder="1" applyAlignment="1">
      <alignment horizontal="center" vertical="center" wrapText="1"/>
    </xf>
    <xf numFmtId="0" fontId="37" fillId="0" borderId="17" xfId="55" applyFont="1" applyBorder="1" applyAlignment="1">
      <alignment horizontal="center" vertical="center" wrapText="1"/>
    </xf>
    <xf numFmtId="0" fontId="10" fillId="0" borderId="0" xfId="58" applyFont="1"/>
    <xf numFmtId="0" fontId="18" fillId="0" borderId="0" xfId="58" applyFont="1"/>
    <xf numFmtId="0" fontId="8" fillId="0" borderId="0" xfId="58" applyAlignment="1">
      <alignment vertical="center"/>
    </xf>
    <xf numFmtId="0" fontId="64" fillId="0" borderId="0" xfId="58" applyFont="1" applyAlignment="1">
      <alignment horizontal="left" vertical="center"/>
    </xf>
    <xf numFmtId="0" fontId="8" fillId="0" borderId="18" xfId="58" applyBorder="1" applyAlignment="1">
      <alignment vertical="center"/>
    </xf>
    <xf numFmtId="31" fontId="8" fillId="0" borderId="30" xfId="58" applyNumberFormat="1" applyBorder="1" applyAlignment="1">
      <alignment horizontal="left"/>
    </xf>
    <xf numFmtId="0" fontId="8" fillId="0" borderId="30" xfId="58" applyBorder="1" applyAlignment="1">
      <alignment horizontal="right" vertical="center"/>
    </xf>
    <xf numFmtId="0" fontId="37" fillId="0" borderId="26" xfId="58" applyFont="1" applyBorder="1" applyAlignment="1">
      <alignment horizontal="center" vertical="center" wrapText="1"/>
    </xf>
    <xf numFmtId="0" fontId="8" fillId="0" borderId="60" xfId="58" applyBorder="1" applyAlignment="1">
      <alignment horizontal="left" vertical="center"/>
    </xf>
    <xf numFmtId="0" fontId="8" fillId="0" borderId="0" xfId="58" applyAlignment="1">
      <alignment horizontal="left"/>
    </xf>
    <xf numFmtId="0" fontId="8" fillId="0" borderId="27" xfId="58" applyBorder="1" applyAlignment="1">
      <alignment horizontal="left"/>
    </xf>
    <xf numFmtId="0" fontId="8" fillId="0" borderId="0" xfId="58" applyAlignment="1">
      <alignment horizontal="left" vertical="center"/>
    </xf>
    <xf numFmtId="56" fontId="8" fillId="0" borderId="17" xfId="58" applyNumberFormat="1" applyBorder="1" applyAlignment="1">
      <alignment horizontal="center" vertical="center"/>
    </xf>
    <xf numFmtId="0" fontId="41" fillId="0" borderId="0" xfId="58" applyFont="1" applyAlignment="1">
      <alignment vertical="center"/>
    </xf>
    <xf numFmtId="0" fontId="63" fillId="0" borderId="0" xfId="58" applyFont="1" applyAlignment="1">
      <alignment vertical="center"/>
    </xf>
    <xf numFmtId="0" fontId="37" fillId="0" borderId="26" xfId="58" applyFont="1" applyBorder="1" applyAlignment="1">
      <alignment horizontal="center" vertical="center"/>
    </xf>
    <xf numFmtId="0" fontId="37" fillId="0" borderId="27" xfId="58" applyFont="1" applyBorder="1" applyAlignment="1">
      <alignment horizontal="center" vertical="center"/>
    </xf>
    <xf numFmtId="0" fontId="8" fillId="0" borderId="16" xfId="58" applyBorder="1" applyAlignment="1">
      <alignment horizontal="left" vertical="center"/>
    </xf>
    <xf numFmtId="0" fontId="41" fillId="0" borderId="0" xfId="58" applyFont="1"/>
    <xf numFmtId="0" fontId="65" fillId="0" borderId="0" xfId="58" applyFont="1" applyAlignment="1">
      <alignment vertical="center"/>
    </xf>
    <xf numFmtId="178" fontId="109" fillId="0" borderId="15" xfId="47" applyNumberFormat="1" applyFont="1" applyBorder="1" applyAlignment="1">
      <alignment horizontal="center" vertical="center" wrapText="1"/>
    </xf>
    <xf numFmtId="49" fontId="38" fillId="0" borderId="17" xfId="57" applyNumberFormat="1" applyFont="1" applyBorder="1" applyAlignment="1">
      <alignment horizontal="center" vertical="center"/>
    </xf>
    <xf numFmtId="49" fontId="38" fillId="0" borderId="15" xfId="57" applyNumberFormat="1" applyFont="1" applyBorder="1" applyAlignment="1">
      <alignment horizontal="right" vertical="center"/>
    </xf>
    <xf numFmtId="49" fontId="38" fillId="0" borderId="31" xfId="57" applyNumberFormat="1" applyFont="1" applyBorder="1" applyAlignment="1">
      <alignment horizontal="right" vertical="center"/>
    </xf>
    <xf numFmtId="49" fontId="38" fillId="0" borderId="33" xfId="57" applyNumberFormat="1" applyFont="1" applyBorder="1" applyAlignment="1">
      <alignment horizontal="right" vertical="center"/>
    </xf>
    <xf numFmtId="49" fontId="38" fillId="0" borderId="32" xfId="57" applyNumberFormat="1" applyFont="1" applyBorder="1" applyAlignment="1">
      <alignment horizontal="right" vertical="center"/>
    </xf>
    <xf numFmtId="9" fontId="106" fillId="0" borderId="15" xfId="28" applyFont="1" applyFill="1" applyBorder="1" applyAlignment="1">
      <alignment horizontal="center"/>
    </xf>
    <xf numFmtId="176" fontId="106" fillId="0" borderId="19" xfId="35" applyNumberFormat="1" applyFont="1" applyFill="1" applyBorder="1" applyAlignment="1">
      <alignment horizontal="center"/>
    </xf>
    <xf numFmtId="38" fontId="106" fillId="0" borderId="18" xfId="35" applyFont="1" applyFill="1" applyBorder="1" applyAlignment="1"/>
    <xf numFmtId="9" fontId="8" fillId="0" borderId="26" xfId="28" applyBorder="1" applyAlignment="1"/>
    <xf numFmtId="0" fontId="0" fillId="27" borderId="171" xfId="0" applyFill="1" applyBorder="1">
      <alignment vertical="center"/>
    </xf>
    <xf numFmtId="0" fontId="0" fillId="27" borderId="0" xfId="0" applyFill="1">
      <alignment vertical="center"/>
    </xf>
    <xf numFmtId="0" fontId="0" fillId="27" borderId="197" xfId="0" applyFill="1" applyBorder="1">
      <alignment vertical="center"/>
    </xf>
    <xf numFmtId="0" fontId="0" fillId="27" borderId="102" xfId="0" applyFill="1" applyBorder="1">
      <alignment vertical="center"/>
    </xf>
    <xf numFmtId="0" fontId="0" fillId="27" borderId="10" xfId="0" applyFill="1" applyBorder="1">
      <alignment vertical="center"/>
    </xf>
    <xf numFmtId="0" fontId="0" fillId="27" borderId="198" xfId="0" applyFill="1" applyBorder="1">
      <alignment vertical="center"/>
    </xf>
    <xf numFmtId="0" fontId="0" fillId="28" borderId="171" xfId="0" applyFill="1" applyBorder="1">
      <alignment vertical="center"/>
    </xf>
    <xf numFmtId="0" fontId="0" fillId="28" borderId="0" xfId="0" applyFill="1">
      <alignment vertical="center"/>
    </xf>
    <xf numFmtId="0" fontId="0" fillId="28" borderId="197" xfId="0" applyFill="1" applyBorder="1">
      <alignment vertical="center"/>
    </xf>
    <xf numFmtId="0" fontId="0" fillId="28" borderId="102" xfId="0" applyFill="1" applyBorder="1">
      <alignment vertical="center"/>
    </xf>
    <xf numFmtId="0" fontId="0" fillId="28" borderId="10" xfId="0" applyFill="1" applyBorder="1">
      <alignment vertical="center"/>
    </xf>
    <xf numFmtId="0" fontId="0" fillId="28" borderId="198" xfId="0" applyFill="1" applyBorder="1">
      <alignment vertical="center"/>
    </xf>
    <xf numFmtId="0" fontId="0" fillId="26" borderId="171" xfId="0" applyFill="1" applyBorder="1">
      <alignment vertical="center"/>
    </xf>
    <xf numFmtId="0" fontId="0" fillId="26" borderId="0" xfId="0" applyFill="1">
      <alignment vertical="center"/>
    </xf>
    <xf numFmtId="0" fontId="0" fillId="26" borderId="197" xfId="0" applyFill="1" applyBorder="1">
      <alignment vertical="center"/>
    </xf>
    <xf numFmtId="0" fontId="0" fillId="26" borderId="102" xfId="0" applyFill="1" applyBorder="1">
      <alignment vertical="center"/>
    </xf>
    <xf numFmtId="0" fontId="0" fillId="26" borderId="10" xfId="0" applyFill="1" applyBorder="1">
      <alignment vertical="center"/>
    </xf>
    <xf numFmtId="0" fontId="0" fillId="26" borderId="198" xfId="0" applyFill="1" applyBorder="1">
      <alignment vertical="center"/>
    </xf>
    <xf numFmtId="0" fontId="0" fillId="25" borderId="65" xfId="0" applyFill="1" applyBorder="1">
      <alignment vertical="center"/>
    </xf>
    <xf numFmtId="0" fontId="0" fillId="25" borderId="202" xfId="0" applyFill="1" applyBorder="1">
      <alignment vertical="center"/>
    </xf>
    <xf numFmtId="0" fontId="0" fillId="25" borderId="171" xfId="0" applyFill="1" applyBorder="1">
      <alignment vertical="center"/>
    </xf>
    <xf numFmtId="0" fontId="0" fillId="25" borderId="0" xfId="0" applyFill="1">
      <alignment vertical="center"/>
    </xf>
    <xf numFmtId="0" fontId="0" fillId="25" borderId="197" xfId="0" applyFill="1" applyBorder="1">
      <alignment vertical="center"/>
    </xf>
    <xf numFmtId="0" fontId="0" fillId="25" borderId="102" xfId="0" applyFill="1" applyBorder="1">
      <alignment vertical="center"/>
    </xf>
    <xf numFmtId="0" fontId="0" fillId="25" borderId="10" xfId="0" applyFill="1" applyBorder="1">
      <alignment vertical="center"/>
    </xf>
    <xf numFmtId="0" fontId="0" fillId="25" borderId="198" xfId="0" applyFill="1" applyBorder="1">
      <alignment vertical="center"/>
    </xf>
    <xf numFmtId="0" fontId="17" fillId="26" borderId="10" xfId="29" applyFill="1" applyBorder="1" applyAlignment="1" applyProtection="1">
      <alignment horizontal="left" vertical="center"/>
    </xf>
    <xf numFmtId="0" fontId="0" fillId="29" borderId="101" xfId="0" applyFill="1" applyBorder="1">
      <alignment vertical="center"/>
    </xf>
    <xf numFmtId="0" fontId="0" fillId="29" borderId="65" xfId="0" applyFill="1" applyBorder="1">
      <alignment vertical="center"/>
    </xf>
    <xf numFmtId="0" fontId="0" fillId="29" borderId="202" xfId="0" applyFill="1" applyBorder="1">
      <alignment vertical="center"/>
    </xf>
    <xf numFmtId="0" fontId="17" fillId="24" borderId="0" xfId="29" applyFill="1" applyAlignment="1" applyProtection="1">
      <alignment vertical="center"/>
    </xf>
    <xf numFmtId="0" fontId="17" fillId="27" borderId="0" xfId="29" applyFill="1" applyBorder="1" applyAlignment="1" applyProtection="1">
      <alignment horizontal="left" vertical="center" shrinkToFit="1"/>
    </xf>
    <xf numFmtId="0" fontId="8" fillId="0" borderId="0" xfId="47" applyAlignment="1">
      <alignment shrinkToFit="1"/>
    </xf>
    <xf numFmtId="31" fontId="0" fillId="0" borderId="0" xfId="47" applyNumberFormat="1" applyFont="1" applyAlignment="1">
      <alignment shrinkToFit="1"/>
    </xf>
    <xf numFmtId="31" fontId="19" fillId="0" borderId="0" xfId="47" applyNumberFormat="1" applyFont="1" applyAlignment="1">
      <alignment horizontal="center" shrinkToFit="1"/>
    </xf>
    <xf numFmtId="38" fontId="106" fillId="0" borderId="61" xfId="35" applyFont="1" applyFill="1" applyBorder="1" applyAlignment="1">
      <alignment horizontal="right"/>
    </xf>
    <xf numFmtId="0" fontId="17" fillId="27" borderId="0" xfId="29" applyFill="1" applyBorder="1" applyAlignment="1" applyProtection="1">
      <alignment horizontal="left" vertical="center"/>
    </xf>
    <xf numFmtId="0" fontId="65" fillId="27" borderId="171" xfId="0" applyFont="1" applyFill="1" applyBorder="1" applyAlignment="1">
      <alignment horizontal="left" vertical="center"/>
    </xf>
    <xf numFmtId="0" fontId="17" fillId="27" borderId="0" xfId="29" applyFill="1" applyBorder="1" applyAlignment="1" applyProtection="1">
      <alignment vertical="center"/>
    </xf>
    <xf numFmtId="0" fontId="17" fillId="27" borderId="0" xfId="29" applyFill="1" applyBorder="1" applyAlignment="1" applyProtection="1">
      <alignment vertical="center" shrinkToFit="1"/>
    </xf>
    <xf numFmtId="0" fontId="65" fillId="27" borderId="0" xfId="0" applyFont="1" applyFill="1">
      <alignment vertical="center"/>
    </xf>
    <xf numFmtId="0" fontId="65" fillId="27" borderId="171" xfId="0" applyFont="1" applyFill="1" applyBorder="1">
      <alignment vertical="center"/>
    </xf>
    <xf numFmtId="0" fontId="65" fillId="26" borderId="171" xfId="0" applyFont="1" applyFill="1" applyBorder="1">
      <alignment vertical="center"/>
    </xf>
    <xf numFmtId="0" fontId="17" fillId="28" borderId="197" xfId="29" applyFill="1" applyBorder="1" applyAlignment="1" applyProtection="1">
      <alignment vertical="center"/>
    </xf>
    <xf numFmtId="0" fontId="21" fillId="28" borderId="65" xfId="0" applyFont="1" applyFill="1" applyBorder="1" applyAlignment="1">
      <alignment vertical="center" shrinkToFit="1"/>
    </xf>
    <xf numFmtId="0" fontId="21" fillId="28" borderId="202" xfId="0" applyFont="1" applyFill="1" applyBorder="1" applyAlignment="1">
      <alignment vertical="center" shrinkToFit="1"/>
    </xf>
    <xf numFmtId="0" fontId="17" fillId="28" borderId="0" xfId="29" applyFill="1" applyBorder="1" applyAlignment="1" applyProtection="1">
      <alignment horizontal="left" vertical="center"/>
    </xf>
    <xf numFmtId="0" fontId="65" fillId="28" borderId="171" xfId="0" applyFont="1" applyFill="1" applyBorder="1">
      <alignment vertical="center"/>
    </xf>
    <xf numFmtId="0" fontId="65" fillId="25" borderId="101" xfId="0" applyFont="1" applyFill="1" applyBorder="1">
      <alignment vertical="center"/>
    </xf>
    <xf numFmtId="0" fontId="65" fillId="28" borderId="101" xfId="0" applyFont="1" applyFill="1" applyBorder="1">
      <alignment vertical="center"/>
    </xf>
    <xf numFmtId="0" fontId="19" fillId="28" borderId="10" xfId="0" applyFont="1" applyFill="1" applyBorder="1">
      <alignment vertical="center"/>
    </xf>
    <xf numFmtId="0" fontId="37" fillId="0" borderId="160" xfId="55" applyFont="1" applyBorder="1" applyAlignment="1">
      <alignment horizontal="center" vertical="center" wrapText="1"/>
    </xf>
    <xf numFmtId="0" fontId="10" fillId="0" borderId="160" xfId="55" applyFont="1" applyBorder="1" applyAlignment="1">
      <alignment horizontal="center" vertical="center"/>
    </xf>
    <xf numFmtId="0" fontId="37" fillId="0" borderId="160" xfId="55" applyFont="1" applyBorder="1" applyAlignment="1">
      <alignment horizontal="center" vertical="center"/>
    </xf>
    <xf numFmtId="9" fontId="8" fillId="0" borderId="15" xfId="28" applyBorder="1" applyAlignment="1"/>
    <xf numFmtId="0" fontId="0" fillId="24" borderId="0" xfId="49" applyFont="1" applyFill="1"/>
    <xf numFmtId="0" fontId="0" fillId="0" borderId="0" xfId="55" applyFont="1"/>
    <xf numFmtId="0" fontId="0" fillId="0" borderId="15" xfId="47" applyFont="1" applyBorder="1"/>
    <xf numFmtId="0" fontId="84" fillId="0" borderId="0" xfId="53" applyFont="1" applyAlignment="1">
      <alignment horizontal="right" vertical="top" shrinkToFit="1"/>
    </xf>
    <xf numFmtId="0" fontId="78" fillId="24" borderId="171" xfId="49" applyFont="1" applyFill="1" applyBorder="1" applyAlignment="1">
      <alignment horizontal="left" shrinkToFit="1"/>
    </xf>
    <xf numFmtId="0" fontId="78" fillId="24" borderId="0" xfId="49" applyFont="1" applyFill="1" applyAlignment="1">
      <alignment horizontal="left" shrinkToFit="1"/>
    </xf>
    <xf numFmtId="0" fontId="78" fillId="24" borderId="16" xfId="49" applyFont="1" applyFill="1" applyBorder="1" applyAlignment="1">
      <alignment horizontal="left" shrinkToFit="1"/>
    </xf>
    <xf numFmtId="38" fontId="19" fillId="24" borderId="42" xfId="35" applyFont="1" applyFill="1" applyBorder="1" applyAlignment="1">
      <alignment horizontal="left"/>
    </xf>
    <xf numFmtId="0" fontId="19" fillId="24" borderId="172" xfId="49" applyFont="1" applyFill="1" applyBorder="1" applyAlignment="1">
      <alignment horizontal="left"/>
    </xf>
    <xf numFmtId="0" fontId="0" fillId="24" borderId="0" xfId="0" applyFill="1" applyAlignment="1">
      <alignment horizontal="center" vertical="center"/>
    </xf>
    <xf numFmtId="0" fontId="0" fillId="24" borderId="0" xfId="0" applyFill="1" applyAlignment="1">
      <alignment horizontal="left" vertical="center"/>
    </xf>
    <xf numFmtId="9" fontId="23" fillId="24" borderId="141" xfId="28" applyFont="1" applyFill="1" applyBorder="1" applyAlignment="1">
      <alignment horizontal="center" vertical="center"/>
    </xf>
    <xf numFmtId="9" fontId="80" fillId="0" borderId="103" xfId="28" applyFont="1" applyFill="1" applyBorder="1" applyAlignment="1">
      <alignment horizontal="center" vertical="center"/>
    </xf>
    <xf numFmtId="0" fontId="84" fillId="0" borderId="0" xfId="53" applyFont="1" applyAlignment="1">
      <alignment horizontal="right" vertical="top"/>
    </xf>
    <xf numFmtId="0" fontId="19" fillId="24" borderId="37" xfId="49" applyFont="1" applyFill="1" applyBorder="1" applyAlignment="1">
      <alignment horizontal="left"/>
    </xf>
    <xf numFmtId="0" fontId="10" fillId="0" borderId="23" xfId="55" applyFont="1" applyBorder="1" applyAlignment="1">
      <alignment horizontal="center" vertical="top" wrapText="1"/>
    </xf>
    <xf numFmtId="177" fontId="10" fillId="0" borderId="15" xfId="55" applyNumberFormat="1" applyFont="1" applyBorder="1" applyAlignment="1">
      <alignment horizontal="justify" vertical="top" wrapText="1"/>
    </xf>
    <xf numFmtId="0" fontId="10" fillId="0" borderId="196" xfId="55" applyFont="1" applyBorder="1" applyAlignment="1">
      <alignment horizontal="center" vertical="top" wrapText="1"/>
    </xf>
    <xf numFmtId="177" fontId="10" fillId="0" borderId="20" xfId="55" applyNumberFormat="1" applyFont="1" applyBorder="1" applyAlignment="1">
      <alignment horizontal="justify" vertical="top" wrapText="1"/>
    </xf>
    <xf numFmtId="0" fontId="10" fillId="0" borderId="116" xfId="55" applyFont="1" applyBorder="1" applyAlignment="1">
      <alignment horizontal="center" wrapText="1"/>
    </xf>
    <xf numFmtId="0" fontId="10" fillId="0" borderId="17" xfId="55" applyFont="1" applyBorder="1" applyAlignment="1">
      <alignment horizontal="center" vertical="top" wrapText="1"/>
    </xf>
    <xf numFmtId="0" fontId="19" fillId="0" borderId="146" xfId="44" applyFont="1" applyBorder="1" applyAlignment="1">
      <alignment horizontal="left" vertical="top" wrapText="1"/>
    </xf>
    <xf numFmtId="0" fontId="19" fillId="0" borderId="208" xfId="44" applyFont="1" applyBorder="1" applyAlignment="1">
      <alignment horizontal="center" vertical="top" wrapText="1"/>
    </xf>
    <xf numFmtId="0" fontId="19" fillId="0" borderId="193" xfId="44" applyFont="1" applyBorder="1" applyAlignment="1">
      <alignment horizontal="left" vertical="top" shrinkToFit="1"/>
    </xf>
    <xf numFmtId="0" fontId="19" fillId="0" borderId="31" xfId="0" applyFont="1" applyBorder="1" applyAlignment="1">
      <alignment horizontal="left" vertical="top" wrapText="1"/>
    </xf>
    <xf numFmtId="0" fontId="19" fillId="0" borderId="35" xfId="0" applyFont="1" applyBorder="1" applyAlignment="1">
      <alignment horizontal="left" vertical="top" wrapText="1"/>
    </xf>
    <xf numFmtId="0" fontId="19" fillId="0" borderId="172" xfId="44" applyFont="1" applyBorder="1" applyAlignment="1">
      <alignment horizontal="left" vertical="top" wrapText="1"/>
    </xf>
    <xf numFmtId="0" fontId="19" fillId="0" borderId="209" xfId="44" applyFont="1" applyBorder="1" applyAlignment="1">
      <alignment horizontal="center" vertical="top" wrapText="1"/>
    </xf>
    <xf numFmtId="0" fontId="19" fillId="0" borderId="109" xfId="44" applyFont="1" applyBorder="1" applyAlignment="1">
      <alignment horizontal="left" vertical="top" shrinkToFit="1"/>
    </xf>
    <xf numFmtId="0" fontId="19" fillId="0" borderId="32" xfId="0" applyFont="1" applyBorder="1" applyAlignment="1">
      <alignment horizontal="left" vertical="top" wrapText="1"/>
    </xf>
    <xf numFmtId="0" fontId="19" fillId="0" borderId="62" xfId="0" applyFont="1" applyBorder="1" applyAlignment="1">
      <alignment horizontal="left" vertical="top" wrapText="1"/>
    </xf>
    <xf numFmtId="0" fontId="19" fillId="0" borderId="209" xfId="44" applyFont="1" applyBorder="1" applyAlignment="1">
      <alignment horizontal="left" vertical="top"/>
    </xf>
    <xf numFmtId="0" fontId="19" fillId="0" borderId="172" xfId="44" applyFont="1" applyBorder="1" applyAlignment="1">
      <alignment horizontal="left" vertical="top"/>
    </xf>
    <xf numFmtId="0" fontId="19" fillId="0" borderId="209" xfId="44" applyFont="1" applyBorder="1" applyAlignment="1">
      <alignment horizontal="center" vertical="top"/>
    </xf>
    <xf numFmtId="0" fontId="19" fillId="0" borderId="147" xfId="44" applyFont="1" applyBorder="1" applyAlignment="1">
      <alignment horizontal="left" vertical="top" wrapText="1"/>
    </xf>
    <xf numFmtId="0" fontId="19" fillId="0" borderId="210" xfId="44" applyFont="1" applyBorder="1" applyAlignment="1">
      <alignment horizontal="center" vertical="top" wrapText="1"/>
    </xf>
    <xf numFmtId="0" fontId="24" fillId="0" borderId="178" xfId="44" applyFont="1" applyBorder="1" applyAlignment="1">
      <alignment horizontal="left" vertical="top" wrapText="1"/>
    </xf>
    <xf numFmtId="0" fontId="19" fillId="0" borderId="33" xfId="0" applyFont="1" applyBorder="1" applyAlignment="1">
      <alignment horizontal="left" vertical="top" wrapText="1"/>
    </xf>
    <xf numFmtId="0" fontId="19" fillId="0" borderId="34" xfId="0" applyFont="1" applyBorder="1" applyAlignment="1">
      <alignment horizontal="left" vertical="top" wrapText="1"/>
    </xf>
    <xf numFmtId="181" fontId="8" fillId="0" borderId="33" xfId="58" applyNumberFormat="1" applyBorder="1" applyAlignment="1">
      <alignment horizontal="center" vertical="center"/>
    </xf>
    <xf numFmtId="182" fontId="37" fillId="0" borderId="27" xfId="58" applyNumberFormat="1" applyFont="1" applyBorder="1" applyAlignment="1">
      <alignment horizontal="center" vertical="center"/>
    </xf>
    <xf numFmtId="182" fontId="8" fillId="0" borderId="27" xfId="58" applyNumberFormat="1" applyBorder="1" applyAlignment="1">
      <alignment horizontal="center" vertical="center"/>
    </xf>
    <xf numFmtId="182" fontId="8" fillId="0" borderId="17" xfId="58" applyNumberFormat="1" applyBorder="1" applyAlignment="1">
      <alignment horizontal="center" vertical="center"/>
    </xf>
    <xf numFmtId="0" fontId="8" fillId="0" borderId="22" xfId="56" applyBorder="1"/>
    <xf numFmtId="0" fontId="65" fillId="0" borderId="0" xfId="58" applyFont="1"/>
    <xf numFmtId="0" fontId="37" fillId="24" borderId="153" xfId="0" applyFont="1" applyFill="1" applyBorder="1" applyAlignment="1">
      <alignment horizontal="left" vertical="center"/>
    </xf>
    <xf numFmtId="0" fontId="114" fillId="24" borderId="106" xfId="0" applyFont="1" applyFill="1" applyBorder="1" applyAlignment="1">
      <alignment horizontal="center" vertical="center"/>
    </xf>
    <xf numFmtId="0" fontId="114" fillId="24" borderId="28" xfId="0" applyFont="1" applyFill="1" applyBorder="1" applyAlignment="1">
      <alignment horizontal="center" vertical="center"/>
    </xf>
    <xf numFmtId="0" fontId="37" fillId="24" borderId="22" xfId="0" applyFont="1" applyFill="1" applyBorder="1" applyAlignment="1">
      <alignment horizontal="left" vertical="center"/>
    </xf>
    <xf numFmtId="0" fontId="114" fillId="24" borderId="29" xfId="0" applyFont="1" applyFill="1" applyBorder="1" applyAlignment="1">
      <alignment horizontal="center" vertical="center"/>
    </xf>
    <xf numFmtId="0" fontId="114" fillId="24" borderId="24" xfId="0" applyFont="1" applyFill="1" applyBorder="1" applyAlignment="1">
      <alignment horizontal="center" vertical="center"/>
    </xf>
    <xf numFmtId="0" fontId="37" fillId="24" borderId="60" xfId="0" applyFont="1" applyFill="1" applyBorder="1" applyAlignment="1">
      <alignment horizontal="left" vertical="center"/>
    </xf>
    <xf numFmtId="0" fontId="114" fillId="24" borderId="0" xfId="0" applyFont="1" applyFill="1" applyAlignment="1">
      <alignment horizontal="center" vertical="center"/>
    </xf>
    <xf numFmtId="0" fontId="114" fillId="24" borderId="16" xfId="0" applyFont="1" applyFill="1" applyBorder="1" applyAlignment="1">
      <alignment horizontal="center" vertical="center"/>
    </xf>
    <xf numFmtId="0" fontId="22" fillId="24" borderId="0" xfId="0" applyFont="1" applyFill="1" applyAlignment="1">
      <alignment horizontal="left" vertical="center"/>
    </xf>
    <xf numFmtId="0" fontId="0" fillId="0" borderId="213" xfId="49" applyFont="1" applyBorder="1" applyAlignment="1">
      <alignment horizontal="center" vertical="center"/>
    </xf>
    <xf numFmtId="38" fontId="80" fillId="0" borderId="167" xfId="35" applyFont="1" applyFill="1" applyBorder="1" applyAlignment="1">
      <alignment horizontal="center"/>
    </xf>
    <xf numFmtId="38" fontId="80" fillId="24" borderId="167" xfId="35" applyFont="1" applyFill="1" applyBorder="1" applyAlignment="1">
      <alignment horizontal="center"/>
    </xf>
    <xf numFmtId="38" fontId="80" fillId="24" borderId="168" xfId="35" applyFont="1" applyFill="1" applyBorder="1" applyAlignment="1">
      <alignment horizontal="center"/>
    </xf>
    <xf numFmtId="38" fontId="80" fillId="24" borderId="166" xfId="35" applyFont="1" applyFill="1" applyBorder="1" applyAlignment="1">
      <alignment horizontal="center"/>
    </xf>
    <xf numFmtId="38" fontId="80" fillId="24" borderId="169" xfId="35" applyFont="1" applyFill="1" applyBorder="1" applyAlignment="1">
      <alignment horizontal="center"/>
    </xf>
    <xf numFmtId="38" fontId="80" fillId="24" borderId="170" xfId="35" applyFont="1" applyFill="1" applyBorder="1" applyAlignment="1">
      <alignment horizontal="center"/>
    </xf>
    <xf numFmtId="38" fontId="80" fillId="24" borderId="185" xfId="35" applyFont="1" applyFill="1" applyBorder="1" applyAlignment="1">
      <alignment horizontal="center"/>
    </xf>
    <xf numFmtId="9" fontId="23" fillId="24" borderId="214" xfId="28" applyFont="1" applyFill="1" applyBorder="1" applyAlignment="1">
      <alignment horizontal="center" vertical="center"/>
    </xf>
    <xf numFmtId="0" fontId="0" fillId="0" borderId="215" xfId="49" applyFont="1" applyBorder="1" applyAlignment="1">
      <alignment horizontal="center" vertical="center"/>
    </xf>
    <xf numFmtId="38" fontId="80" fillId="0" borderId="216" xfId="35" applyFont="1" applyFill="1" applyBorder="1" applyAlignment="1">
      <alignment horizontal="center"/>
    </xf>
    <xf numFmtId="38" fontId="80" fillId="0" borderId="217" xfId="35" applyFont="1" applyFill="1" applyBorder="1" applyAlignment="1">
      <alignment horizontal="center"/>
    </xf>
    <xf numFmtId="38" fontId="80" fillId="0" borderId="218" xfId="35" applyFont="1" applyFill="1" applyBorder="1" applyAlignment="1">
      <alignment horizontal="center"/>
    </xf>
    <xf numFmtId="38" fontId="80" fillId="0" borderId="219" xfId="35" applyFont="1" applyFill="1" applyBorder="1" applyAlignment="1">
      <alignment horizontal="center"/>
    </xf>
    <xf numFmtId="38" fontId="80" fillId="0" borderId="220" xfId="35" applyFont="1" applyFill="1" applyBorder="1" applyAlignment="1">
      <alignment horizontal="center"/>
    </xf>
    <xf numFmtId="38" fontId="80" fillId="0" borderId="221" xfId="35" applyFont="1" applyFill="1" applyBorder="1" applyAlignment="1">
      <alignment horizontal="center"/>
    </xf>
    <xf numFmtId="9" fontId="80" fillId="0" borderId="222" xfId="28" applyFont="1" applyFill="1" applyBorder="1" applyAlignment="1">
      <alignment horizontal="center" vertical="center"/>
    </xf>
    <xf numFmtId="0" fontId="0" fillId="0" borderId="196" xfId="49" applyFont="1" applyBorder="1" applyAlignment="1">
      <alignment horizontal="center" vertical="center"/>
    </xf>
    <xf numFmtId="38" fontId="80" fillId="0" borderId="223" xfId="35" applyFont="1" applyFill="1" applyBorder="1" applyAlignment="1">
      <alignment horizontal="center"/>
    </xf>
    <xf numFmtId="38" fontId="80" fillId="0" borderId="13" xfId="35" applyFont="1" applyFill="1" applyBorder="1" applyAlignment="1">
      <alignment horizontal="center"/>
    </xf>
    <xf numFmtId="38" fontId="80" fillId="24" borderId="225" xfId="35" applyFont="1" applyFill="1" applyBorder="1" applyAlignment="1">
      <alignment horizontal="center"/>
    </xf>
    <xf numFmtId="38" fontId="80" fillId="0" borderId="226" xfId="35" applyFont="1" applyFill="1" applyBorder="1" applyAlignment="1">
      <alignment horizontal="center"/>
    </xf>
    <xf numFmtId="38" fontId="23" fillId="24" borderId="142" xfId="35" applyFont="1" applyFill="1" applyBorder="1" applyAlignment="1">
      <alignment horizontal="center" vertical="center"/>
    </xf>
    <xf numFmtId="9" fontId="23" fillId="24" borderId="142" xfId="28" applyFont="1" applyFill="1" applyBorder="1" applyAlignment="1">
      <alignment horizontal="center" vertical="center"/>
    </xf>
    <xf numFmtId="0" fontId="19" fillId="0" borderId="18" xfId="47" applyFont="1" applyBorder="1" applyAlignment="1">
      <alignment horizontal="left"/>
    </xf>
    <xf numFmtId="0" fontId="19" fillId="0" borderId="19" xfId="47" applyFont="1" applyBorder="1" applyAlignment="1">
      <alignment horizontal="left"/>
    </xf>
    <xf numFmtId="0" fontId="8" fillId="0" borderId="0" xfId="47" applyAlignment="1">
      <alignment vertical="top" wrapText="1"/>
    </xf>
    <xf numFmtId="0" fontId="19" fillId="0" borderId="24" xfId="47" applyFont="1" applyBorder="1" applyAlignment="1">
      <alignment horizontal="left"/>
    </xf>
    <xf numFmtId="9" fontId="19" fillId="0" borderId="15" xfId="28" applyFont="1" applyBorder="1" applyAlignment="1">
      <alignment horizontal="right" vertical="top"/>
    </xf>
    <xf numFmtId="38" fontId="19" fillId="0" borderId="17" xfId="47" applyNumberFormat="1" applyFont="1" applyBorder="1" applyAlignment="1">
      <alignment horizontal="right"/>
    </xf>
    <xf numFmtId="38" fontId="19" fillId="0" borderId="15" xfId="47" applyNumberFormat="1" applyFont="1" applyBorder="1" applyAlignment="1">
      <alignment horizontal="right"/>
    </xf>
    <xf numFmtId="0" fontId="19" fillId="0" borderId="24" xfId="47" applyFont="1" applyBorder="1"/>
    <xf numFmtId="0" fontId="19" fillId="0" borderId="30" xfId="47" applyFont="1" applyBorder="1"/>
    <xf numFmtId="0" fontId="19" fillId="0" borderId="30" xfId="47" applyFont="1" applyBorder="1" applyAlignment="1">
      <alignment horizontal="right"/>
    </xf>
    <xf numFmtId="0" fontId="19" fillId="0" borderId="101" xfId="47" applyFont="1" applyBorder="1" applyAlignment="1">
      <alignment horizontal="center"/>
    </xf>
    <xf numFmtId="0" fontId="19" fillId="0" borderId="65" xfId="47" applyFont="1" applyBorder="1" applyAlignment="1">
      <alignment horizontal="center"/>
    </xf>
    <xf numFmtId="0" fontId="19" fillId="0" borderId="102" xfId="47" applyFont="1" applyBorder="1" applyAlignment="1">
      <alignment horizontal="center"/>
    </xf>
    <xf numFmtId="0" fontId="19" fillId="0" borderId="10" xfId="47" applyFont="1" applyBorder="1" applyAlignment="1">
      <alignment horizontal="center"/>
    </xf>
    <xf numFmtId="0" fontId="19" fillId="0" borderId="14" xfId="47" applyFont="1" applyBorder="1" applyAlignment="1">
      <alignment horizontal="center" vertical="center" wrapText="1"/>
    </xf>
    <xf numFmtId="180" fontId="19" fillId="0" borderId="21" xfId="47" applyNumberFormat="1" applyFont="1" applyBorder="1" applyAlignment="1">
      <alignment horizontal="center" vertical="center"/>
    </xf>
    <xf numFmtId="0" fontId="19" fillId="0" borderId="227" xfId="0" applyFont="1" applyBorder="1" applyAlignment="1">
      <alignment horizontal="center" vertical="center"/>
    </xf>
    <xf numFmtId="9" fontId="19" fillId="0" borderId="181" xfId="28" applyFont="1" applyFill="1" applyBorder="1" applyAlignment="1">
      <alignment vertical="center"/>
    </xf>
    <xf numFmtId="0" fontId="19" fillId="0" borderId="230" xfId="0" applyFont="1" applyBorder="1" applyAlignment="1">
      <alignment horizontal="left" vertical="center"/>
    </xf>
    <xf numFmtId="0" fontId="19" fillId="0" borderId="230" xfId="0" applyFont="1" applyBorder="1" applyAlignment="1">
      <alignment horizontal="right" vertical="center"/>
    </xf>
    <xf numFmtId="0" fontId="19" fillId="0" borderId="229" xfId="0" applyFont="1" applyBorder="1" applyAlignment="1">
      <alignment horizontal="left" vertical="center"/>
    </xf>
    <xf numFmtId="0" fontId="19" fillId="0" borderId="113" xfId="0" applyFont="1" applyBorder="1" applyAlignment="1">
      <alignment horizontal="left" vertical="center"/>
    </xf>
    <xf numFmtId="0" fontId="23" fillId="0" borderId="113" xfId="0" applyFont="1" applyBorder="1" applyAlignment="1">
      <alignment horizontal="left" vertical="center"/>
    </xf>
    <xf numFmtId="0" fontId="23" fillId="0" borderId="113" xfId="0" applyFont="1" applyBorder="1" applyAlignment="1">
      <alignment horizontal="left" vertical="center" wrapText="1"/>
    </xf>
    <xf numFmtId="9" fontId="19" fillId="0" borderId="182" xfId="28" applyFont="1" applyFill="1" applyBorder="1" applyAlignment="1">
      <alignment vertical="center"/>
    </xf>
    <xf numFmtId="9" fontId="19" fillId="0" borderId="149" xfId="28" applyFont="1" applyFill="1" applyBorder="1" applyAlignment="1">
      <alignment vertical="center"/>
    </xf>
    <xf numFmtId="0" fontId="19" fillId="0" borderId="232" xfId="0" applyFont="1" applyBorder="1" applyAlignment="1">
      <alignment horizontal="right" vertical="center"/>
    </xf>
    <xf numFmtId="0" fontId="19" fillId="0" borderId="235" xfId="0" applyFont="1" applyBorder="1">
      <alignment vertical="center"/>
    </xf>
    <xf numFmtId="9" fontId="19" fillId="0" borderId="236" xfId="28" applyFont="1" applyFill="1" applyBorder="1" applyAlignment="1">
      <alignment vertical="center"/>
    </xf>
    <xf numFmtId="0" fontId="19" fillId="0" borderId="222" xfId="0" applyFont="1" applyBorder="1" applyAlignment="1">
      <alignment horizontal="center" vertical="center"/>
    </xf>
    <xf numFmtId="0" fontId="19" fillId="0" borderId="78" xfId="0" applyFont="1" applyBorder="1" applyAlignment="1">
      <alignment horizontal="center" vertical="center"/>
    </xf>
    <xf numFmtId="9" fontId="8" fillId="0" borderId="26" xfId="28" applyBorder="1" applyAlignment="1">
      <alignment horizontal="right"/>
    </xf>
    <xf numFmtId="0" fontId="23" fillId="0" borderId="68" xfId="47" applyFont="1" applyBorder="1" applyAlignment="1">
      <alignment vertical="center"/>
    </xf>
    <xf numFmtId="0" fontId="23" fillId="0" borderId="35" xfId="47" applyFont="1" applyBorder="1" applyAlignment="1">
      <alignment vertical="center"/>
    </xf>
    <xf numFmtId="0" fontId="23" fillId="0" borderId="0" xfId="47" applyFont="1" applyAlignment="1">
      <alignment horizontal="center"/>
    </xf>
    <xf numFmtId="0" fontId="23" fillId="0" borderId="113" xfId="47" applyFont="1" applyBorder="1" applyAlignment="1">
      <alignment vertical="center"/>
    </xf>
    <xf numFmtId="0" fontId="23" fillId="0" borderId="62" xfId="47" applyFont="1" applyBorder="1" applyAlignment="1">
      <alignment vertical="center"/>
    </xf>
    <xf numFmtId="38" fontId="19" fillId="0" borderId="32" xfId="35" applyFont="1" applyFill="1" applyBorder="1" applyAlignment="1">
      <alignment vertical="center" wrapText="1"/>
    </xf>
    <xf numFmtId="0" fontId="23" fillId="0" borderId="117" xfId="47" applyFont="1" applyBorder="1" applyAlignment="1">
      <alignment vertical="center"/>
    </xf>
    <xf numFmtId="0" fontId="23" fillId="0" borderId="193" xfId="0" applyFont="1" applyBorder="1">
      <alignment vertical="center"/>
    </xf>
    <xf numFmtId="0" fontId="8" fillId="0" borderId="62" xfId="47" applyBorder="1" applyAlignment="1">
      <alignment vertical="center" wrapText="1"/>
    </xf>
    <xf numFmtId="0" fontId="23" fillId="0" borderId="178" xfId="47" applyFont="1" applyBorder="1" applyAlignment="1">
      <alignment vertical="center"/>
    </xf>
    <xf numFmtId="0" fontId="8" fillId="0" borderId="34" xfId="47" applyBorder="1" applyAlignment="1">
      <alignment vertical="center"/>
    </xf>
    <xf numFmtId="0" fontId="23" fillId="0" borderId="0" xfId="47" applyFont="1"/>
    <xf numFmtId="0" fontId="121" fillId="0" borderId="0" xfId="47" applyFont="1" applyAlignment="1">
      <alignment horizontal="center" vertical="top"/>
    </xf>
    <xf numFmtId="9" fontId="19" fillId="0" borderId="26" xfId="28" applyFont="1" applyFill="1" applyBorder="1" applyAlignment="1">
      <alignment horizontal="right"/>
    </xf>
    <xf numFmtId="0" fontId="42" fillId="0" borderId="0" xfId="0" applyFont="1">
      <alignment vertical="center"/>
    </xf>
    <xf numFmtId="178" fontId="106" fillId="0" borderId="0" xfId="47" applyNumberFormat="1" applyFont="1" applyAlignment="1">
      <alignment horizontal="left" vertical="center" wrapText="1"/>
    </xf>
    <xf numFmtId="38" fontId="106" fillId="0" borderId="0" xfId="35" applyFont="1" applyBorder="1" applyAlignment="1"/>
    <xf numFmtId="38" fontId="106" fillId="0" borderId="0" xfId="35" applyFont="1" applyBorder="1" applyAlignment="1">
      <alignment horizontal="center"/>
    </xf>
    <xf numFmtId="176" fontId="106" fillId="0" borderId="0" xfId="35" applyNumberFormat="1" applyFont="1" applyFill="1" applyBorder="1" applyAlignment="1">
      <alignment horizontal="right"/>
    </xf>
    <xf numFmtId="176" fontId="106" fillId="0" borderId="0" xfId="35" applyNumberFormat="1" applyFont="1" applyFill="1" applyBorder="1" applyAlignment="1">
      <alignment horizontal="center"/>
    </xf>
    <xf numFmtId="38" fontId="106" fillId="0" borderId="0" xfId="35" applyFont="1" applyFill="1" applyBorder="1" applyAlignment="1">
      <alignment horizontal="left"/>
    </xf>
    <xf numFmtId="0" fontId="23" fillId="0" borderId="26" xfId="47" applyFont="1" applyBorder="1" applyAlignment="1">
      <alignment horizontal="center"/>
    </xf>
    <xf numFmtId="0" fontId="23" fillId="0" borderId="17" xfId="47" applyFont="1" applyBorder="1" applyAlignment="1">
      <alignment horizontal="center"/>
    </xf>
    <xf numFmtId="9" fontId="8" fillId="0" borderId="26" xfId="28" applyFill="1" applyBorder="1" applyAlignment="1"/>
    <xf numFmtId="9" fontId="8" fillId="0" borderId="32" xfId="28" applyFill="1" applyBorder="1" applyAlignment="1"/>
    <xf numFmtId="9" fontId="8" fillId="0" borderId="27" xfId="28" applyFill="1" applyBorder="1" applyAlignment="1"/>
    <xf numFmtId="0" fontId="8" fillId="0" borderId="15" xfId="47" applyBorder="1" applyAlignment="1">
      <alignment horizontal="center"/>
    </xf>
    <xf numFmtId="9" fontId="8" fillId="0" borderId="15" xfId="28" applyFill="1" applyBorder="1" applyAlignment="1"/>
    <xf numFmtId="0" fontId="11" fillId="0" borderId="0" xfId="47" applyFont="1" applyAlignment="1">
      <alignment horizontal="center"/>
    </xf>
    <xf numFmtId="38" fontId="19" fillId="0" borderId="0" xfId="47" applyNumberFormat="1" applyFont="1" applyAlignment="1">
      <alignment horizontal="right"/>
    </xf>
    <xf numFmtId="9" fontId="8" fillId="0" borderId="0" xfId="28" applyFill="1" applyBorder="1" applyAlignment="1"/>
    <xf numFmtId="38" fontId="80" fillId="0" borderId="166" xfId="35" applyFont="1" applyFill="1" applyBorder="1" applyAlignment="1">
      <alignment horizontal="center"/>
    </xf>
    <xf numFmtId="38" fontId="80" fillId="0" borderId="168" xfId="35" applyFont="1" applyFill="1" applyBorder="1" applyAlignment="1">
      <alignment horizontal="center"/>
    </xf>
    <xf numFmtId="38" fontId="80" fillId="0" borderId="169" xfId="35" applyFont="1" applyFill="1" applyBorder="1" applyAlignment="1">
      <alignment horizontal="center"/>
    </xf>
    <xf numFmtId="38" fontId="19" fillId="0" borderId="178" xfId="35" applyFont="1" applyFill="1" applyBorder="1" applyAlignment="1">
      <alignment vertical="center"/>
    </xf>
    <xf numFmtId="38" fontId="19" fillId="0" borderId="60" xfId="35" applyFont="1" applyFill="1" applyBorder="1" applyAlignment="1">
      <alignment vertical="center"/>
    </xf>
    <xf numFmtId="38" fontId="19" fillId="0" borderId="187" xfId="35" applyFont="1" applyFill="1" applyBorder="1" applyAlignment="1">
      <alignment vertical="center"/>
    </xf>
    <xf numFmtId="38" fontId="19" fillId="0" borderId="32" xfId="35" applyFont="1" applyFill="1" applyBorder="1" applyAlignment="1">
      <alignment horizontal="right" vertical="center" wrapText="1"/>
    </xf>
    <xf numFmtId="38" fontId="19" fillId="0" borderId="33" xfId="35" applyFont="1" applyFill="1" applyBorder="1" applyAlignment="1">
      <alignment horizontal="right" vertical="center" wrapText="1"/>
    </xf>
    <xf numFmtId="38" fontId="19" fillId="0" borderId="154" xfId="35" applyFont="1" applyFill="1" applyBorder="1" applyAlignment="1">
      <alignment horizontal="right"/>
    </xf>
    <xf numFmtId="38" fontId="19" fillId="0" borderId="155" xfId="35" applyFont="1" applyFill="1" applyBorder="1" applyAlignment="1">
      <alignment horizontal="right"/>
    </xf>
    <xf numFmtId="9" fontId="19" fillId="0" borderId="32" xfId="28" applyFont="1" applyFill="1" applyBorder="1" applyAlignment="1">
      <alignment horizontal="right"/>
    </xf>
    <xf numFmtId="9" fontId="19" fillId="0" borderId="31" xfId="28" applyFont="1" applyFill="1" applyBorder="1" applyAlignment="1">
      <alignment horizontal="right"/>
    </xf>
    <xf numFmtId="38" fontId="106" fillId="0" borderId="62" xfId="35" applyFont="1" applyFill="1" applyBorder="1" applyAlignment="1">
      <alignment horizontal="right"/>
    </xf>
    <xf numFmtId="38" fontId="106" fillId="0" borderId="110" xfId="35" applyFont="1" applyFill="1" applyBorder="1" applyAlignment="1">
      <alignment horizontal="right"/>
    </xf>
    <xf numFmtId="38" fontId="106" fillId="0" borderId="32" xfId="35" applyFont="1" applyFill="1" applyBorder="1" applyAlignment="1">
      <alignment horizontal="right"/>
    </xf>
    <xf numFmtId="178" fontId="109" fillId="0" borderId="18" xfId="47" applyNumberFormat="1" applyFont="1" applyBorder="1" applyAlignment="1">
      <alignment horizontal="center" vertical="center" wrapText="1"/>
    </xf>
    <xf numFmtId="178" fontId="109" fillId="0" borderId="19" xfId="47" applyNumberFormat="1" applyFont="1" applyBorder="1" applyAlignment="1">
      <alignment horizontal="center" vertical="center" wrapText="1"/>
    </xf>
    <xf numFmtId="178" fontId="109" fillId="0" borderId="19" xfId="47" applyNumberFormat="1" applyFont="1" applyBorder="1" applyAlignment="1">
      <alignment horizontal="left" vertical="center" wrapText="1"/>
    </xf>
    <xf numFmtId="9" fontId="8" fillId="0" borderId="31" xfId="28" applyFill="1" applyBorder="1" applyAlignment="1"/>
    <xf numFmtId="0" fontId="20" fillId="0" borderId="106" xfId="47" applyFont="1" applyBorder="1" applyAlignment="1">
      <alignment vertical="top"/>
    </xf>
    <xf numFmtId="0" fontId="19" fillId="0" borderId="244" xfId="0" applyFont="1" applyBorder="1" applyAlignment="1">
      <alignment horizontal="center" vertical="center" wrapText="1"/>
    </xf>
    <xf numFmtId="0" fontId="19" fillId="0" borderId="98" xfId="44" applyFont="1" applyBorder="1" applyAlignment="1">
      <alignment horizontal="center" vertical="top" wrapText="1"/>
    </xf>
    <xf numFmtId="0" fontId="19" fillId="0" borderId="122" xfId="44" applyFont="1" applyBorder="1" applyAlignment="1">
      <alignment horizontal="left" vertical="top" wrapText="1"/>
    </xf>
    <xf numFmtId="0" fontId="19" fillId="0" borderId="130" xfId="44" applyFont="1" applyBorder="1" applyAlignment="1">
      <alignment horizontal="center" vertical="top" wrapText="1"/>
    </xf>
    <xf numFmtId="0" fontId="19" fillId="0" borderId="56" xfId="44" applyFont="1" applyBorder="1" applyAlignment="1">
      <alignment horizontal="center" vertical="top" wrapText="1"/>
    </xf>
    <xf numFmtId="0" fontId="0" fillId="0" borderId="39" xfId="0" applyBorder="1">
      <alignment vertical="center"/>
    </xf>
    <xf numFmtId="0" fontId="0" fillId="0" borderId="90" xfId="0" applyBorder="1">
      <alignment vertical="center"/>
    </xf>
    <xf numFmtId="38" fontId="19" fillId="24" borderId="67" xfId="35" applyFont="1" applyFill="1" applyBorder="1" applyAlignment="1">
      <alignment horizontal="left"/>
    </xf>
    <xf numFmtId="0" fontId="19" fillId="24" borderId="241" xfId="49" applyFont="1" applyFill="1" applyBorder="1"/>
    <xf numFmtId="0" fontId="19" fillId="24" borderId="118" xfId="49" applyFont="1" applyFill="1" applyBorder="1"/>
    <xf numFmtId="38" fontId="19" fillId="24" borderId="118" xfId="35" applyFont="1" applyFill="1" applyBorder="1" applyAlignment="1"/>
    <xf numFmtId="38" fontId="19" fillId="0" borderId="60" xfId="35" applyFont="1" applyFill="1" applyBorder="1" applyAlignment="1">
      <alignment horizontal="right"/>
    </xf>
    <xf numFmtId="38" fontId="106" fillId="0" borderId="0" xfId="35" applyFont="1" applyFill="1" applyBorder="1" applyAlignment="1">
      <alignment horizontal="right"/>
    </xf>
    <xf numFmtId="38" fontId="19" fillId="0" borderId="0" xfId="35" applyFont="1" applyFill="1" applyBorder="1" applyAlignment="1">
      <alignment horizontal="right"/>
    </xf>
    <xf numFmtId="9" fontId="19" fillId="0" borderId="0" xfId="28" applyFont="1" applyFill="1" applyBorder="1" applyAlignment="1">
      <alignment horizontal="right"/>
    </xf>
    <xf numFmtId="0" fontId="19" fillId="0" borderId="60" xfId="47" applyFont="1" applyBorder="1" applyAlignment="1">
      <alignment horizontal="center"/>
    </xf>
    <xf numFmtId="9" fontId="106" fillId="0" borderId="0" xfId="28" applyFont="1" applyFill="1" applyBorder="1" applyAlignment="1">
      <alignment horizontal="right"/>
    </xf>
    <xf numFmtId="0" fontId="19" fillId="0" borderId="246" xfId="0" applyFont="1" applyBorder="1" applyAlignment="1">
      <alignment horizontal="left" vertical="center"/>
    </xf>
    <xf numFmtId="0" fontId="19" fillId="0" borderId="247" xfId="0" applyFont="1" applyBorder="1" applyAlignment="1">
      <alignment horizontal="center" vertical="center"/>
    </xf>
    <xf numFmtId="9" fontId="19" fillId="0" borderId="183" xfId="28" applyFont="1" applyFill="1" applyBorder="1" applyAlignment="1">
      <alignment vertical="center"/>
    </xf>
    <xf numFmtId="0" fontId="19" fillId="0" borderId="238" xfId="0" applyFont="1" applyBorder="1" applyAlignment="1">
      <alignment horizontal="right" vertical="center"/>
    </xf>
    <xf numFmtId="0" fontId="19" fillId="0" borderId="15" xfId="0" applyFont="1" applyBorder="1" applyAlignment="1">
      <alignment horizontal="center" vertical="center" wrapText="1"/>
    </xf>
    <xf numFmtId="0" fontId="19" fillId="0" borderId="15" xfId="0" applyFont="1" applyBorder="1" applyAlignment="1">
      <alignment vertical="center" wrapText="1"/>
    </xf>
    <xf numFmtId="0" fontId="19" fillId="0" borderId="0" xfId="0" applyFont="1" applyAlignment="1">
      <alignment horizontal="center" vertical="center" wrapText="1"/>
    </xf>
    <xf numFmtId="38" fontId="19" fillId="24" borderId="204" xfId="35" applyFont="1" applyFill="1" applyBorder="1" applyAlignment="1">
      <alignment vertical="top" wrapText="1"/>
    </xf>
    <xf numFmtId="38" fontId="19" fillId="24" borderId="205" xfId="35" applyFont="1" applyFill="1" applyBorder="1" applyAlignment="1">
      <alignment horizontal="center"/>
    </xf>
    <xf numFmtId="38" fontId="19" fillId="24" borderId="255" xfId="35" applyFont="1" applyFill="1" applyBorder="1" applyAlignment="1">
      <alignment horizontal="center"/>
    </xf>
    <xf numFmtId="38" fontId="19" fillId="24" borderId="204" xfId="35" applyFont="1" applyFill="1" applyBorder="1" applyAlignment="1"/>
    <xf numFmtId="38" fontId="19" fillId="24" borderId="245" xfId="35" applyFont="1" applyFill="1" applyBorder="1" applyAlignment="1">
      <alignment horizontal="center"/>
    </xf>
    <xf numFmtId="38" fontId="19" fillId="24" borderId="204" xfId="35" applyFont="1" applyFill="1" applyBorder="1" applyAlignment="1">
      <alignment horizontal="center"/>
    </xf>
    <xf numFmtId="38" fontId="19" fillId="24" borderId="205" xfId="35" applyFont="1" applyFill="1" applyBorder="1" applyAlignment="1">
      <alignment horizontal="right"/>
    </xf>
    <xf numFmtId="38" fontId="19" fillId="24" borderId="245" xfId="35" applyFont="1" applyFill="1" applyBorder="1" applyAlignment="1">
      <alignment horizontal="right"/>
    </xf>
    <xf numFmtId="38" fontId="19" fillId="24" borderId="256" xfId="35" applyFont="1" applyFill="1" applyBorder="1" applyAlignment="1">
      <alignment horizontal="right"/>
    </xf>
    <xf numFmtId="38" fontId="80" fillId="0" borderId="161" xfId="35" applyFont="1" applyFill="1" applyBorder="1" applyAlignment="1">
      <alignment horizontal="center"/>
    </xf>
    <xf numFmtId="38" fontId="80" fillId="0" borderId="162" xfId="35" applyFont="1" applyFill="1" applyBorder="1" applyAlignment="1">
      <alignment horizontal="center"/>
    </xf>
    <xf numFmtId="38" fontId="80" fillId="0" borderId="163" xfId="35" applyFont="1" applyFill="1" applyBorder="1" applyAlignment="1">
      <alignment horizontal="center"/>
    </xf>
    <xf numFmtId="38" fontId="80" fillId="0" borderId="164" xfId="35" applyFont="1" applyFill="1" applyBorder="1" applyAlignment="1">
      <alignment horizontal="center"/>
    </xf>
    <xf numFmtId="38" fontId="80" fillId="0" borderId="239" xfId="35" applyFont="1" applyFill="1" applyBorder="1" applyAlignment="1">
      <alignment horizontal="center"/>
    </xf>
    <xf numFmtId="0" fontId="0" fillId="0" borderId="69" xfId="49" applyFont="1" applyBorder="1" applyAlignment="1">
      <alignment horizontal="center" vertical="center"/>
    </xf>
    <xf numFmtId="0" fontId="50" fillId="24" borderId="0" xfId="52" applyFont="1" applyFill="1"/>
    <xf numFmtId="0" fontId="49" fillId="24" borderId="0" xfId="52" applyFont="1" applyFill="1"/>
    <xf numFmtId="0" fontId="16" fillId="24" borderId="0" xfId="0" applyFont="1" applyFill="1">
      <alignment vertical="center"/>
    </xf>
    <xf numFmtId="0" fontId="32" fillId="24" borderId="0" xfId="52" applyFont="1" applyFill="1" applyAlignment="1">
      <alignment horizontal="center" vertical="center"/>
    </xf>
    <xf numFmtId="0" fontId="106" fillId="24" borderId="0" xfId="52" applyFont="1" applyFill="1"/>
    <xf numFmtId="0" fontId="32" fillId="24" borderId="0" xfId="52" applyFont="1" applyFill="1"/>
    <xf numFmtId="0" fontId="9" fillId="24" borderId="0" xfId="35" applyNumberFormat="1" applyFont="1" applyFill="1" applyBorder="1" applyAlignment="1">
      <alignment horizontal="left" vertical="top"/>
    </xf>
    <xf numFmtId="0" fontId="10" fillId="24" borderId="60" xfId="52" applyFont="1" applyFill="1" applyBorder="1" applyAlignment="1">
      <alignment vertical="center" wrapText="1"/>
    </xf>
    <xf numFmtId="0" fontId="19" fillId="0" borderId="0" xfId="54" applyFont="1"/>
    <xf numFmtId="0" fontId="19" fillId="0" borderId="0" xfId="54" applyFont="1" applyAlignment="1">
      <alignment horizontal="center"/>
    </xf>
    <xf numFmtId="0" fontId="19" fillId="0" borderId="22" xfId="54" applyFont="1" applyBorder="1"/>
    <xf numFmtId="0" fontId="19" fillId="0" borderId="29" xfId="54" applyFont="1" applyBorder="1"/>
    <xf numFmtId="0" fontId="19" fillId="0" borderId="24" xfId="54" applyFont="1" applyBorder="1"/>
    <xf numFmtId="0" fontId="23" fillId="0" borderId="14" xfId="47" applyFont="1" applyBorder="1" applyAlignment="1">
      <alignment horizontal="center" vertical="center" wrapText="1"/>
    </xf>
    <xf numFmtId="0" fontId="32" fillId="24" borderId="0" xfId="52" applyFont="1" applyFill="1" applyAlignment="1">
      <alignment vertical="top" wrapText="1"/>
    </xf>
    <xf numFmtId="0" fontId="11" fillId="24" borderId="0" xfId="52" applyFont="1" applyFill="1" applyAlignment="1">
      <alignment vertical="top" wrapText="1"/>
    </xf>
    <xf numFmtId="38" fontId="88" fillId="24" borderId="0" xfId="35" applyFont="1" applyFill="1" applyBorder="1" applyAlignment="1">
      <alignment horizontal="right" vertical="top" wrapText="1"/>
    </xf>
    <xf numFmtId="49" fontId="12" fillId="24" borderId="0" xfId="0" applyNumberFormat="1" applyFont="1" applyFill="1" applyAlignment="1">
      <alignment horizontal="right" vertical="center"/>
    </xf>
    <xf numFmtId="49" fontId="12" fillId="24" borderId="0" xfId="0" applyNumberFormat="1" applyFont="1" applyFill="1">
      <alignment vertical="center"/>
    </xf>
    <xf numFmtId="0" fontId="12" fillId="24" borderId="0" xfId="0" applyFont="1" applyFill="1">
      <alignment vertical="center"/>
    </xf>
    <xf numFmtId="0" fontId="12" fillId="24" borderId="0" xfId="0" applyFont="1" applyFill="1" applyAlignment="1">
      <alignment horizontal="right" vertical="center"/>
    </xf>
    <xf numFmtId="0" fontId="0" fillId="0" borderId="27" xfId="0" applyBorder="1" applyAlignment="1">
      <alignment horizontal="right" vertical="center"/>
    </xf>
    <xf numFmtId="0" fontId="0" fillId="0" borderId="29" xfId="0" applyBorder="1">
      <alignment vertical="center"/>
    </xf>
    <xf numFmtId="0" fontId="0" fillId="0" borderId="17" xfId="0" applyBorder="1" applyAlignment="1">
      <alignment horizontal="right" vertical="center"/>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179" xfId="0" applyBorder="1">
      <alignment vertical="center"/>
    </xf>
    <xf numFmtId="0" fontId="0" fillId="0" borderId="303" xfId="0" applyBorder="1">
      <alignment vertical="center"/>
    </xf>
    <xf numFmtId="0" fontId="0" fillId="0" borderId="16" xfId="0" applyBorder="1" applyAlignment="1">
      <alignment horizontal="center" vertical="center"/>
    </xf>
    <xf numFmtId="0" fontId="0" fillId="0" borderId="32" xfId="0" applyBorder="1" applyAlignment="1">
      <alignment horizontal="center" vertical="center"/>
    </xf>
    <xf numFmtId="0" fontId="0" fillId="0" borderId="15" xfId="0" applyBorder="1" applyAlignment="1">
      <alignment horizontal="center" vertical="center"/>
    </xf>
    <xf numFmtId="0" fontId="7" fillId="0" borderId="0" xfId="60"/>
    <xf numFmtId="0" fontId="123" fillId="24" borderId="0" xfId="29" applyFont="1" applyFill="1" applyAlignment="1" applyProtection="1">
      <alignment vertical="center"/>
    </xf>
    <xf numFmtId="31" fontId="7" fillId="0" borderId="0" xfId="60" applyNumberFormat="1" applyAlignment="1">
      <alignment horizontal="left"/>
    </xf>
    <xf numFmtId="0" fontId="65" fillId="0" borderId="0" xfId="60" applyFont="1"/>
    <xf numFmtId="0" fontId="20" fillId="0" borderId="0" xfId="60" applyFont="1"/>
    <xf numFmtId="0" fontId="7" fillId="0" borderId="0" xfId="60" applyAlignment="1">
      <alignment horizontal="right"/>
    </xf>
    <xf numFmtId="31" fontId="0" fillId="0" borderId="0" xfId="60" applyNumberFormat="1" applyFont="1" applyAlignment="1">
      <alignment horizontal="left"/>
    </xf>
    <xf numFmtId="0" fontId="0" fillId="0" borderId="238" xfId="60" applyFont="1" applyBorder="1" applyAlignment="1">
      <alignment horizontal="center"/>
    </xf>
    <xf numFmtId="0" fontId="7" fillId="0" borderId="188" xfId="60" applyBorder="1"/>
    <xf numFmtId="0" fontId="0" fillId="0" borderId="188" xfId="0" applyBorder="1">
      <alignment vertical="center"/>
    </xf>
    <xf numFmtId="0" fontId="7" fillId="34" borderId="188" xfId="60" applyFill="1" applyBorder="1" applyAlignment="1">
      <alignment horizontal="center"/>
    </xf>
    <xf numFmtId="0" fontId="65" fillId="0" borderId="236" xfId="60" applyFont="1" applyBorder="1" applyAlignment="1">
      <alignment horizontal="center"/>
    </xf>
    <xf numFmtId="0" fontId="65" fillId="0" borderId="0" xfId="60" applyFont="1" applyAlignment="1">
      <alignment horizontal="center"/>
    </xf>
    <xf numFmtId="0" fontId="0" fillId="0" borderId="184" xfId="60" applyFont="1" applyBorder="1" applyAlignment="1">
      <alignment horizontal="center" vertical="center"/>
    </xf>
    <xf numFmtId="38" fontId="7" fillId="34" borderId="184" xfId="61" applyFill="1" applyBorder="1"/>
    <xf numFmtId="38" fontId="65" fillId="0" borderId="186" xfId="61" applyFont="1" applyBorder="1"/>
    <xf numFmtId="38" fontId="65" fillId="0" borderId="0" xfId="61" applyFont="1" applyBorder="1"/>
    <xf numFmtId="38" fontId="7" fillId="34" borderId="33" xfId="61" applyFill="1" applyBorder="1"/>
    <xf numFmtId="38" fontId="65" fillId="0" borderId="182" xfId="61" applyFont="1" applyBorder="1"/>
    <xf numFmtId="0" fontId="0" fillId="0" borderId="27" xfId="60" applyFont="1" applyBorder="1" applyAlignment="1">
      <alignment horizontal="center" vertical="center"/>
    </xf>
    <xf numFmtId="38" fontId="7" fillId="34" borderId="27" xfId="61" applyFill="1" applyBorder="1"/>
    <xf numFmtId="0" fontId="0" fillId="0" borderId="317" xfId="60" applyFont="1" applyBorder="1" applyAlignment="1">
      <alignment horizontal="center" vertical="center"/>
    </xf>
    <xf numFmtId="38" fontId="7" fillId="34" borderId="317" xfId="61" applyFill="1" applyBorder="1"/>
    <xf numFmtId="38" fontId="65" fillId="0" borderId="237" xfId="61" applyFont="1" applyBorder="1"/>
    <xf numFmtId="0" fontId="7" fillId="0" borderId="0" xfId="60" applyAlignment="1">
      <alignment horizontal="center" vertical="center"/>
    </xf>
    <xf numFmtId="0" fontId="0" fillId="0" borderId="0" xfId="60" applyFont="1" applyAlignment="1">
      <alignment horizontal="center"/>
    </xf>
    <xf numFmtId="38" fontId="7" fillId="34" borderId="0" xfId="61" applyFill="1" applyBorder="1"/>
    <xf numFmtId="0" fontId="7" fillId="0" borderId="69" xfId="60" applyBorder="1"/>
    <xf numFmtId="0" fontId="7" fillId="0" borderId="188" xfId="60" applyBorder="1" applyAlignment="1">
      <alignment horizontal="center"/>
    </xf>
    <xf numFmtId="38" fontId="7" fillId="0" borderId="0" xfId="61" applyFont="1" applyBorder="1"/>
    <xf numFmtId="0" fontId="7" fillId="0" borderId="184" xfId="60" applyBorder="1" applyAlignment="1">
      <alignment horizontal="center"/>
    </xf>
    <xf numFmtId="2" fontId="0" fillId="0" borderId="171" xfId="0" applyNumberFormat="1" applyBorder="1">
      <alignment vertical="center"/>
    </xf>
    <xf numFmtId="0" fontId="0" fillId="0" borderId="294" xfId="0" applyBorder="1">
      <alignment vertical="center"/>
    </xf>
    <xf numFmtId="2" fontId="0" fillId="0" borderId="0" xfId="0" applyNumberFormat="1">
      <alignment vertical="center"/>
    </xf>
    <xf numFmtId="0" fontId="0" fillId="0" borderId="197" xfId="0" applyBorder="1" applyAlignment="1">
      <alignment vertical="center" shrinkToFit="1"/>
    </xf>
    <xf numFmtId="0" fontId="0" fillId="0" borderId="17" xfId="60" applyFont="1" applyBorder="1" applyAlignment="1">
      <alignment horizontal="center"/>
    </xf>
    <xf numFmtId="0" fontId="0" fillId="0" borderId="233" xfId="0" applyBorder="1">
      <alignment vertical="center"/>
    </xf>
    <xf numFmtId="0" fontId="0" fillId="0" borderId="160" xfId="60" applyFont="1" applyBorder="1" applyAlignment="1">
      <alignment vertical="center" shrinkToFit="1"/>
    </xf>
    <xf numFmtId="0" fontId="7" fillId="0" borderId="31" xfId="60" applyBorder="1" applyAlignment="1">
      <alignment horizontal="center"/>
    </xf>
    <xf numFmtId="38" fontId="65" fillId="0" borderId="183" xfId="61" applyFont="1" applyBorder="1"/>
    <xf numFmtId="0" fontId="0" fillId="0" borderId="16" xfId="0" applyBorder="1">
      <alignment vertical="center"/>
    </xf>
    <xf numFmtId="2" fontId="7" fillId="0" borderId="0" xfId="60" applyNumberFormat="1"/>
    <xf numFmtId="0" fontId="0" fillId="0" borderId="0" xfId="60" applyFont="1"/>
    <xf numFmtId="184" fontId="7" fillId="34" borderId="196" xfId="60" applyNumberFormat="1" applyFill="1" applyBorder="1" applyAlignment="1">
      <alignment horizontal="center" vertical="center"/>
    </xf>
    <xf numFmtId="0" fontId="0" fillId="0" borderId="145" xfId="60" applyFont="1" applyBorder="1" applyAlignment="1">
      <alignment horizontal="center"/>
    </xf>
    <xf numFmtId="38" fontId="65" fillId="0" borderId="152" xfId="61" applyFont="1" applyBorder="1"/>
    <xf numFmtId="0" fontId="0" fillId="0" borderId="173" xfId="0" applyBorder="1">
      <alignment vertical="center"/>
    </xf>
    <xf numFmtId="2" fontId="0" fillId="0" borderId="10" xfId="0" applyNumberFormat="1" applyBorder="1">
      <alignment vertical="center"/>
    </xf>
    <xf numFmtId="0" fontId="0" fillId="0" borderId="198" xfId="0" applyBorder="1" applyAlignment="1">
      <alignment vertical="center" shrinkToFit="1"/>
    </xf>
    <xf numFmtId="0" fontId="7" fillId="0" borderId="110" xfId="60" applyBorder="1" applyAlignment="1">
      <alignment horizontal="center"/>
    </xf>
    <xf numFmtId="0" fontId="0" fillId="0" borderId="33" xfId="60" applyFont="1" applyBorder="1" applyAlignment="1">
      <alignment horizontal="center"/>
    </xf>
    <xf numFmtId="0" fontId="0" fillId="0" borderId="160" xfId="0" applyBorder="1" applyAlignment="1">
      <alignment vertical="center" shrinkToFit="1"/>
    </xf>
    <xf numFmtId="0" fontId="0" fillId="0" borderId="196" xfId="0" applyBorder="1" applyAlignment="1">
      <alignment horizontal="center" vertical="center"/>
    </xf>
    <xf numFmtId="0" fontId="0" fillId="0" borderId="27" xfId="60" applyFont="1" applyBorder="1" applyAlignment="1">
      <alignment horizontal="center"/>
    </xf>
    <xf numFmtId="0" fontId="0" fillId="0" borderId="184" xfId="60" applyFont="1" applyBorder="1" applyAlignment="1">
      <alignment horizontal="center"/>
    </xf>
    <xf numFmtId="2" fontId="7" fillId="0" borderId="29" xfId="60" applyNumberFormat="1" applyBorder="1"/>
    <xf numFmtId="0" fontId="0" fillId="0" borderId="234" xfId="0" applyBorder="1" applyAlignment="1">
      <alignment vertical="center" shrinkToFit="1"/>
    </xf>
    <xf numFmtId="0" fontId="0" fillId="0" borderId="110" xfId="60" applyFont="1" applyBorder="1" applyAlignment="1">
      <alignment horizontal="center"/>
    </xf>
    <xf numFmtId="0" fontId="0" fillId="0" borderId="317" xfId="60" applyFont="1" applyBorder="1" applyAlignment="1">
      <alignment horizontal="center"/>
    </xf>
    <xf numFmtId="0" fontId="0" fillId="0" borderId="112" xfId="60" applyFont="1" applyBorder="1" applyAlignment="1">
      <alignment horizontal="center"/>
    </xf>
    <xf numFmtId="2" fontId="0" fillId="0" borderId="101" xfId="0" applyNumberFormat="1" applyBorder="1">
      <alignment vertical="center"/>
    </xf>
    <xf numFmtId="0" fontId="0" fillId="0" borderId="202" xfId="0" applyBorder="1" applyAlignment="1">
      <alignment vertical="center" shrinkToFit="1"/>
    </xf>
    <xf numFmtId="0" fontId="0" fillId="0" borderId="198" xfId="0" applyBorder="1">
      <alignment vertical="center"/>
    </xf>
    <xf numFmtId="38" fontId="7" fillId="0" borderId="0" xfId="61"/>
    <xf numFmtId="0" fontId="124" fillId="0" borderId="0" xfId="60" applyFont="1"/>
    <xf numFmtId="38" fontId="7" fillId="0" borderId="0" xfId="61" applyFill="1" applyBorder="1"/>
    <xf numFmtId="38" fontId="7" fillId="0" borderId="0" xfId="61" applyBorder="1"/>
    <xf numFmtId="0" fontId="7" fillId="0" borderId="200" xfId="60" applyBorder="1"/>
    <xf numFmtId="0" fontId="7" fillId="0" borderId="120" xfId="60" applyBorder="1"/>
    <xf numFmtId="0" fontId="7" fillId="0" borderId="120" xfId="60" applyBorder="1" applyAlignment="1">
      <alignment horizontal="center"/>
    </xf>
    <xf numFmtId="0" fontId="65" fillId="0" borderId="318" xfId="60" applyFont="1" applyBorder="1" applyAlignment="1">
      <alignment horizontal="center"/>
    </xf>
    <xf numFmtId="0" fontId="0" fillId="0" borderId="0" xfId="60" applyFont="1" applyAlignment="1">
      <alignment horizontal="right"/>
    </xf>
    <xf numFmtId="38" fontId="65" fillId="0" borderId="0" xfId="61" applyFont="1"/>
    <xf numFmtId="0" fontId="7" fillId="0" borderId="15" xfId="60" applyBorder="1" applyAlignment="1">
      <alignment horizontal="center"/>
    </xf>
    <xf numFmtId="0" fontId="0" fillId="0" borderId="15" xfId="60" applyFont="1" applyBorder="1"/>
    <xf numFmtId="38" fontId="7" fillId="0" borderId="15" xfId="61" applyFont="1" applyBorder="1"/>
    <xf numFmtId="38" fontId="7" fillId="0" borderId="15" xfId="62" applyBorder="1" applyAlignment="1"/>
    <xf numFmtId="0" fontId="0" fillId="0" borderId="116" xfId="63" applyFont="1" applyBorder="1" applyAlignment="1">
      <alignment horizontal="left" shrinkToFit="1"/>
    </xf>
    <xf numFmtId="0" fontId="7" fillId="0" borderId="190" xfId="60" applyBorder="1"/>
    <xf numFmtId="0" fontId="0" fillId="0" borderId="190" xfId="60" applyFont="1" applyBorder="1" applyAlignment="1">
      <alignment horizontal="center"/>
    </xf>
    <xf numFmtId="38" fontId="23" fillId="0" borderId="190" xfId="62" applyFont="1" applyFill="1" applyBorder="1" applyAlignment="1">
      <alignment horizontal="right"/>
    </xf>
    <xf numFmtId="0" fontId="19" fillId="0" borderId="296" xfId="63" applyFont="1" applyBorder="1" applyAlignment="1">
      <alignment horizontal="right" vertical="center"/>
    </xf>
    <xf numFmtId="0" fontId="19" fillId="0" borderId="0" xfId="63" applyFont="1" applyAlignment="1">
      <alignment horizontal="right" vertical="center"/>
    </xf>
    <xf numFmtId="0" fontId="0" fillId="0" borderId="25" xfId="63" applyFont="1" applyBorder="1" applyAlignment="1">
      <alignment horizontal="left" shrinkToFit="1"/>
    </xf>
    <xf numFmtId="0" fontId="7" fillId="0" borderId="15" xfId="60" applyBorder="1"/>
    <xf numFmtId="0" fontId="0" fillId="0" borderId="15" xfId="60" applyFont="1" applyBorder="1" applyAlignment="1">
      <alignment horizontal="center"/>
    </xf>
    <xf numFmtId="38" fontId="23" fillId="34" borderId="15" xfId="62" applyFont="1" applyFill="1" applyBorder="1" applyAlignment="1">
      <alignment horizontal="right"/>
    </xf>
    <xf numFmtId="0" fontId="19" fillId="0" borderId="148" xfId="63" applyFont="1" applyBorder="1" applyAlignment="1">
      <alignment horizontal="right" vertical="center"/>
    </xf>
    <xf numFmtId="0" fontId="0" fillId="0" borderId="105" xfId="63" applyFont="1" applyBorder="1" applyAlignment="1">
      <alignment horizontal="left" shrinkToFit="1"/>
    </xf>
    <xf numFmtId="0" fontId="7" fillId="0" borderId="26" xfId="60" applyBorder="1"/>
    <xf numFmtId="0" fontId="0" fillId="0" borderId="26" xfId="60" applyFont="1" applyBorder="1" applyAlignment="1">
      <alignment horizontal="center"/>
    </xf>
    <xf numFmtId="38" fontId="23" fillId="34" borderId="26" xfId="64" applyNumberFormat="1" applyFont="1" applyFill="1" applyBorder="1" applyAlignment="1">
      <alignment horizontal="right" vertical="center"/>
    </xf>
    <xf numFmtId="38" fontId="23" fillId="34" borderId="26" xfId="62" applyFont="1" applyFill="1" applyBorder="1" applyAlignment="1">
      <alignment horizontal="right" vertical="center"/>
    </xf>
    <xf numFmtId="38" fontId="23" fillId="0" borderId="151" xfId="62" applyFont="1" applyFill="1" applyBorder="1" applyAlignment="1">
      <alignment horizontal="right" vertical="center"/>
    </xf>
    <xf numFmtId="38" fontId="23" fillId="0" borderId="0" xfId="62" applyFont="1" applyFill="1" applyBorder="1" applyAlignment="1">
      <alignment horizontal="right" vertical="center"/>
    </xf>
    <xf numFmtId="0" fontId="7" fillId="0" borderId="69" xfId="63" applyBorder="1" applyAlignment="1">
      <alignment horizontal="right" shrinkToFit="1"/>
    </xf>
    <xf numFmtId="0" fontId="125" fillId="0" borderId="188" xfId="60" applyFont="1" applyBorder="1" applyAlignment="1">
      <alignment horizontal="center"/>
    </xf>
    <xf numFmtId="9" fontId="23" fillId="0" borderId="188" xfId="64" applyFont="1" applyFill="1" applyBorder="1" applyAlignment="1">
      <alignment horizontal="right" vertical="center"/>
    </xf>
    <xf numFmtId="9" fontId="23" fillId="0" borderId="236" xfId="64" applyFont="1" applyFill="1" applyBorder="1" applyAlignment="1">
      <alignment horizontal="right" vertical="center"/>
    </xf>
    <xf numFmtId="9" fontId="23" fillId="0" borderId="0" xfId="64" applyFont="1" applyFill="1" applyBorder="1" applyAlignment="1">
      <alignment horizontal="right" vertical="center"/>
    </xf>
    <xf numFmtId="0" fontId="0" fillId="0" borderId="240" xfId="0" applyBorder="1">
      <alignment vertical="center"/>
    </xf>
    <xf numFmtId="0" fontId="0" fillId="0" borderId="101" xfId="0" applyBorder="1">
      <alignment vertical="center"/>
    </xf>
    <xf numFmtId="38" fontId="7" fillId="0" borderId="225" xfId="61" applyFont="1" applyBorder="1"/>
    <xf numFmtId="0" fontId="7" fillId="0" borderId="0" xfId="60" applyAlignment="1">
      <alignment horizontal="center"/>
    </xf>
    <xf numFmtId="0" fontId="0" fillId="0" borderId="171" xfId="0" applyBorder="1">
      <alignment vertical="center"/>
    </xf>
    <xf numFmtId="38" fontId="7" fillId="0" borderId="0" xfId="61" applyFont="1" applyBorder="1" applyAlignment="1">
      <alignment shrinkToFit="1"/>
    </xf>
    <xf numFmtId="38" fontId="7" fillId="0" borderId="201" xfId="61" applyFont="1" applyBorder="1"/>
    <xf numFmtId="38" fontId="7" fillId="0" borderId="179" xfId="61" applyFont="1" applyBorder="1" applyAlignment="1">
      <alignment shrinkToFit="1"/>
    </xf>
    <xf numFmtId="0" fontId="0" fillId="0" borderId="295" xfId="0" applyBorder="1">
      <alignment vertical="center"/>
    </xf>
    <xf numFmtId="0" fontId="0" fillId="0" borderId="102" xfId="0" applyBorder="1">
      <alignment vertical="center"/>
    </xf>
    <xf numFmtId="38" fontId="7" fillId="0" borderId="226" xfId="61" applyFont="1" applyBorder="1" applyAlignment="1">
      <alignment shrinkToFit="1"/>
    </xf>
    <xf numFmtId="38" fontId="7" fillId="0" borderId="303" xfId="61" applyFont="1" applyBorder="1"/>
    <xf numFmtId="0" fontId="26" fillId="0" borderId="0" xfId="60" applyFont="1"/>
    <xf numFmtId="0" fontId="0" fillId="0" borderId="0" xfId="65" applyFont="1" applyAlignment="1">
      <alignment horizontal="left"/>
    </xf>
    <xf numFmtId="9" fontId="7" fillId="34" borderId="15" xfId="66" applyFont="1" applyFill="1" applyBorder="1" applyAlignment="1">
      <alignment horizontal="center"/>
    </xf>
    <xf numFmtId="0" fontId="7" fillId="34" borderId="15" xfId="60" applyFill="1" applyBorder="1"/>
    <xf numFmtId="0" fontId="7" fillId="34" borderId="0" xfId="60" applyFill="1"/>
    <xf numFmtId="38" fontId="65" fillId="0" borderId="15" xfId="61" applyFont="1" applyBorder="1" applyAlignment="1">
      <alignment horizontal="center"/>
    </xf>
    <xf numFmtId="38" fontId="7" fillId="0" borderId="15" xfId="61" applyFill="1" applyBorder="1"/>
    <xf numFmtId="14" fontId="7" fillId="0" borderId="188" xfId="60" applyNumberFormat="1" applyBorder="1" applyAlignment="1">
      <alignment horizontal="center"/>
    </xf>
    <xf numFmtId="0" fontId="0" fillId="0" borderId="184" xfId="0" applyBorder="1">
      <alignment vertical="center"/>
    </xf>
    <xf numFmtId="0" fontId="0" fillId="0" borderId="317" xfId="0" applyBorder="1">
      <alignment vertical="center"/>
    </xf>
    <xf numFmtId="0" fontId="0" fillId="0" borderId="226" xfId="0" applyBorder="1">
      <alignment vertical="center"/>
    </xf>
    <xf numFmtId="0" fontId="0" fillId="0" borderId="184" xfId="0" applyBorder="1" applyAlignment="1">
      <alignment horizontal="center" vertical="center"/>
    </xf>
    <xf numFmtId="0" fontId="0" fillId="0" borderId="317" xfId="0" applyBorder="1" applyAlignment="1">
      <alignment horizontal="center" vertical="center"/>
    </xf>
    <xf numFmtId="185" fontId="19" fillId="0" borderId="15" xfId="47" applyNumberFormat="1" applyFont="1" applyBorder="1" applyAlignment="1">
      <alignment horizontal="right"/>
    </xf>
    <xf numFmtId="185" fontId="19" fillId="0" borderId="19" xfId="47" applyNumberFormat="1" applyFont="1" applyBorder="1" applyAlignment="1">
      <alignment horizontal="right" vertical="top"/>
    </xf>
    <xf numFmtId="185" fontId="19" fillId="0" borderId="15" xfId="47" applyNumberFormat="1" applyFont="1" applyBorder="1" applyAlignment="1">
      <alignment horizontal="right" vertical="top"/>
    </xf>
    <xf numFmtId="185" fontId="19" fillId="0" borderId="18" xfId="47" applyNumberFormat="1" applyFont="1" applyBorder="1" applyAlignment="1">
      <alignment horizontal="right" vertical="top"/>
    </xf>
    <xf numFmtId="0" fontId="20" fillId="0" borderId="18" xfId="47" applyFont="1" applyBorder="1" applyAlignment="1">
      <alignment horizontal="center" shrinkToFit="1"/>
    </xf>
    <xf numFmtId="38" fontId="106" fillId="0" borderId="18" xfId="35" applyFont="1" applyFill="1" applyBorder="1" applyAlignment="1">
      <alignment horizontal="right"/>
    </xf>
    <xf numFmtId="0" fontId="21" fillId="24" borderId="0" xfId="0" applyFont="1" applyFill="1">
      <alignment vertical="center"/>
    </xf>
    <xf numFmtId="0" fontId="0" fillId="24" borderId="15" xfId="0" applyFill="1" applyBorder="1" applyAlignment="1">
      <alignment horizontal="center" vertical="center"/>
    </xf>
    <xf numFmtId="0" fontId="21" fillId="24" borderId="0" xfId="0" applyFont="1" applyFill="1" applyAlignment="1">
      <alignment horizontal="center" vertical="center"/>
    </xf>
    <xf numFmtId="0" fontId="21" fillId="24" borderId="0" xfId="0" applyFont="1" applyFill="1" applyAlignment="1">
      <alignment vertical="center" shrinkToFit="1"/>
    </xf>
    <xf numFmtId="0" fontId="0" fillId="24" borderId="15" xfId="0" applyFill="1" applyBorder="1">
      <alignment vertical="center"/>
    </xf>
    <xf numFmtId="0" fontId="65" fillId="24" borderId="15" xfId="0" applyFont="1" applyFill="1" applyBorder="1" applyAlignment="1">
      <alignment horizontal="left" vertical="center"/>
    </xf>
    <xf numFmtId="0" fontId="17" fillId="24" borderId="0" xfId="29" applyFill="1" applyBorder="1" applyAlignment="1" applyProtection="1">
      <alignment vertical="center"/>
    </xf>
    <xf numFmtId="0" fontId="65" fillId="24" borderId="0" xfId="0" applyFont="1" applyFill="1" applyAlignment="1">
      <alignment horizontal="center" vertical="center"/>
    </xf>
    <xf numFmtId="0" fontId="128" fillId="36" borderId="0" xfId="29" applyFont="1" applyFill="1" applyBorder="1" applyAlignment="1" applyProtection="1">
      <alignment horizontal="center" vertical="center"/>
    </xf>
    <xf numFmtId="0" fontId="65" fillId="24" borderId="0" xfId="0" applyFont="1" applyFill="1" applyAlignment="1">
      <alignment horizontal="left" vertical="center"/>
    </xf>
    <xf numFmtId="0" fontId="17" fillId="24" borderId="0" xfId="29" applyFill="1" applyBorder="1" applyAlignment="1" applyProtection="1">
      <alignment horizontal="left" vertical="center"/>
    </xf>
    <xf numFmtId="0" fontId="17" fillId="24" borderId="0" xfId="29" applyFill="1" applyBorder="1" applyAlignment="1" applyProtection="1">
      <alignment vertical="center" shrinkToFit="1"/>
    </xf>
    <xf numFmtId="0" fontId="7" fillId="24" borderId="0" xfId="67" applyFill="1" applyAlignment="1">
      <alignment vertical="center" shrinkToFit="1"/>
    </xf>
    <xf numFmtId="0" fontId="19" fillId="24" borderId="0" xfId="0" applyFont="1" applyFill="1">
      <alignment vertical="center"/>
    </xf>
    <xf numFmtId="0" fontId="17" fillId="24" borderId="0" xfId="29" applyFill="1" applyBorder="1" applyAlignment="1" applyProtection="1">
      <alignment horizontal="left" vertical="center" shrinkToFit="1"/>
    </xf>
    <xf numFmtId="0" fontId="0" fillId="24" borderId="0" xfId="0" applyFill="1" applyAlignment="1">
      <alignment vertical="center" shrinkToFit="1"/>
    </xf>
    <xf numFmtId="38" fontId="79" fillId="0" borderId="45" xfId="35" applyFont="1" applyFill="1" applyBorder="1" applyAlignment="1">
      <alignment horizontal="right"/>
    </xf>
    <xf numFmtId="38" fontId="79" fillId="0" borderId="46" xfId="35" applyFont="1" applyFill="1" applyBorder="1" applyAlignment="1">
      <alignment horizontal="right"/>
    </xf>
    <xf numFmtId="38" fontId="79" fillId="0" borderId="55" xfId="35" applyFont="1" applyFill="1" applyBorder="1" applyAlignment="1">
      <alignment horizontal="right"/>
    </xf>
    <xf numFmtId="38" fontId="79" fillId="0" borderId="92" xfId="35" applyFont="1" applyFill="1" applyBorder="1" applyAlignment="1">
      <alignment horizontal="right"/>
    </xf>
    <xf numFmtId="38" fontId="79" fillId="0" borderId="83" xfId="35" applyFont="1" applyFill="1" applyBorder="1" applyAlignment="1">
      <alignment horizontal="right"/>
    </xf>
    <xf numFmtId="0" fontId="7" fillId="24" borderId="0" xfId="63" applyFill="1"/>
    <xf numFmtId="0" fontId="7" fillId="24" borderId="16" xfId="63" applyFill="1" applyBorder="1"/>
    <xf numFmtId="0" fontId="19" fillId="0" borderId="60" xfId="63" applyFont="1" applyBorder="1" applyAlignment="1">
      <alignment horizontal="left"/>
    </xf>
    <xf numFmtId="0" fontId="0" fillId="0" borderId="184" xfId="0" applyBorder="1" applyAlignment="1">
      <alignment horizontal="right" vertical="center"/>
    </xf>
    <xf numFmtId="184" fontId="0" fillId="0" borderId="166" xfId="0" applyNumberFormat="1" applyBorder="1">
      <alignment vertical="center"/>
    </xf>
    <xf numFmtId="184" fontId="0" fillId="0" borderId="167" xfId="0" applyNumberFormat="1" applyBorder="1">
      <alignment vertical="center"/>
    </xf>
    <xf numFmtId="184" fontId="0" fillId="0" borderId="169" xfId="0" applyNumberFormat="1" applyBorder="1">
      <alignment vertical="center"/>
    </xf>
    <xf numFmtId="184" fontId="0" fillId="0" borderId="168" xfId="0" applyNumberFormat="1" applyBorder="1">
      <alignment vertical="center"/>
    </xf>
    <xf numFmtId="184" fontId="0" fillId="0" borderId="214" xfId="0" applyNumberFormat="1" applyBorder="1">
      <alignment vertical="center"/>
    </xf>
    <xf numFmtId="0" fontId="23" fillId="24" borderId="160" xfId="63" applyFont="1" applyFill="1" applyBorder="1" applyAlignment="1">
      <alignment horizontal="center" vertical="center" wrapText="1"/>
    </xf>
    <xf numFmtId="184" fontId="0" fillId="0" borderId="244" xfId="0" applyNumberFormat="1" applyBorder="1">
      <alignment vertical="center"/>
    </xf>
    <xf numFmtId="184" fontId="0" fillId="0" borderId="72" xfId="0" applyNumberFormat="1" applyBorder="1">
      <alignment vertical="center"/>
    </xf>
    <xf numFmtId="184" fontId="0" fillId="0" borderId="79" xfId="0" applyNumberFormat="1" applyBorder="1">
      <alignment vertical="center"/>
    </xf>
    <xf numFmtId="184" fontId="0" fillId="0" borderId="319" xfId="0" applyNumberFormat="1" applyBorder="1">
      <alignment vertical="center"/>
    </xf>
    <xf numFmtId="184" fontId="0" fillId="0" borderId="320" xfId="0" applyNumberFormat="1" applyBorder="1">
      <alignment vertical="center"/>
    </xf>
    <xf numFmtId="0" fontId="0" fillId="0" borderId="40" xfId="0" applyBorder="1">
      <alignment vertical="center"/>
    </xf>
    <xf numFmtId="0" fontId="0" fillId="0" borderId="41" xfId="0" applyBorder="1">
      <alignment vertical="center"/>
    </xf>
    <xf numFmtId="0" fontId="0" fillId="0" borderId="321" xfId="0" applyBorder="1">
      <alignment vertical="center"/>
    </xf>
    <xf numFmtId="0" fontId="0" fillId="0" borderId="244" xfId="0" applyBorder="1">
      <alignment vertical="center"/>
    </xf>
    <xf numFmtId="0" fontId="0" fillId="0" borderId="72" xfId="0" applyBorder="1">
      <alignment vertical="center"/>
    </xf>
    <xf numFmtId="0" fontId="0" fillId="0" borderId="79" xfId="0" applyBorder="1">
      <alignment vertical="center"/>
    </xf>
    <xf numFmtId="0" fontId="0" fillId="0" borderId="319" xfId="0" applyBorder="1">
      <alignment vertical="center"/>
    </xf>
    <xf numFmtId="0" fontId="0" fillId="0" borderId="320" xfId="0" applyBorder="1">
      <alignment vertical="center"/>
    </xf>
    <xf numFmtId="184" fontId="0" fillId="0" borderId="39" xfId="0" applyNumberFormat="1" applyBorder="1">
      <alignment vertical="center"/>
    </xf>
    <xf numFmtId="184" fontId="0" fillId="0" borderId="40" xfId="0" applyNumberFormat="1" applyBorder="1">
      <alignment vertical="center"/>
    </xf>
    <xf numFmtId="184" fontId="0" fillId="0" borderId="90" xfId="0" applyNumberFormat="1" applyBorder="1">
      <alignment vertical="center"/>
    </xf>
    <xf numFmtId="184" fontId="0" fillId="0" borderId="41" xfId="0" applyNumberFormat="1" applyBorder="1">
      <alignment vertical="center"/>
    </xf>
    <xf numFmtId="184" fontId="0" fillId="0" borderId="321" xfId="0" applyNumberFormat="1" applyBorder="1">
      <alignment vertical="center"/>
    </xf>
    <xf numFmtId="0" fontId="0" fillId="0" borderId="145" xfId="0" applyBorder="1" applyAlignment="1">
      <alignment horizontal="right" vertical="center"/>
    </xf>
    <xf numFmtId="184" fontId="0" fillId="0" borderId="133" xfId="0" applyNumberFormat="1" applyBorder="1">
      <alignment vertical="center"/>
    </xf>
    <xf numFmtId="184" fontId="0" fillId="0" borderId="11" xfId="0" applyNumberFormat="1" applyBorder="1">
      <alignment vertical="center"/>
    </xf>
    <xf numFmtId="184" fontId="0" fillId="0" borderId="134" xfId="0" applyNumberFormat="1" applyBorder="1">
      <alignment vertical="center"/>
    </xf>
    <xf numFmtId="184" fontId="0" fillId="0" borderId="57" xfId="0" applyNumberFormat="1" applyBorder="1">
      <alignment vertical="center"/>
    </xf>
    <xf numFmtId="184" fontId="0" fillId="0" borderId="58" xfId="0" applyNumberFormat="1" applyBorder="1">
      <alignment vertical="center"/>
    </xf>
    <xf numFmtId="184" fontId="0" fillId="0" borderId="59" xfId="0" applyNumberFormat="1" applyBorder="1">
      <alignment vertical="center"/>
    </xf>
    <xf numFmtId="184" fontId="0" fillId="0" borderId="103" xfId="0" applyNumberFormat="1" applyBorder="1">
      <alignment vertical="center"/>
    </xf>
    <xf numFmtId="0" fontId="0" fillId="0" borderId="213" xfId="63" applyFont="1" applyBorder="1" applyAlignment="1">
      <alignment horizontal="center" vertical="center"/>
    </xf>
    <xf numFmtId="38" fontId="80" fillId="0" borderId="166" xfId="62" applyFont="1" applyFill="1" applyBorder="1" applyAlignment="1">
      <alignment horizontal="center"/>
    </xf>
    <xf numFmtId="38" fontId="80" fillId="0" borderId="63" xfId="62" applyFont="1" applyFill="1" applyBorder="1" applyAlignment="1">
      <alignment horizontal="center"/>
    </xf>
    <xf numFmtId="38" fontId="80" fillId="0" borderId="64" xfId="62" applyFont="1" applyFill="1" applyBorder="1" applyAlignment="1">
      <alignment horizontal="center"/>
    </xf>
    <xf numFmtId="38" fontId="80" fillId="0" borderId="99" xfId="62" applyFont="1" applyFill="1" applyBorder="1" applyAlignment="1">
      <alignment horizontal="center"/>
    </xf>
    <xf numFmtId="38" fontId="80" fillId="0" borderId="100" xfId="62" applyFont="1" applyFill="1" applyBorder="1" applyAlignment="1">
      <alignment horizontal="center"/>
    </xf>
    <xf numFmtId="0" fontId="0" fillId="0" borderId="142" xfId="0" applyBorder="1">
      <alignment vertical="center"/>
    </xf>
    <xf numFmtId="0" fontId="0" fillId="0" borderId="174" xfId="0" applyBorder="1">
      <alignment vertical="center"/>
    </xf>
    <xf numFmtId="0" fontId="0" fillId="0" borderId="215" xfId="63" applyFont="1" applyBorder="1" applyAlignment="1">
      <alignment horizontal="center" vertical="center"/>
    </xf>
    <xf numFmtId="38" fontId="80" fillId="0" borderId="11" xfId="62" applyFont="1" applyFill="1" applyBorder="1" applyAlignment="1">
      <alignment horizontal="center"/>
    </xf>
    <xf numFmtId="38" fontId="80" fillId="0" borderId="223" xfId="62" applyFont="1" applyFill="1" applyBorder="1" applyAlignment="1">
      <alignment horizontal="center"/>
    </xf>
    <xf numFmtId="38" fontId="80" fillId="0" borderId="133" xfId="62" applyFont="1" applyFill="1" applyBorder="1" applyAlignment="1">
      <alignment horizontal="center"/>
    </xf>
    <xf numFmtId="38" fontId="80" fillId="0" borderId="134" xfId="62" applyFont="1" applyFill="1" applyBorder="1" applyAlignment="1">
      <alignment horizontal="center"/>
    </xf>
    <xf numFmtId="38" fontId="80" fillId="0" borderId="13" xfId="62" applyFont="1" applyFill="1" applyBorder="1" applyAlignment="1">
      <alignment horizontal="center"/>
    </xf>
    <xf numFmtId="0" fontId="65" fillId="0" borderId="0" xfId="0" applyFont="1" applyAlignment="1">
      <alignment horizontal="center" vertical="center"/>
    </xf>
    <xf numFmtId="9" fontId="80" fillId="0" borderId="103" xfId="64" applyFont="1" applyFill="1" applyBorder="1" applyAlignment="1">
      <alignment horizontal="center" vertical="center"/>
    </xf>
    <xf numFmtId="0" fontId="38" fillId="24" borderId="165" xfId="63" applyFont="1" applyFill="1" applyBorder="1" applyAlignment="1">
      <alignment horizontal="center" wrapText="1"/>
    </xf>
    <xf numFmtId="0" fontId="19" fillId="24" borderId="166" xfId="63" applyFont="1" applyFill="1" applyBorder="1" applyAlignment="1">
      <alignment horizontal="center"/>
    </xf>
    <xf numFmtId="0" fontId="19" fillId="24" borderId="167" xfId="63" applyFont="1" applyFill="1" applyBorder="1" applyAlignment="1">
      <alignment horizontal="center"/>
    </xf>
    <xf numFmtId="0" fontId="19" fillId="24" borderId="168" xfId="63" applyFont="1" applyFill="1" applyBorder="1" applyAlignment="1">
      <alignment horizontal="center"/>
    </xf>
    <xf numFmtId="0" fontId="19" fillId="24" borderId="166" xfId="63" applyFont="1" applyFill="1" applyBorder="1" applyAlignment="1">
      <alignment horizontal="left"/>
    </xf>
    <xf numFmtId="0" fontId="19" fillId="24" borderId="169" xfId="63" applyFont="1" applyFill="1" applyBorder="1" applyAlignment="1">
      <alignment horizontal="center"/>
    </xf>
    <xf numFmtId="0" fontId="19" fillId="24" borderId="170" xfId="63" applyFont="1" applyFill="1" applyBorder="1" applyAlignment="1">
      <alignment horizontal="center"/>
    </xf>
    <xf numFmtId="0" fontId="19" fillId="34" borderId="214" xfId="63" applyFont="1" applyFill="1" applyBorder="1" applyAlignment="1">
      <alignment horizontal="center" vertical="center"/>
    </xf>
    <xf numFmtId="0" fontId="7" fillId="24" borderId="0" xfId="63" applyFill="1" applyAlignment="1">
      <alignment horizontal="left"/>
    </xf>
    <xf numFmtId="38" fontId="7" fillId="24" borderId="0" xfId="63" applyNumberFormat="1" applyFill="1" applyAlignment="1">
      <alignment horizontal="right"/>
    </xf>
    <xf numFmtId="0" fontId="19" fillId="34" borderId="172" xfId="63" applyFont="1" applyFill="1" applyBorder="1" applyAlignment="1">
      <alignment horizontal="left"/>
    </xf>
    <xf numFmtId="0" fontId="7" fillId="34" borderId="172" xfId="63" applyFill="1" applyBorder="1" applyAlignment="1">
      <alignment horizontal="center"/>
    </xf>
    <xf numFmtId="0" fontId="19" fillId="24" borderId="36" xfId="63" applyFont="1" applyFill="1" applyBorder="1" applyAlignment="1">
      <alignment horizontal="center"/>
    </xf>
    <xf numFmtId="0" fontId="19" fillId="24" borderId="37" xfId="63" applyFont="1" applyFill="1" applyBorder="1" applyAlignment="1">
      <alignment horizontal="center"/>
    </xf>
    <xf numFmtId="0" fontId="19" fillId="24" borderId="38" xfId="63" applyFont="1" applyFill="1" applyBorder="1" applyAlignment="1">
      <alignment horizontal="center"/>
    </xf>
    <xf numFmtId="0" fontId="19" fillId="24" borderId="89" xfId="63" applyFont="1" applyFill="1" applyBorder="1" applyAlignment="1">
      <alignment horizontal="center"/>
    </xf>
    <xf numFmtId="0" fontId="19" fillId="24" borderId="82" xfId="63" applyFont="1" applyFill="1" applyBorder="1" applyAlignment="1">
      <alignment horizontal="center"/>
    </xf>
    <xf numFmtId="0" fontId="19" fillId="34" borderId="227" xfId="63" applyFont="1" applyFill="1" applyBorder="1" applyAlignment="1">
      <alignment horizontal="center" vertical="center"/>
    </xf>
    <xf numFmtId="0" fontId="19" fillId="24" borderId="36" xfId="63" applyFont="1" applyFill="1" applyBorder="1" applyAlignment="1">
      <alignment horizontal="center" vertical="top" wrapText="1"/>
    </xf>
    <xf numFmtId="0" fontId="19" fillId="24" borderId="37" xfId="63" applyFont="1" applyFill="1" applyBorder="1" applyAlignment="1">
      <alignment horizontal="left"/>
    </xf>
    <xf numFmtId="0" fontId="7" fillId="24" borderId="172" xfId="63" applyFill="1" applyBorder="1" applyAlignment="1">
      <alignment horizontal="center"/>
    </xf>
    <xf numFmtId="38" fontId="19" fillId="24" borderId="36" xfId="62" applyFont="1" applyFill="1" applyBorder="1" applyAlignment="1">
      <alignment horizontal="center" vertical="top" wrapText="1"/>
    </xf>
    <xf numFmtId="38" fontId="19" fillId="24" borderId="37" xfId="62" applyFont="1" applyFill="1" applyBorder="1" applyAlignment="1">
      <alignment horizontal="center"/>
    </xf>
    <xf numFmtId="38" fontId="19" fillId="24" borderId="38" xfId="62" applyFont="1" applyFill="1" applyBorder="1" applyAlignment="1">
      <alignment horizontal="center"/>
    </xf>
    <xf numFmtId="38" fontId="19" fillId="24" borderId="36" xfId="62" applyFont="1" applyFill="1" applyBorder="1" applyAlignment="1">
      <alignment horizontal="center"/>
    </xf>
    <xf numFmtId="38" fontId="19" fillId="24" borderId="89" xfId="62" applyFont="1" applyFill="1" applyBorder="1" applyAlignment="1">
      <alignment horizontal="center"/>
    </xf>
    <xf numFmtId="0" fontId="7" fillId="24" borderId="0" xfId="63" applyFill="1" applyAlignment="1">
      <alignment horizontal="center" shrinkToFit="1"/>
    </xf>
    <xf numFmtId="0" fontId="7" fillId="24" borderId="147" xfId="63" applyFill="1" applyBorder="1" applyAlignment="1">
      <alignment horizontal="center"/>
    </xf>
    <xf numFmtId="38" fontId="19" fillId="24" borderId="42" xfId="62" applyFont="1" applyFill="1" applyBorder="1" applyAlignment="1">
      <alignment horizontal="left"/>
    </xf>
    <xf numFmtId="38" fontId="19" fillId="24" borderId="43" xfId="62" applyFont="1" applyFill="1" applyBorder="1" applyAlignment="1">
      <alignment horizontal="right"/>
    </xf>
    <xf numFmtId="38" fontId="19" fillId="24" borderId="44" xfId="62" applyFont="1" applyFill="1" applyBorder="1" applyAlignment="1">
      <alignment horizontal="right"/>
    </xf>
    <xf numFmtId="38" fontId="19" fillId="24" borderId="91" xfId="62" applyFont="1" applyFill="1" applyBorder="1" applyAlignment="1">
      <alignment horizontal="right"/>
    </xf>
    <xf numFmtId="0" fontId="19" fillId="34" borderId="228" xfId="63" applyFont="1" applyFill="1" applyBorder="1" applyAlignment="1">
      <alignment horizontal="center" vertical="center"/>
    </xf>
    <xf numFmtId="0" fontId="7" fillId="24" borderId="0" xfId="63" applyFill="1" applyAlignment="1">
      <alignment horizontal="right"/>
    </xf>
    <xf numFmtId="0" fontId="7" fillId="0" borderId="0" xfId="63" applyAlignment="1">
      <alignment horizontal="right"/>
    </xf>
    <xf numFmtId="9" fontId="7" fillId="34" borderId="0" xfId="64" applyFont="1" applyFill="1" applyBorder="1" applyAlignment="1"/>
    <xf numFmtId="0" fontId="19" fillId="0" borderId="172" xfId="63" applyFont="1" applyBorder="1" applyAlignment="1">
      <alignment horizontal="left"/>
    </xf>
    <xf numFmtId="0" fontId="19" fillId="24" borderId="26" xfId="63" applyFont="1" applyFill="1" applyBorder="1" applyAlignment="1">
      <alignment horizontal="right" shrinkToFit="1"/>
    </xf>
    <xf numFmtId="38" fontId="23" fillId="0" borderId="98" xfId="62" applyFont="1" applyFill="1" applyBorder="1" applyAlignment="1">
      <alignment horizontal="right"/>
    </xf>
    <xf numFmtId="38" fontId="23" fillId="0" borderId="122" xfId="62" applyFont="1" applyFill="1" applyBorder="1" applyAlignment="1">
      <alignment horizontal="right"/>
    </xf>
    <xf numFmtId="38" fontId="23" fillId="0" borderId="123" xfId="62" applyFont="1" applyFill="1" applyBorder="1" applyAlignment="1">
      <alignment horizontal="right"/>
    </xf>
    <xf numFmtId="38" fontId="23" fillId="0" borderId="124" xfId="62" applyFont="1" applyFill="1" applyBorder="1" applyAlignment="1">
      <alignment horizontal="right"/>
    </xf>
    <xf numFmtId="38" fontId="23" fillId="0" borderId="125" xfId="62" applyFont="1" applyFill="1" applyBorder="1" applyAlignment="1">
      <alignment horizontal="right"/>
    </xf>
    <xf numFmtId="38" fontId="23" fillId="0" borderId="138" xfId="62" applyFont="1" applyFill="1" applyBorder="1" applyAlignment="1">
      <alignment horizontal="center" vertical="center"/>
    </xf>
    <xf numFmtId="179" fontId="7" fillId="24" borderId="0" xfId="64" applyNumberFormat="1" applyFont="1" applyFill="1" applyBorder="1" applyAlignment="1"/>
    <xf numFmtId="0" fontId="7" fillId="24" borderId="17" xfId="63" applyFill="1" applyBorder="1" applyAlignment="1">
      <alignment horizontal="right"/>
    </xf>
    <xf numFmtId="38" fontId="23" fillId="24" borderId="56" xfId="62" applyFont="1" applyFill="1" applyBorder="1" applyAlignment="1">
      <alignment horizontal="right"/>
    </xf>
    <xf numFmtId="38" fontId="23" fillId="24" borderId="47" xfId="62" applyFont="1" applyFill="1" applyBorder="1" applyAlignment="1">
      <alignment horizontal="right"/>
    </xf>
    <xf numFmtId="38" fontId="23" fillId="24" borderId="48" xfId="62" applyFont="1" applyFill="1" applyBorder="1" applyAlignment="1">
      <alignment horizontal="right"/>
    </xf>
    <xf numFmtId="38" fontId="23" fillId="24" borderId="93" xfId="62" applyFont="1" applyFill="1" applyBorder="1" applyAlignment="1">
      <alignment horizontal="right"/>
    </xf>
    <xf numFmtId="38" fontId="23" fillId="24" borderId="84" xfId="62" applyFont="1" applyFill="1" applyBorder="1" applyAlignment="1">
      <alignment horizontal="right"/>
    </xf>
    <xf numFmtId="38" fontId="23" fillId="24" borderId="139" xfId="62" applyFont="1" applyFill="1" applyBorder="1" applyAlignment="1">
      <alignment horizontal="center" vertical="center"/>
    </xf>
    <xf numFmtId="38" fontId="7" fillId="24" borderId="0" xfId="63" applyNumberFormat="1" applyFill="1"/>
    <xf numFmtId="0" fontId="7" fillId="24" borderId="27" xfId="63" applyFill="1" applyBorder="1" applyAlignment="1">
      <alignment horizontal="left" shrinkToFit="1"/>
    </xf>
    <xf numFmtId="38" fontId="23" fillId="24" borderId="45" xfId="62" applyFont="1" applyFill="1" applyBorder="1" applyAlignment="1">
      <alignment horizontal="right"/>
    </xf>
    <xf numFmtId="38" fontId="23" fillId="24" borderId="46" xfId="62" applyFont="1" applyFill="1" applyBorder="1" applyAlignment="1">
      <alignment horizontal="right"/>
    </xf>
    <xf numFmtId="38" fontId="23" fillId="24" borderId="55" xfId="62" applyFont="1" applyFill="1" applyBorder="1" applyAlignment="1">
      <alignment horizontal="right"/>
    </xf>
    <xf numFmtId="38" fontId="23" fillId="24" borderId="92" xfId="62" applyFont="1" applyFill="1" applyBorder="1" applyAlignment="1">
      <alignment horizontal="right"/>
    </xf>
    <xf numFmtId="38" fontId="23" fillId="24" borderId="83" xfId="62" applyFont="1" applyFill="1" applyBorder="1" applyAlignment="1">
      <alignment horizontal="right"/>
    </xf>
    <xf numFmtId="38" fontId="23" fillId="24" borderId="140" xfId="62" applyFont="1" applyFill="1" applyBorder="1" applyAlignment="1">
      <alignment horizontal="center" vertical="center"/>
    </xf>
    <xf numFmtId="38" fontId="7" fillId="24" borderId="0" xfId="62" applyFont="1" applyFill="1" applyBorder="1" applyAlignment="1"/>
    <xf numFmtId="0" fontId="19" fillId="24" borderId="172" xfId="63" applyFont="1" applyFill="1" applyBorder="1" applyAlignment="1">
      <alignment horizontal="left"/>
    </xf>
    <xf numFmtId="0" fontId="38" fillId="24" borderId="27" xfId="63" applyFont="1" applyFill="1" applyBorder="1" applyAlignment="1">
      <alignment horizontal="right"/>
    </xf>
    <xf numFmtId="38" fontId="79" fillId="0" borderId="45" xfId="62" applyFont="1" applyFill="1" applyBorder="1" applyAlignment="1">
      <alignment horizontal="right"/>
    </xf>
    <xf numFmtId="38" fontId="79" fillId="0" borderId="46" xfId="62" applyFont="1" applyFill="1" applyBorder="1" applyAlignment="1">
      <alignment horizontal="right"/>
    </xf>
    <xf numFmtId="38" fontId="79" fillId="0" borderId="55" xfId="62" applyFont="1" applyFill="1" applyBorder="1" applyAlignment="1">
      <alignment horizontal="right"/>
    </xf>
    <xf numFmtId="38" fontId="79" fillId="0" borderId="92" xfId="62" applyFont="1" applyFill="1" applyBorder="1" applyAlignment="1">
      <alignment horizontal="right"/>
    </xf>
    <xf numFmtId="38" fontId="79" fillId="0" borderId="83" xfId="62" applyFont="1" applyFill="1" applyBorder="1" applyAlignment="1">
      <alignment horizontal="right"/>
    </xf>
    <xf numFmtId="9" fontId="7" fillId="34" borderId="16" xfId="64" applyFont="1" applyFill="1" applyBorder="1" applyAlignment="1"/>
    <xf numFmtId="0" fontId="7" fillId="24" borderId="27" xfId="63" applyFill="1" applyBorder="1" applyAlignment="1">
      <alignment horizontal="right"/>
    </xf>
    <xf numFmtId="38" fontId="23" fillId="0" borderId="39" xfId="62" applyFont="1" applyFill="1" applyBorder="1" applyAlignment="1">
      <alignment horizontal="right"/>
    </xf>
    <xf numFmtId="38" fontId="23" fillId="0" borderId="40" xfId="62" applyFont="1" applyFill="1" applyBorder="1" applyAlignment="1">
      <alignment horizontal="right"/>
    </xf>
    <xf numFmtId="38" fontId="23" fillId="0" borderId="41" xfId="62" applyFont="1" applyFill="1" applyBorder="1" applyAlignment="1">
      <alignment horizontal="right"/>
    </xf>
    <xf numFmtId="38" fontId="23" fillId="0" borderId="90" xfId="62" applyFont="1" applyFill="1" applyBorder="1" applyAlignment="1">
      <alignment horizontal="right"/>
    </xf>
    <xf numFmtId="38" fontId="23" fillId="0" borderId="66" xfId="62" applyFont="1" applyFill="1" applyBorder="1" applyAlignment="1">
      <alignment horizontal="right"/>
    </xf>
    <xf numFmtId="38" fontId="23" fillId="0" borderId="140" xfId="62" applyFont="1" applyFill="1" applyBorder="1" applyAlignment="1">
      <alignment horizontal="center" vertical="center"/>
    </xf>
    <xf numFmtId="0" fontId="19" fillId="34" borderId="172" xfId="63" applyFont="1" applyFill="1" applyBorder="1" applyAlignment="1">
      <alignment horizontal="left" shrinkToFit="1"/>
    </xf>
    <xf numFmtId="0" fontId="7" fillId="24" borderId="145" xfId="63" applyFill="1" applyBorder="1" applyAlignment="1">
      <alignment horizontal="right"/>
    </xf>
    <xf numFmtId="38" fontId="23" fillId="0" borderId="49" xfId="62" applyFont="1" applyFill="1" applyBorder="1" applyAlignment="1">
      <alignment horizontal="right"/>
    </xf>
    <xf numFmtId="38" fontId="23" fillId="0" borderId="50" xfId="62" applyFont="1" applyFill="1" applyBorder="1" applyAlignment="1">
      <alignment horizontal="right"/>
    </xf>
    <xf numFmtId="38" fontId="23" fillId="0" borderId="94" xfId="62" applyFont="1" applyFill="1" applyBorder="1" applyAlignment="1">
      <alignment horizontal="right"/>
    </xf>
    <xf numFmtId="38" fontId="23" fillId="0" borderId="95" xfId="62" applyFont="1" applyFill="1" applyBorder="1" applyAlignment="1">
      <alignment horizontal="right"/>
    </xf>
    <xf numFmtId="38" fontId="23" fillId="0" borderId="85" xfId="62" applyFont="1" applyFill="1" applyBorder="1" applyAlignment="1">
      <alignment horizontal="right"/>
    </xf>
    <xf numFmtId="9" fontId="23" fillId="24" borderId="141" xfId="64" applyFont="1" applyFill="1" applyBorder="1" applyAlignment="1">
      <alignment horizontal="center" vertical="center"/>
    </xf>
    <xf numFmtId="0" fontId="19" fillId="34" borderId="212" xfId="63" applyFont="1" applyFill="1" applyBorder="1" applyAlignment="1">
      <alignment horizontal="left"/>
    </xf>
    <xf numFmtId="38" fontId="80" fillId="0" borderId="167" xfId="62" applyFont="1" applyFill="1" applyBorder="1" applyAlignment="1">
      <alignment horizontal="center"/>
    </xf>
    <xf numFmtId="38" fontId="80" fillId="0" borderId="168" xfId="62" applyFont="1" applyFill="1" applyBorder="1" applyAlignment="1">
      <alignment horizontal="center"/>
    </xf>
    <xf numFmtId="38" fontId="80" fillId="0" borderId="169" xfId="62" applyFont="1" applyFill="1" applyBorder="1" applyAlignment="1">
      <alignment horizontal="center"/>
    </xf>
    <xf numFmtId="9" fontId="23" fillId="24" borderId="214" xfId="64" applyFont="1" applyFill="1" applyBorder="1" applyAlignment="1">
      <alignment horizontal="center" vertical="center"/>
    </xf>
    <xf numFmtId="0" fontId="19" fillId="34" borderId="203" xfId="63" applyFont="1" applyFill="1" applyBorder="1" applyAlignment="1">
      <alignment horizontal="left"/>
    </xf>
    <xf numFmtId="38" fontId="80" fillId="0" borderId="216" xfId="62" applyFont="1" applyFill="1" applyBorder="1" applyAlignment="1">
      <alignment horizontal="center"/>
    </xf>
    <xf numFmtId="38" fontId="80" fillId="0" borderId="217" xfId="62" applyFont="1" applyFill="1" applyBorder="1" applyAlignment="1">
      <alignment horizontal="center"/>
    </xf>
    <xf numFmtId="38" fontId="80" fillId="0" borderId="218" xfId="62" applyFont="1" applyFill="1" applyBorder="1" applyAlignment="1">
      <alignment horizontal="center"/>
    </xf>
    <xf numFmtId="38" fontId="80" fillId="0" borderId="219" xfId="62" applyFont="1" applyFill="1" applyBorder="1" applyAlignment="1">
      <alignment horizontal="center"/>
    </xf>
    <xf numFmtId="9" fontId="80" fillId="0" borderId="222" xfId="64" applyFont="1" applyFill="1" applyBorder="1" applyAlignment="1">
      <alignment horizontal="center" vertical="center"/>
    </xf>
    <xf numFmtId="38" fontId="23" fillId="0" borderId="322" xfId="35" applyFont="1" applyFill="1" applyBorder="1" applyAlignment="1">
      <alignment horizontal="center" vertical="center"/>
    </xf>
    <xf numFmtId="0" fontId="19" fillId="24" borderId="27" xfId="49" applyFont="1" applyFill="1" applyBorder="1" applyAlignment="1">
      <alignment horizontal="right" shrinkToFit="1"/>
    </xf>
    <xf numFmtId="0" fontId="0" fillId="0" borderId="120" xfId="0" applyBorder="1" applyAlignment="1">
      <alignment horizontal="right" vertical="center" shrinkToFit="1"/>
    </xf>
    <xf numFmtId="0" fontId="0" fillId="0" borderId="17" xfId="0" applyBorder="1" applyAlignment="1">
      <alignment horizontal="right" vertical="center" shrinkToFit="1"/>
    </xf>
    <xf numFmtId="0" fontId="0" fillId="0" borderId="27" xfId="0" applyBorder="1" applyAlignment="1">
      <alignment horizontal="right" vertical="center" shrinkToFit="1"/>
    </xf>
    <xf numFmtId="0" fontId="0" fillId="0" borderId="31" xfId="0" applyBorder="1" applyAlignment="1">
      <alignment horizontal="right" vertical="center" shrinkToFit="1"/>
    </xf>
    <xf numFmtId="0" fontId="0" fillId="0" borderId="32" xfId="0" applyBorder="1" applyAlignment="1">
      <alignment horizontal="right" vertical="center" shrinkToFit="1"/>
    </xf>
    <xf numFmtId="38" fontId="23" fillId="0" borderId="52" xfId="35" applyFont="1" applyFill="1" applyBorder="1" applyAlignment="1">
      <alignment horizontal="right"/>
    </xf>
    <xf numFmtId="38" fontId="23" fillId="0" borderId="53" xfId="35" applyFont="1" applyFill="1" applyBorder="1" applyAlignment="1">
      <alignment horizontal="right"/>
    </xf>
    <xf numFmtId="38" fontId="23" fillId="0" borderId="54" xfId="35" applyFont="1" applyFill="1" applyBorder="1" applyAlignment="1">
      <alignment horizontal="right"/>
    </xf>
    <xf numFmtId="38" fontId="23" fillId="0" borderId="96" xfId="35" applyFont="1" applyFill="1" applyBorder="1" applyAlignment="1">
      <alignment horizontal="right"/>
    </xf>
    <xf numFmtId="38" fontId="23" fillId="0" borderId="86" xfId="35" applyFont="1" applyFill="1" applyBorder="1" applyAlignment="1">
      <alignment horizontal="right"/>
    </xf>
    <xf numFmtId="38" fontId="23" fillId="0" borderId="57" xfId="35" applyFont="1" applyFill="1" applyBorder="1" applyAlignment="1">
      <alignment horizontal="right"/>
    </xf>
    <xf numFmtId="38" fontId="23" fillId="0" borderId="58" xfId="35" applyFont="1" applyFill="1" applyBorder="1" applyAlignment="1">
      <alignment horizontal="right"/>
    </xf>
    <xf numFmtId="38" fontId="23" fillId="0" borderId="59" xfId="35" applyFont="1" applyFill="1" applyBorder="1" applyAlignment="1">
      <alignment horizontal="right"/>
    </xf>
    <xf numFmtId="38" fontId="23" fillId="0" borderId="97" xfId="35" applyFont="1" applyFill="1" applyBorder="1" applyAlignment="1">
      <alignment horizontal="right"/>
    </xf>
    <xf numFmtId="38" fontId="23" fillId="0" borderId="87" xfId="35" applyFont="1" applyFill="1" applyBorder="1" applyAlignment="1">
      <alignment horizontal="right"/>
    </xf>
    <xf numFmtId="38" fontId="23" fillId="0" borderId="42" xfId="35" applyFont="1" applyFill="1" applyBorder="1" applyAlignment="1">
      <alignment horizontal="right"/>
    </xf>
    <xf numFmtId="38" fontId="23" fillId="0" borderId="43" xfId="35" applyFont="1" applyFill="1" applyBorder="1" applyAlignment="1">
      <alignment horizontal="right"/>
    </xf>
    <xf numFmtId="38" fontId="23" fillId="0" borderId="44" xfId="35" applyFont="1" applyFill="1" applyBorder="1" applyAlignment="1">
      <alignment horizontal="right"/>
    </xf>
    <xf numFmtId="38" fontId="23" fillId="0" borderId="91" xfId="35" applyFont="1" applyFill="1" applyBorder="1" applyAlignment="1">
      <alignment horizontal="right"/>
    </xf>
    <xf numFmtId="38" fontId="23" fillId="0" borderId="67" xfId="35" applyFont="1" applyFill="1" applyBorder="1" applyAlignment="1">
      <alignment horizontal="right"/>
    </xf>
    <xf numFmtId="38" fontId="23" fillId="0" borderId="55" xfId="35" applyFont="1" applyFill="1" applyBorder="1" applyAlignment="1">
      <alignment horizontal="right"/>
    </xf>
    <xf numFmtId="38" fontId="23" fillId="0" borderId="45" xfId="35" applyFont="1" applyFill="1" applyBorder="1" applyAlignment="1">
      <alignment horizontal="right"/>
    </xf>
    <xf numFmtId="38" fontId="23" fillId="0" borderId="46" xfId="35" applyFont="1" applyFill="1" applyBorder="1" applyAlignment="1">
      <alignment horizontal="right"/>
    </xf>
    <xf numFmtId="38" fontId="23" fillId="0" borderId="92" xfId="35" applyFont="1" applyFill="1" applyBorder="1" applyAlignment="1">
      <alignment horizontal="right"/>
    </xf>
    <xf numFmtId="38" fontId="23" fillId="0" borderId="83" xfId="35" applyFont="1" applyFill="1" applyBorder="1" applyAlignment="1">
      <alignment horizontal="right"/>
    </xf>
    <xf numFmtId="38" fontId="23" fillId="0" borderId="56" xfId="35" applyFont="1" applyFill="1" applyBorder="1" applyAlignment="1">
      <alignment horizontal="right"/>
    </xf>
    <xf numFmtId="38" fontId="23" fillId="0" borderId="47" xfId="35" applyFont="1" applyFill="1" applyBorder="1" applyAlignment="1">
      <alignment horizontal="right"/>
    </xf>
    <xf numFmtId="38" fontId="23" fillId="0" borderId="48" xfId="35" applyFont="1" applyFill="1" applyBorder="1" applyAlignment="1">
      <alignment horizontal="right"/>
    </xf>
    <xf numFmtId="38" fontId="23" fillId="0" borderId="93" xfId="35" applyFont="1" applyFill="1" applyBorder="1" applyAlignment="1">
      <alignment horizontal="right"/>
    </xf>
    <xf numFmtId="38" fontId="23" fillId="0" borderId="84" xfId="35" applyFont="1" applyFill="1" applyBorder="1" applyAlignment="1">
      <alignment horizontal="right"/>
    </xf>
    <xf numFmtId="38" fontId="79" fillId="0" borderId="57" xfId="35" applyFont="1" applyFill="1" applyBorder="1" applyAlignment="1">
      <alignment horizontal="right"/>
    </xf>
    <xf numFmtId="38" fontId="79" fillId="0" borderId="58" xfId="35" applyFont="1" applyFill="1" applyBorder="1" applyAlignment="1">
      <alignment horizontal="right"/>
    </xf>
    <xf numFmtId="38" fontId="79" fillId="0" borderId="59" xfId="35" applyFont="1" applyFill="1" applyBorder="1" applyAlignment="1">
      <alignment horizontal="right"/>
    </xf>
    <xf numFmtId="38" fontId="79" fillId="0" borderId="97" xfId="35" applyFont="1" applyFill="1" applyBorder="1" applyAlignment="1">
      <alignment horizontal="right"/>
    </xf>
    <xf numFmtId="38" fontId="79" fillId="0" borderId="87" xfId="35" applyFont="1" applyFill="1" applyBorder="1" applyAlignment="1">
      <alignment horizontal="right"/>
    </xf>
    <xf numFmtId="38" fontId="23" fillId="0" borderId="94" xfId="35" applyFont="1" applyFill="1" applyBorder="1" applyAlignment="1">
      <alignment horizontal="right"/>
    </xf>
    <xf numFmtId="38" fontId="23" fillId="0" borderId="49" xfId="35" applyFont="1" applyFill="1" applyBorder="1" applyAlignment="1">
      <alignment horizontal="right"/>
    </xf>
    <xf numFmtId="38" fontId="23" fillId="0" borderId="50" xfId="35" applyFont="1" applyFill="1" applyBorder="1" applyAlignment="1">
      <alignment horizontal="right"/>
    </xf>
    <xf numFmtId="38" fontId="23" fillId="0" borderId="95" xfId="35" applyFont="1" applyFill="1" applyBorder="1" applyAlignment="1">
      <alignment horizontal="right"/>
    </xf>
    <xf numFmtId="38" fontId="23" fillId="0" borderId="85" xfId="35" applyFont="1" applyFill="1" applyBorder="1" applyAlignment="1">
      <alignment horizontal="right"/>
    </xf>
    <xf numFmtId="38" fontId="80" fillId="0" borderId="170" xfId="35" applyFont="1" applyFill="1" applyBorder="1" applyAlignment="1">
      <alignment horizontal="center"/>
    </xf>
    <xf numFmtId="0" fontId="19" fillId="0" borderId="166" xfId="49" applyFont="1" applyBorder="1" applyAlignment="1">
      <alignment horizontal="right"/>
    </xf>
    <xf numFmtId="0" fontId="19" fillId="0" borderId="167" xfId="49" applyFont="1" applyBorder="1" applyAlignment="1">
      <alignment horizontal="right"/>
    </xf>
    <xf numFmtId="0" fontId="19" fillId="0" borderId="168" xfId="49" applyFont="1" applyBorder="1" applyAlignment="1">
      <alignment horizontal="right"/>
    </xf>
    <xf numFmtId="0" fontId="19" fillId="0" borderId="169" xfId="49" applyFont="1" applyBorder="1" applyAlignment="1">
      <alignment horizontal="right"/>
    </xf>
    <xf numFmtId="0" fontId="19" fillId="0" borderId="170" xfId="49" applyFont="1" applyBorder="1" applyAlignment="1">
      <alignment horizontal="right"/>
    </xf>
    <xf numFmtId="0" fontId="19" fillId="0" borderId="36" xfId="49" applyFont="1" applyBorder="1" applyAlignment="1">
      <alignment horizontal="right"/>
    </xf>
    <xf numFmtId="0" fontId="19" fillId="0" borderId="37" xfId="49" applyFont="1" applyBorder="1" applyAlignment="1">
      <alignment horizontal="right"/>
    </xf>
    <xf numFmtId="0" fontId="19" fillId="0" borderId="38" xfId="49" applyFont="1" applyBorder="1" applyAlignment="1">
      <alignment horizontal="right"/>
    </xf>
    <xf numFmtId="0" fontId="19" fillId="0" borderId="89" xfId="49" applyFont="1" applyBorder="1" applyAlignment="1">
      <alignment horizontal="right"/>
    </xf>
    <xf numFmtId="0" fontId="19" fillId="0" borderId="82" xfId="49" applyFont="1" applyBorder="1" applyAlignment="1">
      <alignment horizontal="right"/>
    </xf>
    <xf numFmtId="0" fontId="19" fillId="0" borderId="36" xfId="49" applyFont="1" applyBorder="1" applyAlignment="1">
      <alignment horizontal="right" vertical="top" wrapText="1"/>
    </xf>
    <xf numFmtId="38" fontId="19" fillId="0" borderId="36" xfId="35" applyFont="1" applyFill="1" applyBorder="1" applyAlignment="1">
      <alignment horizontal="right" vertical="top" wrapText="1"/>
    </xf>
    <xf numFmtId="38" fontId="19" fillId="0" borderId="37" xfId="35" applyFont="1" applyFill="1" applyBorder="1" applyAlignment="1">
      <alignment horizontal="right"/>
    </xf>
    <xf numFmtId="38" fontId="19" fillId="0" borderId="38" xfId="35" applyFont="1" applyFill="1" applyBorder="1" applyAlignment="1">
      <alignment horizontal="right"/>
    </xf>
    <xf numFmtId="38" fontId="19" fillId="0" borderId="36" xfId="35" applyFont="1" applyFill="1" applyBorder="1" applyAlignment="1">
      <alignment horizontal="right"/>
    </xf>
    <xf numFmtId="38" fontId="19" fillId="0" borderId="89" xfId="35" applyFont="1" applyFill="1" applyBorder="1" applyAlignment="1">
      <alignment horizontal="right"/>
    </xf>
    <xf numFmtId="38" fontId="19" fillId="0" borderId="82" xfId="35" applyFont="1" applyFill="1" applyBorder="1" applyAlignment="1">
      <alignment horizontal="right"/>
    </xf>
    <xf numFmtId="38" fontId="19" fillId="0" borderId="42" xfId="35" applyFont="1" applyFill="1" applyBorder="1" applyAlignment="1">
      <alignment horizontal="left"/>
    </xf>
    <xf numFmtId="38" fontId="19" fillId="0" borderId="43" xfId="35" applyFont="1" applyFill="1" applyBorder="1" applyAlignment="1">
      <alignment horizontal="right"/>
    </xf>
    <xf numFmtId="38" fontId="19" fillId="0" borderId="44" xfId="35" applyFont="1" applyFill="1" applyBorder="1" applyAlignment="1">
      <alignment horizontal="right"/>
    </xf>
    <xf numFmtId="38" fontId="19" fillId="0" borderId="91" xfId="35" applyFont="1" applyFill="1" applyBorder="1" applyAlignment="1">
      <alignment horizontal="right"/>
    </xf>
    <xf numFmtId="38" fontId="80" fillId="0" borderId="225" xfId="35" applyFont="1" applyFill="1" applyBorder="1" applyAlignment="1">
      <alignment horizontal="center"/>
    </xf>
    <xf numFmtId="0" fontId="19" fillId="0" borderId="166" xfId="49" applyFont="1" applyBorder="1"/>
    <xf numFmtId="0" fontId="19" fillId="0" borderId="167" xfId="49" applyFont="1" applyBorder="1"/>
    <xf numFmtId="0" fontId="19" fillId="0" borderId="168" xfId="49" applyFont="1" applyBorder="1"/>
    <xf numFmtId="0" fontId="19" fillId="0" borderId="169" xfId="49" applyFont="1" applyBorder="1"/>
    <xf numFmtId="0" fontId="19" fillId="0" borderId="170" xfId="49" applyFont="1" applyBorder="1"/>
    <xf numFmtId="0" fontId="19" fillId="0" borderId="36" xfId="49" applyFont="1" applyBorder="1"/>
    <xf numFmtId="0" fontId="19" fillId="0" borderId="37" xfId="49" applyFont="1" applyBorder="1"/>
    <xf numFmtId="0" fontId="19" fillId="0" borderId="38" xfId="49" applyFont="1" applyBorder="1"/>
    <xf numFmtId="0" fontId="19" fillId="0" borderId="89" xfId="49" applyFont="1" applyBorder="1"/>
    <xf numFmtId="0" fontId="19" fillId="0" borderId="82" xfId="49" applyFont="1" applyBorder="1"/>
    <xf numFmtId="0" fontId="19" fillId="0" borderId="36" xfId="49" applyFont="1" applyBorder="1" applyAlignment="1">
      <alignment vertical="top" wrapText="1"/>
    </xf>
    <xf numFmtId="0" fontId="0" fillId="0" borderId="15" xfId="0" applyBorder="1" applyAlignment="1">
      <alignment horizontal="center" vertical="center" shrinkToFit="1"/>
    </xf>
    <xf numFmtId="0" fontId="0" fillId="0" borderId="15" xfId="0" applyBorder="1" applyAlignment="1">
      <alignment vertical="center" shrinkToFit="1"/>
    </xf>
    <xf numFmtId="0" fontId="19" fillId="0" borderId="22" xfId="47" applyFont="1" applyBorder="1" applyAlignment="1">
      <alignment horizontal="center" vertical="top" wrapText="1"/>
    </xf>
    <xf numFmtId="0" fontId="19" fillId="0" borderId="29" xfId="47" applyFont="1" applyBorder="1" applyAlignment="1">
      <alignment horizontal="center" vertical="top" wrapText="1"/>
    </xf>
    <xf numFmtId="0" fontId="19" fillId="0" borderId="24" xfId="47" applyFont="1" applyBorder="1" applyAlignment="1">
      <alignment horizontal="center" vertical="top" wrapText="1"/>
    </xf>
    <xf numFmtId="9" fontId="8" fillId="0" borderId="32" xfId="28" applyBorder="1" applyAlignment="1"/>
    <xf numFmtId="9" fontId="8" fillId="0" borderId="32" xfId="28" applyBorder="1" applyAlignment="1">
      <alignment horizontal="right" vertical="center"/>
    </xf>
    <xf numFmtId="9" fontId="8" fillId="0" borderId="32" xfId="28" applyBorder="1" applyAlignment="1">
      <alignment horizontal="right"/>
    </xf>
    <xf numFmtId="9" fontId="8" fillId="0" borderId="33" xfId="28" applyBorder="1" applyAlignment="1">
      <alignment horizontal="right"/>
    </xf>
    <xf numFmtId="38" fontId="19" fillId="0" borderId="31" xfId="35" applyFont="1" applyFill="1" applyBorder="1" applyAlignment="1">
      <alignment vertical="center" wrapText="1"/>
    </xf>
    <xf numFmtId="38" fontId="19" fillId="0" borderId="31" xfId="35" applyFont="1" applyFill="1" applyBorder="1" applyAlignment="1">
      <alignment horizontal="right" vertical="center" wrapText="1"/>
    </xf>
    <xf numFmtId="9" fontId="8" fillId="0" borderId="31" xfId="28" applyBorder="1" applyAlignment="1">
      <alignment horizontal="right"/>
    </xf>
    <xf numFmtId="0" fontId="23" fillId="0" borderId="34" xfId="47" applyFont="1" applyBorder="1" applyAlignment="1">
      <alignment vertical="center"/>
    </xf>
    <xf numFmtId="0" fontId="23" fillId="0" borderId="109" xfId="0" applyFont="1" applyBorder="1">
      <alignment vertical="center"/>
    </xf>
    <xf numFmtId="0" fontId="23" fillId="0" borderId="109" xfId="47" applyFont="1" applyBorder="1" applyAlignment="1">
      <alignment vertical="center"/>
    </xf>
    <xf numFmtId="0" fontId="8" fillId="0" borderId="62" xfId="47" applyBorder="1" applyAlignment="1">
      <alignment vertical="center"/>
    </xf>
    <xf numFmtId="0" fontId="19" fillId="35" borderId="15" xfId="47" applyFont="1" applyFill="1" applyBorder="1" applyAlignment="1">
      <alignment horizontal="center" vertical="top"/>
    </xf>
    <xf numFmtId="0" fontId="19" fillId="35" borderId="0" xfId="47" applyFont="1" applyFill="1" applyAlignment="1">
      <alignment horizontal="center" vertical="top"/>
    </xf>
    <xf numFmtId="0" fontId="19" fillId="35" borderId="15" xfId="47" applyFont="1" applyFill="1" applyBorder="1" applyAlignment="1">
      <alignment horizontal="center"/>
    </xf>
    <xf numFmtId="0" fontId="8" fillId="35" borderId="17" xfId="47" applyFill="1" applyBorder="1" applyAlignment="1">
      <alignment horizontal="center"/>
    </xf>
    <xf numFmtId="0" fontId="8" fillId="35" borderId="15" xfId="47" applyFill="1" applyBorder="1"/>
    <xf numFmtId="0" fontId="8" fillId="35" borderId="30" xfId="47" applyFill="1" applyBorder="1"/>
    <xf numFmtId="0" fontId="19" fillId="35" borderId="18" xfId="47" applyFont="1" applyFill="1" applyBorder="1" applyAlignment="1">
      <alignment horizontal="left" shrinkToFit="1"/>
    </xf>
    <xf numFmtId="0" fontId="0" fillId="35" borderId="0" xfId="0" applyFill="1">
      <alignment vertical="center"/>
    </xf>
    <xf numFmtId="0" fontId="19" fillId="35" borderId="172" xfId="63" applyFont="1" applyFill="1" applyBorder="1" applyAlignment="1">
      <alignment horizontal="left"/>
    </xf>
    <xf numFmtId="38" fontId="0" fillId="24" borderId="0" xfId="63" applyNumberFormat="1" applyFont="1" applyFill="1" applyAlignment="1">
      <alignment horizontal="right"/>
    </xf>
    <xf numFmtId="0" fontId="0" fillId="24" borderId="0" xfId="63" applyFont="1" applyFill="1"/>
    <xf numFmtId="0" fontId="21" fillId="27" borderId="0" xfId="0" applyFont="1" applyFill="1" applyAlignment="1">
      <alignment horizontal="center" vertical="center"/>
    </xf>
    <xf numFmtId="0" fontId="21" fillId="27" borderId="197" xfId="0" applyFont="1" applyFill="1" applyBorder="1" applyAlignment="1">
      <alignment horizontal="center" vertical="center"/>
    </xf>
    <xf numFmtId="0" fontId="37" fillId="24" borderId="153" xfId="0" applyFont="1" applyFill="1" applyBorder="1">
      <alignment vertical="center"/>
    </xf>
    <xf numFmtId="0" fontId="37" fillId="24" borderId="106" xfId="0" applyFont="1" applyFill="1" applyBorder="1" applyAlignment="1">
      <alignment vertical="center" wrapText="1"/>
    </xf>
    <xf numFmtId="0" fontId="37" fillId="24" borderId="28" xfId="0" applyFont="1" applyFill="1" applyBorder="1" applyAlignment="1">
      <alignment vertical="center" wrapText="1"/>
    </xf>
    <xf numFmtId="0" fontId="37" fillId="24" borderId="60" xfId="0" applyFont="1" applyFill="1" applyBorder="1" applyAlignment="1">
      <alignment vertical="center" wrapText="1"/>
    </xf>
    <xf numFmtId="0" fontId="37" fillId="24" borderId="0" xfId="0" applyFont="1" applyFill="1" applyAlignment="1">
      <alignment vertical="center" wrapText="1"/>
    </xf>
    <xf numFmtId="0" fontId="37" fillId="24" borderId="16" xfId="0" applyFont="1" applyFill="1" applyBorder="1" applyAlignment="1">
      <alignment vertical="center" wrapText="1"/>
    </xf>
    <xf numFmtId="0" fontId="37" fillId="24" borderId="22" xfId="0" applyFont="1" applyFill="1" applyBorder="1" applyAlignment="1">
      <alignment vertical="center" wrapText="1"/>
    </xf>
    <xf numFmtId="0" fontId="37" fillId="24" borderId="29" xfId="0" applyFont="1" applyFill="1" applyBorder="1" applyAlignment="1">
      <alignment vertical="center" wrapText="1"/>
    </xf>
    <xf numFmtId="0" fontId="37" fillId="24" borderId="24" xfId="0" applyFont="1" applyFill="1" applyBorder="1" applyAlignment="1">
      <alignment vertical="center" wrapText="1"/>
    </xf>
    <xf numFmtId="0" fontId="7" fillId="24" borderId="0" xfId="52" applyFont="1" applyFill="1"/>
    <xf numFmtId="0" fontId="16" fillId="0" borderId="0" xfId="70" applyFont="1"/>
    <xf numFmtId="0" fontId="10" fillId="0" borderId="18" xfId="70" applyFont="1" applyBorder="1" applyAlignment="1">
      <alignment horizontal="left" vertical="top"/>
    </xf>
    <xf numFmtId="0" fontId="7" fillId="0" borderId="0" xfId="70"/>
    <xf numFmtId="0" fontId="10" fillId="0" borderId="153" xfId="70" applyFont="1" applyBorder="1" applyAlignment="1">
      <alignment horizontal="left" vertical="top"/>
    </xf>
    <xf numFmtId="0" fontId="7" fillId="0" borderId="28" xfId="70" applyBorder="1"/>
    <xf numFmtId="0" fontId="7" fillId="0" borderId="16" xfId="70" applyBorder="1"/>
    <xf numFmtId="0" fontId="7" fillId="24" borderId="0" xfId="52" applyFont="1" applyFill="1" applyAlignment="1">
      <alignment horizontal="left" vertical="top" wrapText="1"/>
    </xf>
    <xf numFmtId="0" fontId="10" fillId="0" borderId="30" xfId="70" applyFont="1" applyBorder="1" applyAlignment="1">
      <alignment vertical="top"/>
    </xf>
    <xf numFmtId="0" fontId="10" fillId="0" borderId="106" xfId="70" applyFont="1" applyBorder="1" applyAlignment="1">
      <alignment vertical="top"/>
    </xf>
    <xf numFmtId="0" fontId="10" fillId="0" borderId="29" xfId="70" applyFont="1" applyBorder="1" applyAlignment="1">
      <alignment vertical="top"/>
    </xf>
    <xf numFmtId="0" fontId="130" fillId="0" borderId="0" xfId="71" applyFont="1">
      <alignment vertical="center"/>
    </xf>
    <xf numFmtId="0" fontId="133" fillId="0" borderId="0" xfId="71" applyFont="1">
      <alignment vertical="center"/>
    </xf>
    <xf numFmtId="0" fontId="87" fillId="0" borderId="0" xfId="71" applyFont="1">
      <alignment vertical="center"/>
    </xf>
    <xf numFmtId="0" fontId="0" fillId="0" borderId="24" xfId="0" applyBorder="1">
      <alignment vertical="center"/>
    </xf>
    <xf numFmtId="0" fontId="0" fillId="34" borderId="0" xfId="63" applyFont="1" applyFill="1" applyAlignment="1">
      <alignment horizontal="right"/>
    </xf>
    <xf numFmtId="180" fontId="0" fillId="0" borderId="233" xfId="0" applyNumberFormat="1" applyBorder="1">
      <alignment vertical="center"/>
    </xf>
    <xf numFmtId="180" fontId="0" fillId="0" borderId="102" xfId="0" applyNumberFormat="1" applyBorder="1">
      <alignment vertical="center"/>
    </xf>
    <xf numFmtId="0" fontId="14" fillId="24" borderId="160" xfId="63" applyFont="1" applyFill="1" applyBorder="1" applyAlignment="1">
      <alignment horizontal="center" vertical="center" wrapText="1"/>
    </xf>
    <xf numFmtId="0" fontId="38" fillId="34" borderId="165" xfId="63" applyFont="1" applyFill="1" applyBorder="1" applyAlignment="1">
      <alignment horizontal="center" wrapText="1"/>
    </xf>
    <xf numFmtId="0" fontId="19" fillId="24" borderId="166" xfId="63" applyFont="1" applyFill="1" applyBorder="1"/>
    <xf numFmtId="0" fontId="19" fillId="24" borderId="167" xfId="63" applyFont="1" applyFill="1" applyBorder="1"/>
    <xf numFmtId="0" fontId="19" fillId="24" borderId="168" xfId="63" applyFont="1" applyFill="1" applyBorder="1"/>
    <xf numFmtId="0" fontId="19" fillId="24" borderId="169" xfId="63" applyFont="1" applyFill="1" applyBorder="1"/>
    <xf numFmtId="0" fontId="19" fillId="24" borderId="170" xfId="63" applyFont="1" applyFill="1" applyBorder="1"/>
    <xf numFmtId="0" fontId="7" fillId="24" borderId="16" xfId="63" applyFill="1" applyBorder="1" applyAlignment="1">
      <alignment horizontal="left"/>
    </xf>
    <xf numFmtId="0" fontId="0" fillId="34" borderId="172" xfId="63" applyFont="1" applyFill="1" applyBorder="1" applyAlignment="1">
      <alignment horizontal="center"/>
    </xf>
    <xf numFmtId="0" fontId="19" fillId="24" borderId="36" xfId="63" applyFont="1" applyFill="1" applyBorder="1"/>
    <xf numFmtId="0" fontId="19" fillId="24" borderId="37" xfId="63" applyFont="1" applyFill="1" applyBorder="1"/>
    <xf numFmtId="0" fontId="19" fillId="24" borderId="38" xfId="63" applyFont="1" applyFill="1" applyBorder="1"/>
    <xf numFmtId="0" fontId="19" fillId="24" borderId="89" xfId="63" applyFont="1" applyFill="1" applyBorder="1"/>
    <xf numFmtId="0" fontId="19" fillId="24" borderId="82" xfId="63" applyFont="1" applyFill="1" applyBorder="1"/>
    <xf numFmtId="0" fontId="7" fillId="34" borderId="0" xfId="63" applyFill="1" applyAlignment="1">
      <alignment horizontal="right"/>
    </xf>
    <xf numFmtId="9" fontId="7" fillId="24" borderId="0" xfId="64" applyFont="1" applyFill="1" applyBorder="1" applyAlignment="1">
      <alignment horizontal="right"/>
    </xf>
    <xf numFmtId="0" fontId="7" fillId="34" borderId="16" xfId="63" applyFill="1" applyBorder="1"/>
    <xf numFmtId="0" fontId="19" fillId="24" borderId="36" xfId="63" applyFont="1" applyFill="1" applyBorder="1" applyAlignment="1">
      <alignment vertical="top" wrapText="1"/>
    </xf>
    <xf numFmtId="38" fontId="19" fillId="24" borderId="36" xfId="62" applyFont="1" applyFill="1" applyBorder="1" applyAlignment="1">
      <alignment vertical="top" wrapText="1"/>
    </xf>
    <xf numFmtId="38" fontId="19" fillId="24" borderId="37" xfId="62" applyFont="1" applyFill="1" applyBorder="1" applyAlignment="1"/>
    <xf numFmtId="38" fontId="19" fillId="24" borderId="38" xfId="62" applyFont="1" applyFill="1" applyBorder="1" applyAlignment="1"/>
    <xf numFmtId="38" fontId="19" fillId="24" borderId="36" xfId="62" applyFont="1" applyFill="1" applyBorder="1" applyAlignment="1"/>
    <xf numFmtId="38" fontId="19" fillId="24" borderId="89" xfId="62" applyFont="1" applyFill="1" applyBorder="1" applyAlignment="1"/>
    <xf numFmtId="38" fontId="19" fillId="24" borderId="82" xfId="62" applyFont="1" applyFill="1" applyBorder="1" applyAlignment="1"/>
    <xf numFmtId="0" fontId="7" fillId="34" borderId="147" xfId="63" applyFill="1" applyBorder="1" applyAlignment="1">
      <alignment horizontal="right"/>
    </xf>
    <xf numFmtId="38" fontId="19" fillId="24" borderId="42" xfId="62" applyFont="1" applyFill="1" applyBorder="1" applyAlignment="1">
      <alignment vertical="top" wrapText="1"/>
    </xf>
    <xf numFmtId="38" fontId="19" fillId="24" borderId="43" xfId="62" applyFont="1" applyFill="1" applyBorder="1" applyAlignment="1"/>
    <xf numFmtId="38" fontId="19" fillId="24" borderId="44" xfId="62" applyFont="1" applyFill="1" applyBorder="1" applyAlignment="1"/>
    <xf numFmtId="38" fontId="19" fillId="24" borderId="42" xfId="62" applyFont="1" applyFill="1" applyBorder="1" applyAlignment="1"/>
    <xf numFmtId="38" fontId="19" fillId="24" borderId="91" xfId="62" applyFont="1" applyFill="1" applyBorder="1" applyAlignment="1"/>
    <xf numFmtId="38" fontId="19" fillId="24" borderId="67" xfId="62" applyFont="1" applyFill="1" applyBorder="1" applyAlignment="1"/>
    <xf numFmtId="0" fontId="0" fillId="0" borderId="0" xfId="63" applyFont="1" applyAlignment="1">
      <alignment horizontal="right"/>
    </xf>
    <xf numFmtId="9" fontId="7" fillId="24" borderId="0" xfId="64" applyFont="1" applyFill="1" applyBorder="1" applyAlignment="1"/>
    <xf numFmtId="0" fontId="0" fillId="0" borderId="110" xfId="63" applyFont="1" applyBorder="1" applyAlignment="1">
      <alignment horizontal="left" shrinkToFit="1"/>
    </xf>
    <xf numFmtId="0" fontId="19" fillId="0" borderId="227" xfId="63" applyFont="1" applyBorder="1" applyAlignment="1">
      <alignment horizontal="right" vertical="center"/>
    </xf>
    <xf numFmtId="0" fontId="0" fillId="0" borderId="32" xfId="63" applyFont="1" applyBorder="1" applyAlignment="1">
      <alignment horizontal="left" shrinkToFit="1"/>
    </xf>
    <xf numFmtId="38" fontId="23" fillId="34" borderId="36" xfId="62" applyFont="1" applyFill="1" applyBorder="1" applyAlignment="1">
      <alignment horizontal="right"/>
    </xf>
    <xf numFmtId="38" fontId="23" fillId="34" borderId="37" xfId="62" applyFont="1" applyFill="1" applyBorder="1" applyAlignment="1">
      <alignment horizontal="right"/>
    </xf>
    <xf numFmtId="38" fontId="23" fillId="34" borderId="38" xfId="62" applyFont="1" applyFill="1" applyBorder="1" applyAlignment="1">
      <alignment horizontal="right"/>
    </xf>
    <xf numFmtId="38" fontId="23" fillId="34" borderId="89" xfId="62" applyFont="1" applyFill="1" applyBorder="1" applyAlignment="1">
      <alignment horizontal="right"/>
    </xf>
    <xf numFmtId="38" fontId="23" fillId="34" borderId="82" xfId="62" applyFont="1" applyFill="1" applyBorder="1" applyAlignment="1">
      <alignment horizontal="right"/>
    </xf>
    <xf numFmtId="0" fontId="0" fillId="0" borderId="112" xfId="63" applyFont="1" applyBorder="1" applyAlignment="1">
      <alignment horizontal="left" shrinkToFit="1"/>
    </xf>
    <xf numFmtId="38" fontId="23" fillId="34" borderId="204" xfId="62" applyFont="1" applyFill="1" applyBorder="1" applyAlignment="1">
      <alignment horizontal="right"/>
    </xf>
    <xf numFmtId="38" fontId="23" fillId="34" borderId="205" xfId="62" applyFont="1" applyFill="1" applyBorder="1" applyAlignment="1">
      <alignment horizontal="right"/>
    </xf>
    <xf numFmtId="38" fontId="23" fillId="34" borderId="255" xfId="62" applyFont="1" applyFill="1" applyBorder="1" applyAlignment="1">
      <alignment horizontal="right"/>
    </xf>
    <xf numFmtId="38" fontId="23" fillId="34" borderId="245" xfId="62" applyFont="1" applyFill="1" applyBorder="1" applyAlignment="1">
      <alignment horizontal="right"/>
    </xf>
    <xf numFmtId="38" fontId="23" fillId="34" borderId="256" xfId="62" applyFont="1" applyFill="1" applyBorder="1" applyAlignment="1">
      <alignment horizontal="right"/>
    </xf>
    <xf numFmtId="0" fontId="19" fillId="0" borderId="330" xfId="63" applyFont="1" applyBorder="1" applyAlignment="1">
      <alignment horizontal="right" vertical="center"/>
    </xf>
    <xf numFmtId="0" fontId="0" fillId="0" borderId="33" xfId="63" applyFont="1" applyBorder="1" applyAlignment="1">
      <alignment horizontal="left" shrinkToFit="1"/>
    </xf>
    <xf numFmtId="38" fontId="23" fillId="34" borderId="42" xfId="64" applyNumberFormat="1" applyFont="1" applyFill="1" applyBorder="1" applyAlignment="1">
      <alignment horizontal="right" vertical="center"/>
    </xf>
    <xf numFmtId="38" fontId="23" fillId="34" borderId="43" xfId="62" applyFont="1" applyFill="1" applyBorder="1" applyAlignment="1">
      <alignment horizontal="right" vertical="center"/>
    </xf>
    <xf numFmtId="38" fontId="23" fillId="34" borderId="44" xfId="62" applyFont="1" applyFill="1" applyBorder="1" applyAlignment="1">
      <alignment horizontal="right" vertical="center"/>
    </xf>
    <xf numFmtId="38" fontId="23" fillId="34" borderId="42" xfId="62" applyFont="1" applyFill="1" applyBorder="1" applyAlignment="1">
      <alignment horizontal="right" vertical="center"/>
    </xf>
    <xf numFmtId="38" fontId="23" fillId="34" borderId="91" xfId="62" applyFont="1" applyFill="1" applyBorder="1" applyAlignment="1">
      <alignment horizontal="right" vertical="center"/>
    </xf>
    <xf numFmtId="38" fontId="23" fillId="34" borderId="67" xfId="62" applyFont="1" applyFill="1" applyBorder="1" applyAlignment="1">
      <alignment horizontal="right" vertical="center"/>
    </xf>
    <xf numFmtId="38" fontId="23" fillId="0" borderId="228" xfId="62" applyFont="1" applyFill="1" applyBorder="1" applyAlignment="1">
      <alignment horizontal="right" vertical="center"/>
    </xf>
    <xf numFmtId="0" fontId="7" fillId="0" borderId="145" xfId="63" applyBorder="1" applyAlignment="1">
      <alignment horizontal="right" shrinkToFit="1"/>
    </xf>
    <xf numFmtId="9" fontId="23" fillId="0" borderId="11" xfId="64" applyFont="1" applyFill="1" applyBorder="1" applyAlignment="1">
      <alignment horizontal="right" vertical="center"/>
    </xf>
    <xf numFmtId="9" fontId="23" fillId="0" borderId="223" xfId="64" applyFont="1" applyFill="1" applyBorder="1" applyAlignment="1">
      <alignment horizontal="right" vertical="center"/>
    </xf>
    <xf numFmtId="9" fontId="23" fillId="0" borderId="133" xfId="64" applyFont="1" applyFill="1" applyBorder="1" applyAlignment="1">
      <alignment horizontal="right" vertical="center"/>
    </xf>
    <xf numFmtId="9" fontId="23" fillId="0" borderId="134" xfId="64" applyFont="1" applyFill="1" applyBorder="1" applyAlignment="1">
      <alignment horizontal="right" vertical="center"/>
    </xf>
    <xf numFmtId="9" fontId="23" fillId="0" borderId="13" xfId="64" applyFont="1" applyFill="1" applyBorder="1" applyAlignment="1">
      <alignment horizontal="right" vertical="center"/>
    </xf>
    <xf numFmtId="9" fontId="23" fillId="0" borderId="103" xfId="64" applyFont="1" applyFill="1" applyBorder="1" applyAlignment="1">
      <alignment horizontal="right" vertical="center"/>
    </xf>
    <xf numFmtId="0" fontId="7" fillId="24" borderId="10" xfId="63" applyFill="1" applyBorder="1"/>
    <xf numFmtId="0" fontId="7" fillId="24" borderId="173" xfId="63" applyFill="1" applyBorder="1"/>
    <xf numFmtId="0" fontId="7" fillId="0" borderId="69" xfId="63" applyBorder="1" applyAlignment="1">
      <alignment horizontal="center" vertical="center"/>
    </xf>
    <xf numFmtId="38" fontId="80" fillId="0" borderId="51" xfId="62" applyFont="1" applyFill="1" applyBorder="1" applyAlignment="1">
      <alignment horizontal="center"/>
    </xf>
    <xf numFmtId="38" fontId="80" fillId="0" borderId="88" xfId="62" applyFont="1" applyFill="1" applyBorder="1" applyAlignment="1">
      <alignment horizontal="center"/>
    </xf>
    <xf numFmtId="38" fontId="80" fillId="0" borderId="65" xfId="62" applyFont="1" applyFill="1" applyBorder="1" applyAlignment="1">
      <alignment horizontal="center"/>
    </xf>
    <xf numFmtId="38" fontId="80" fillId="0" borderId="142" xfId="62" applyFont="1" applyFill="1" applyBorder="1" applyAlignment="1">
      <alignment horizontal="center" vertical="center"/>
    </xf>
    <xf numFmtId="182" fontId="37" fillId="0" borderId="17" xfId="58" applyNumberFormat="1" applyFont="1" applyBorder="1" applyAlignment="1">
      <alignment horizontal="center" vertical="center"/>
    </xf>
    <xf numFmtId="0" fontId="37" fillId="0" borderId="17" xfId="58" applyFont="1" applyBorder="1" applyAlignment="1">
      <alignment horizontal="center" vertical="center"/>
    </xf>
    <xf numFmtId="0" fontId="31" fillId="0" borderId="0" xfId="0" applyFont="1" applyAlignment="1">
      <alignment horizontal="left" vertical="top" wrapText="1"/>
    </xf>
    <xf numFmtId="0" fontId="0" fillId="0" borderId="0" xfId="0" applyAlignment="1">
      <alignment horizontal="left" vertical="top" wrapText="1"/>
    </xf>
    <xf numFmtId="0" fontId="0" fillId="0" borderId="197" xfId="0" applyBorder="1">
      <alignment vertical="center"/>
    </xf>
    <xf numFmtId="0" fontId="0" fillId="0" borderId="60" xfId="0" applyBorder="1" applyAlignment="1">
      <alignment horizontal="left" vertical="top" wrapText="1"/>
    </xf>
    <xf numFmtId="0" fontId="0" fillId="0" borderId="16" xfId="0" applyBorder="1" applyAlignment="1">
      <alignment horizontal="left" vertical="top" wrapText="1"/>
    </xf>
    <xf numFmtId="0" fontId="0" fillId="0" borderId="0" xfId="0" applyAlignment="1">
      <alignment horizontal="left" vertical="top"/>
    </xf>
    <xf numFmtId="0" fontId="7" fillId="0" borderId="19" xfId="70" applyBorder="1"/>
    <xf numFmtId="0" fontId="31" fillId="0" borderId="0" xfId="0" applyFont="1" applyAlignment="1">
      <alignment horizontal="left" vertical="top"/>
    </xf>
    <xf numFmtId="0" fontId="31" fillId="0" borderId="0" xfId="0" applyFont="1" applyAlignment="1">
      <alignment horizontal="right" vertical="top" wrapText="1"/>
    </xf>
    <xf numFmtId="0" fontId="43" fillId="0" borderId="15" xfId="0" applyFont="1" applyBorder="1" applyAlignment="1">
      <alignment horizontal="center" vertical="top" wrapText="1"/>
    </xf>
    <xf numFmtId="0" fontId="45" fillId="0" borderId="15" xfId="0" applyFont="1" applyBorder="1" applyAlignment="1">
      <alignment horizontal="center" wrapText="1"/>
    </xf>
    <xf numFmtId="0" fontId="62" fillId="0" borderId="15" xfId="0" applyFont="1" applyBorder="1" applyAlignment="1">
      <alignment horizontal="center" wrapText="1"/>
    </xf>
    <xf numFmtId="0" fontId="43" fillId="0" borderId="146" xfId="0" applyFont="1" applyBorder="1" applyAlignment="1">
      <alignment horizontal="center" vertical="center" wrapText="1"/>
    </xf>
    <xf numFmtId="0" fontId="43" fillId="0" borderId="172" xfId="0" applyFont="1" applyBorder="1" applyAlignment="1">
      <alignment horizontal="center" vertical="center" wrapText="1"/>
    </xf>
    <xf numFmtId="0" fontId="43" fillId="0" borderId="147" xfId="0" applyFont="1" applyBorder="1" applyAlignment="1">
      <alignment horizontal="center" vertical="center" wrapText="1"/>
    </xf>
    <xf numFmtId="0" fontId="32" fillId="0" borderId="0" xfId="0" applyFont="1" applyAlignment="1">
      <alignment vertical="center" wrapText="1"/>
    </xf>
    <xf numFmtId="0" fontId="43" fillId="0" borderId="0" xfId="0" applyFont="1">
      <alignment vertical="center"/>
    </xf>
    <xf numFmtId="0" fontId="43" fillId="0" borderId="15" xfId="0" applyFont="1" applyBorder="1" applyAlignment="1">
      <alignment horizontal="justify" vertical="top" wrapText="1"/>
    </xf>
    <xf numFmtId="0" fontId="43" fillId="0" borderId="18" xfId="0" applyFont="1" applyBorder="1" applyAlignment="1">
      <alignment horizontal="center" vertical="top" wrapText="1"/>
    </xf>
    <xf numFmtId="0" fontId="7" fillId="0" borderId="0" xfId="73" applyAlignment="1">
      <alignment vertical="top" wrapText="1"/>
    </xf>
    <xf numFmtId="0" fontId="19" fillId="0" borderId="0" xfId="73" applyFont="1" applyAlignment="1">
      <alignment vertical="center" wrapText="1"/>
    </xf>
    <xf numFmtId="0" fontId="19" fillId="0" borderId="0" xfId="73" applyFont="1" applyAlignment="1">
      <alignment vertical="center"/>
    </xf>
    <xf numFmtId="0" fontId="7" fillId="0" borderId="0" xfId="73"/>
    <xf numFmtId="0" fontId="7" fillId="0" borderId="15" xfId="73" applyBorder="1" applyAlignment="1">
      <alignment horizontal="right" vertical="center" wrapText="1"/>
    </xf>
    <xf numFmtId="0" fontId="21" fillId="0" borderId="0" xfId="0" applyFont="1">
      <alignment vertical="center"/>
    </xf>
    <xf numFmtId="0" fontId="0" fillId="0" borderId="239" xfId="0" applyBorder="1">
      <alignment vertical="center"/>
    </xf>
    <xf numFmtId="0" fontId="150" fillId="39" borderId="338" xfId="0" applyFont="1" applyFill="1" applyBorder="1" applyAlignment="1">
      <alignment horizontal="center" vertical="center" wrapText="1" readingOrder="1"/>
    </xf>
    <xf numFmtId="0" fontId="150" fillId="39" borderId="337" xfId="0" applyFont="1" applyFill="1" applyBorder="1" applyAlignment="1">
      <alignment horizontal="center" vertical="center" wrapText="1" readingOrder="1"/>
    </xf>
    <xf numFmtId="0" fontId="150" fillId="40" borderId="338" xfId="0" applyFont="1" applyFill="1" applyBorder="1" applyAlignment="1">
      <alignment horizontal="center" vertical="center" wrapText="1" readingOrder="1"/>
    </xf>
    <xf numFmtId="0" fontId="150" fillId="40" borderId="337" xfId="0" applyFont="1" applyFill="1" applyBorder="1" applyAlignment="1">
      <alignment horizontal="center" vertical="center" wrapText="1" readingOrder="1"/>
    </xf>
    <xf numFmtId="0" fontId="151" fillId="0" borderId="338" xfId="0" applyFont="1" applyBorder="1" applyAlignment="1">
      <alignment horizontal="center" vertical="center" wrapText="1" readingOrder="1"/>
    </xf>
    <xf numFmtId="0" fontId="151" fillId="0" borderId="337" xfId="0" applyFont="1" applyBorder="1" applyAlignment="1">
      <alignment horizontal="center" vertical="center" wrapText="1" readingOrder="1"/>
    </xf>
    <xf numFmtId="0" fontId="152" fillId="0" borderId="338" xfId="0" applyFont="1" applyBorder="1" applyAlignment="1">
      <alignment horizontal="center" vertical="center" wrapText="1" readingOrder="1"/>
    </xf>
    <xf numFmtId="0" fontId="152" fillId="0" borderId="337" xfId="0" applyFont="1" applyBorder="1" applyAlignment="1">
      <alignment horizontal="center" vertical="center" wrapText="1" readingOrder="1"/>
    </xf>
    <xf numFmtId="0" fontId="65" fillId="0" borderId="78" xfId="0" applyFont="1" applyBorder="1" applyAlignment="1">
      <alignment horizontal="center" vertical="center"/>
    </xf>
    <xf numFmtId="0" fontId="36" fillId="0" borderId="78" xfId="0" applyFont="1" applyBorder="1" applyAlignment="1">
      <alignment horizontal="center" vertical="center"/>
    </xf>
    <xf numFmtId="0" fontId="65" fillId="0" borderId="103" xfId="0" applyFont="1" applyBorder="1" applyAlignment="1">
      <alignment horizontal="center" vertical="center"/>
    </xf>
    <xf numFmtId="0" fontId="65" fillId="0" borderId="78" xfId="0" applyFont="1" applyBorder="1" applyAlignment="1">
      <alignment horizontal="left" vertical="center"/>
    </xf>
    <xf numFmtId="0" fontId="65" fillId="0" borderId="0" xfId="0" applyFont="1" applyAlignment="1">
      <alignment horizontal="left" vertical="top"/>
    </xf>
    <xf numFmtId="0" fontId="16" fillId="0" borderId="0" xfId="0" applyFont="1">
      <alignment vertical="center"/>
    </xf>
    <xf numFmtId="0" fontId="16" fillId="0" borderId="0" xfId="0" applyFont="1" applyAlignment="1">
      <alignment horizontal="left" vertical="top"/>
    </xf>
    <xf numFmtId="0" fontId="70" fillId="0" borderId="0" xfId="0" applyFont="1">
      <alignment vertical="center"/>
    </xf>
    <xf numFmtId="0" fontId="0" fillId="24" borderId="0" xfId="50" applyFont="1" applyFill="1"/>
    <xf numFmtId="0" fontId="0" fillId="24" borderId="15" xfId="49" applyFont="1" applyFill="1" applyBorder="1" applyAlignment="1">
      <alignment horizontal="center" vertical="center"/>
    </xf>
    <xf numFmtId="0" fontId="8" fillId="24" borderId="60" xfId="49" applyFill="1" applyBorder="1"/>
    <xf numFmtId="0" fontId="37" fillId="24" borderId="60" xfId="0" applyFont="1" applyFill="1" applyBorder="1">
      <alignment vertical="center"/>
    </xf>
    <xf numFmtId="0" fontId="16" fillId="0" borderId="0" xfId="0" applyFont="1" applyAlignment="1">
      <alignment horizontal="left"/>
    </xf>
    <xf numFmtId="0" fontId="0" fillId="0" borderId="0" xfId="56" applyFont="1"/>
    <xf numFmtId="0" fontId="8" fillId="0" borderId="0" xfId="56" applyAlignment="1">
      <alignment horizontal="left" vertical="top"/>
    </xf>
    <xf numFmtId="0" fontId="0" fillId="0" borderId="109" xfId="0" applyBorder="1">
      <alignment vertical="center"/>
    </xf>
    <xf numFmtId="0" fontId="0" fillId="0" borderId="178" xfId="0" applyBorder="1">
      <alignment vertical="center"/>
    </xf>
    <xf numFmtId="0" fontId="0" fillId="0" borderId="34" xfId="0" applyBorder="1">
      <alignment vertical="center"/>
    </xf>
    <xf numFmtId="0" fontId="8" fillId="0" borderId="109" xfId="57" applyBorder="1" applyAlignment="1">
      <alignment vertical="center"/>
    </xf>
    <xf numFmtId="0" fontId="0" fillId="0" borderId="0" xfId="55" applyFont="1" applyAlignment="1">
      <alignment horizontal="left" vertical="center" wrapText="1"/>
    </xf>
    <xf numFmtId="0" fontId="8" fillId="0" borderId="178" xfId="57" applyBorder="1" applyAlignment="1">
      <alignment vertical="center"/>
    </xf>
    <xf numFmtId="0" fontId="0" fillId="0" borderId="22" xfId="0" applyBorder="1" applyAlignment="1">
      <alignment vertical="center" shrinkToFit="1"/>
    </xf>
    <xf numFmtId="0" fontId="0" fillId="0" borderId="22" xfId="57" applyFont="1" applyBorder="1" applyAlignment="1">
      <alignment shrinkToFit="1"/>
    </xf>
    <xf numFmtId="0" fontId="0" fillId="0" borderId="18" xfId="57" applyFont="1" applyBorder="1" applyAlignment="1">
      <alignment horizontal="left" vertical="center" shrinkToFit="1"/>
    </xf>
    <xf numFmtId="0" fontId="0" fillId="0" borderId="153" xfId="57" applyFont="1" applyBorder="1" applyAlignment="1">
      <alignment horizontal="left" vertical="center" shrinkToFit="1"/>
    </xf>
    <xf numFmtId="0" fontId="8" fillId="0" borderId="26" xfId="57" applyBorder="1" applyAlignment="1">
      <alignment horizontal="left" vertical="center" shrinkToFit="1"/>
    </xf>
    <xf numFmtId="0" fontId="8" fillId="0" borderId="17" xfId="57" applyBorder="1" applyAlignment="1">
      <alignment horizontal="left" vertical="center" shrinkToFit="1"/>
    </xf>
    <xf numFmtId="0" fontId="8" fillId="0" borderId="18" xfId="57" applyBorder="1" applyAlignment="1">
      <alignment horizontal="left" vertical="center" shrinkToFit="1"/>
    </xf>
    <xf numFmtId="0" fontId="0" fillId="0" borderId="22" xfId="0" applyBorder="1" applyAlignment="1">
      <alignment vertical="center" wrapText="1" shrinkToFit="1"/>
    </xf>
    <xf numFmtId="49" fontId="38" fillId="0" borderId="17" xfId="0" applyNumberFormat="1" applyFont="1" applyBorder="1" applyAlignment="1">
      <alignment horizontal="right" vertical="center"/>
    </xf>
    <xf numFmtId="0" fontId="38" fillId="0" borderId="17" xfId="57" applyFont="1" applyBorder="1" applyAlignment="1">
      <alignment horizontal="right" vertical="center"/>
    </xf>
    <xf numFmtId="0" fontId="38" fillId="0" borderId="26" xfId="57" applyFont="1" applyBorder="1" applyAlignment="1">
      <alignment horizontal="right" vertical="center"/>
    </xf>
    <xf numFmtId="0" fontId="38" fillId="0" borderId="15" xfId="57" applyFont="1" applyBorder="1" applyAlignment="1">
      <alignment horizontal="right" vertical="center"/>
    </xf>
    <xf numFmtId="0" fontId="8" fillId="0" borderId="34" xfId="57" applyBorder="1" applyAlignment="1">
      <alignment vertical="center"/>
    </xf>
    <xf numFmtId="0" fontId="38" fillId="0" borderId="27" xfId="57" applyFont="1" applyBorder="1" applyAlignment="1">
      <alignment horizontal="right" vertical="center"/>
    </xf>
    <xf numFmtId="0" fontId="8" fillId="0" borderId="62" xfId="57" applyBorder="1" applyAlignment="1">
      <alignment vertical="center"/>
    </xf>
    <xf numFmtId="0" fontId="0" fillId="0" borderId="62" xfId="0" applyBorder="1">
      <alignment vertical="center"/>
    </xf>
    <xf numFmtId="0" fontId="0" fillId="0" borderId="22" xfId="57" applyFont="1" applyBorder="1" applyAlignment="1">
      <alignment horizontal="left" vertical="center" shrinkToFit="1"/>
    </xf>
    <xf numFmtId="0" fontId="0" fillId="0" borderId="18" xfId="0" applyBorder="1">
      <alignment vertical="center"/>
    </xf>
    <xf numFmtId="0" fontId="38" fillId="0" borderId="15" xfId="57" applyFont="1" applyBorder="1" applyAlignment="1">
      <alignment horizontal="center" vertical="center" wrapText="1"/>
    </xf>
    <xf numFmtId="49" fontId="0" fillId="0" borderId="31" xfId="57" applyNumberFormat="1" applyFont="1" applyBorder="1" applyAlignment="1">
      <alignment horizontal="right" vertical="center" wrapText="1"/>
    </xf>
    <xf numFmtId="0" fontId="0" fillId="0" borderId="0" xfId="56" applyFont="1" applyAlignment="1">
      <alignment horizontal="left" vertical="center" wrapText="1"/>
    </xf>
    <xf numFmtId="0" fontId="0" fillId="0" borderId="0" xfId="58" applyFont="1"/>
    <xf numFmtId="0" fontId="0" fillId="0" borderId="0" xfId="57" applyFont="1"/>
    <xf numFmtId="38" fontId="8" fillId="0" borderId="0" xfId="47" applyNumberFormat="1"/>
    <xf numFmtId="185" fontId="0" fillId="0" borderId="184" xfId="60" applyNumberFormat="1" applyFont="1" applyBorder="1" applyAlignment="1">
      <alignment horizontal="center" vertical="center"/>
    </xf>
    <xf numFmtId="0" fontId="0" fillId="0" borderId="17" xfId="60" applyFont="1" applyBorder="1" applyAlignment="1">
      <alignment horizontal="center" vertical="center"/>
    </xf>
    <xf numFmtId="0" fontId="7" fillId="24" borderId="145" xfId="49" applyFont="1" applyFill="1" applyBorder="1" applyAlignment="1">
      <alignment horizontal="center" wrapText="1"/>
    </xf>
    <xf numFmtId="0" fontId="0" fillId="0" borderId="33" xfId="0" applyBorder="1">
      <alignment vertical="center"/>
    </xf>
    <xf numFmtId="0" fontId="7" fillId="0" borderId="0" xfId="65"/>
    <xf numFmtId="0" fontId="19" fillId="0" borderId="15" xfId="65" applyFont="1" applyBorder="1" applyAlignment="1">
      <alignment horizontal="center" vertical="top"/>
    </xf>
    <xf numFmtId="0" fontId="26" fillId="0" borderId="0" xfId="65" applyFont="1" applyAlignment="1">
      <alignment horizontal="left"/>
    </xf>
    <xf numFmtId="0" fontId="65" fillId="0" borderId="0" xfId="65" applyFont="1"/>
    <xf numFmtId="0" fontId="42" fillId="0" borderId="0" xfId="65" applyFont="1"/>
    <xf numFmtId="0" fontId="7" fillId="0" borderId="0" xfId="65" applyAlignment="1">
      <alignment vertical="top"/>
    </xf>
    <xf numFmtId="0" fontId="65" fillId="0" borderId="0" xfId="65" applyFont="1" applyAlignment="1">
      <alignment horizontal="left"/>
    </xf>
    <xf numFmtId="0" fontId="23" fillId="0" borderId="0" xfId="0" applyFont="1" applyAlignment="1">
      <alignment horizontal="left" vertical="center"/>
    </xf>
    <xf numFmtId="0" fontId="19" fillId="0" borderId="0" xfId="0" applyFont="1" applyAlignment="1">
      <alignment horizontal="center" vertical="center" textRotation="255"/>
    </xf>
    <xf numFmtId="0" fontId="0" fillId="0" borderId="234" xfId="0" applyBorder="1">
      <alignment vertical="center"/>
    </xf>
    <xf numFmtId="31" fontId="0" fillId="0" borderId="0" xfId="60" applyNumberFormat="1" applyFont="1" applyAlignment="1">
      <alignment horizontal="right"/>
    </xf>
    <xf numFmtId="31" fontId="65" fillId="0" borderId="0" xfId="60" applyNumberFormat="1" applyFont="1" applyAlignment="1">
      <alignment horizontal="left"/>
    </xf>
    <xf numFmtId="0" fontId="11" fillId="0" borderId="69" xfId="0" applyFont="1" applyBorder="1" applyAlignment="1">
      <alignment horizontal="center" vertical="center" wrapText="1"/>
    </xf>
    <xf numFmtId="0" fontId="11" fillId="0" borderId="236" xfId="0" applyFont="1" applyBorder="1" applyAlignment="1">
      <alignment horizontal="center" vertical="center" wrapText="1"/>
    </xf>
    <xf numFmtId="0" fontId="11" fillId="0" borderId="101" xfId="0" applyFont="1" applyBorder="1" applyAlignment="1">
      <alignment horizontal="center" vertical="center" wrapText="1"/>
    </xf>
    <xf numFmtId="0" fontId="11" fillId="0" borderId="78" xfId="0" applyFont="1" applyBorder="1" applyAlignment="1">
      <alignment horizontal="center" vertical="center" wrapText="1"/>
    </xf>
    <xf numFmtId="0" fontId="40" fillId="0" borderId="102" xfId="0" applyFont="1" applyBorder="1" applyAlignment="1">
      <alignment horizontal="center" wrapText="1"/>
    </xf>
    <xf numFmtId="0" fontId="40" fillId="0" borderId="103" xfId="0" applyFont="1" applyBorder="1" applyAlignment="1">
      <alignment horizontal="center" wrapText="1"/>
    </xf>
    <xf numFmtId="0" fontId="19" fillId="0" borderId="344" xfId="0" applyFont="1" applyBorder="1" applyAlignment="1">
      <alignment horizontal="left" vertical="top" wrapText="1"/>
    </xf>
    <xf numFmtId="0" fontId="19" fillId="0" borderId="229" xfId="0" applyFont="1" applyBorder="1" applyAlignment="1">
      <alignment horizontal="left" vertical="top" wrapText="1"/>
    </xf>
    <xf numFmtId="0" fontId="19" fillId="0" borderId="266" xfId="0" applyFont="1" applyBorder="1" applyAlignment="1">
      <alignment horizontal="left" vertical="top" wrapText="1"/>
    </xf>
    <xf numFmtId="0" fontId="65" fillId="24" borderId="0" xfId="52" applyFont="1" applyFill="1"/>
    <xf numFmtId="0" fontId="65" fillId="39" borderId="30" xfId="0" applyFont="1" applyFill="1" applyBorder="1">
      <alignment vertical="center"/>
    </xf>
    <xf numFmtId="0" fontId="18" fillId="24" borderId="0" xfId="0" applyFont="1" applyFill="1" applyAlignment="1">
      <alignment horizontal="left" vertical="center" shrinkToFit="1"/>
    </xf>
    <xf numFmtId="0" fontId="10" fillId="24" borderId="0" xfId="52" applyFont="1" applyFill="1" applyAlignment="1">
      <alignment horizontal="left" vertical="top" wrapText="1"/>
    </xf>
    <xf numFmtId="0" fontId="10" fillId="24" borderId="60" xfId="52" applyFont="1" applyFill="1" applyBorder="1" applyAlignment="1">
      <alignment vertical="top" wrapText="1"/>
    </xf>
    <xf numFmtId="0" fontId="48" fillId="0" borderId="0" xfId="0" applyFont="1" applyAlignment="1">
      <alignment horizontal="center" vertical="center"/>
    </xf>
    <xf numFmtId="0" fontId="117" fillId="24" borderId="0" xfId="52" applyFont="1" applyFill="1" applyAlignment="1">
      <alignment horizontal="center"/>
    </xf>
    <xf numFmtId="0" fontId="30" fillId="24" borderId="0" xfId="52" applyFont="1" applyFill="1" applyAlignment="1">
      <alignment horizontal="center"/>
    </xf>
    <xf numFmtId="0" fontId="106" fillId="24" borderId="0" xfId="52" applyFont="1" applyFill="1" applyAlignment="1">
      <alignment horizontal="center" vertical="center"/>
    </xf>
    <xf numFmtId="0" fontId="10" fillId="0" borderId="30" xfId="70" applyFont="1" applyBorder="1" applyAlignment="1">
      <alignment horizontal="left" vertical="top"/>
    </xf>
    <xf numFmtId="0" fontId="10" fillId="0" borderId="106" xfId="70" applyFont="1" applyBorder="1" applyAlignment="1">
      <alignment horizontal="left" vertical="top"/>
    </xf>
    <xf numFmtId="0" fontId="10" fillId="0" borderId="22" xfId="70" applyFont="1" applyBorder="1" applyAlignment="1">
      <alignment horizontal="left" vertical="top"/>
    </xf>
    <xf numFmtId="0" fontId="10" fillId="0" borderId="60" xfId="70" applyFont="1" applyBorder="1" applyAlignment="1">
      <alignment horizontal="left" vertical="top"/>
    </xf>
    <xf numFmtId="0" fontId="10" fillId="0" borderId="0" xfId="70" applyFont="1" applyAlignment="1">
      <alignment horizontal="left" vertical="top"/>
    </xf>
    <xf numFmtId="0" fontId="12" fillId="24" borderId="0" xfId="0" applyFont="1" applyFill="1" applyAlignment="1">
      <alignment horizontal="left" vertical="center" wrapText="1"/>
    </xf>
    <xf numFmtId="0" fontId="7" fillId="0" borderId="15" xfId="0" applyFont="1" applyBorder="1" applyAlignment="1">
      <alignment horizontal="center" vertical="center"/>
    </xf>
    <xf numFmtId="0" fontId="7" fillId="24" borderId="0" xfId="72" applyFill="1" applyAlignment="1">
      <alignment horizontal="left"/>
    </xf>
    <xf numFmtId="0" fontId="7" fillId="24" borderId="0" xfId="72" applyFill="1"/>
    <xf numFmtId="0" fontId="10" fillId="39" borderId="65" xfId="52" applyFont="1" applyFill="1" applyBorder="1" applyAlignment="1">
      <alignment horizontal="center" vertical="center" wrapText="1"/>
    </xf>
    <xf numFmtId="0" fontId="10" fillId="39" borderId="65" xfId="52" applyFont="1" applyFill="1" applyBorder="1" applyAlignment="1">
      <alignment horizontal="center" vertical="center"/>
    </xf>
    <xf numFmtId="0" fontId="10" fillId="39" borderId="294" xfId="52" applyFont="1" applyFill="1" applyBorder="1" applyAlignment="1">
      <alignment horizontal="center" vertical="center"/>
    </xf>
    <xf numFmtId="0" fontId="10" fillId="24" borderId="187" xfId="52" applyFont="1" applyFill="1" applyBorder="1" applyAlignment="1">
      <alignment vertical="center" wrapText="1"/>
    </xf>
    <xf numFmtId="0" fontId="10" fillId="24" borderId="240" xfId="52" applyFont="1" applyFill="1" applyBorder="1" applyAlignment="1">
      <alignment vertical="center" wrapText="1"/>
    </xf>
    <xf numFmtId="0" fontId="32" fillId="24" borderId="240" xfId="52" applyFont="1" applyFill="1" applyBorder="1" applyAlignment="1">
      <alignment horizontal="center"/>
    </xf>
    <xf numFmtId="0" fontId="32" fillId="24" borderId="263" xfId="52" applyFont="1" applyFill="1" applyBorder="1" applyAlignment="1">
      <alignment horizontal="center"/>
    </xf>
    <xf numFmtId="0" fontId="19" fillId="39" borderId="60" xfId="47" applyFont="1" applyFill="1" applyBorder="1" applyAlignment="1">
      <alignment vertical="top"/>
    </xf>
    <xf numFmtId="0" fontId="19" fillId="0" borderId="0" xfId="47" applyFont="1" applyAlignment="1">
      <alignment shrinkToFit="1"/>
    </xf>
    <xf numFmtId="0" fontId="10" fillId="24" borderId="30" xfId="52" applyFont="1" applyFill="1" applyBorder="1" applyAlignment="1">
      <alignment horizontal="left" vertical="top" wrapText="1"/>
    </xf>
    <xf numFmtId="0" fontId="10" fillId="24" borderId="18" xfId="52" applyFont="1" applyFill="1" applyBorder="1" applyAlignment="1">
      <alignment vertical="top"/>
    </xf>
    <xf numFmtId="0" fontId="10" fillId="24" borderId="30" xfId="52" applyFont="1" applyFill="1" applyBorder="1" applyAlignment="1">
      <alignment vertical="top" wrapText="1"/>
    </xf>
    <xf numFmtId="0" fontId="10" fillId="24" borderId="19" xfId="52" applyFont="1" applyFill="1" applyBorder="1" applyAlignment="1">
      <alignment vertical="top" wrapText="1"/>
    </xf>
    <xf numFmtId="0" fontId="7" fillId="0" borderId="18" xfId="0" applyFont="1" applyBorder="1">
      <alignment vertical="center"/>
    </xf>
    <xf numFmtId="0" fontId="7" fillId="0" borderId="30" xfId="0" applyFont="1" applyBorder="1">
      <alignment vertical="center"/>
    </xf>
    <xf numFmtId="0" fontId="7" fillId="0" borderId="19" xfId="0" applyFont="1" applyBorder="1">
      <alignment vertical="center"/>
    </xf>
    <xf numFmtId="0" fontId="116" fillId="24" borderId="0" xfId="29" applyFont="1" applyFill="1" applyAlignment="1" applyProtection="1">
      <alignment vertical="center"/>
    </xf>
    <xf numFmtId="0" fontId="7" fillId="0" borderId="0" xfId="0" applyFont="1">
      <alignment vertical="center"/>
    </xf>
    <xf numFmtId="0" fontId="7" fillId="0" borderId="0" xfId="0" applyFont="1" applyAlignment="1">
      <alignment horizontal="left" vertical="top" wrapText="1"/>
    </xf>
    <xf numFmtId="0" fontId="7" fillId="24" borderId="0" xfId="52" applyFont="1" applyFill="1" applyAlignment="1">
      <alignment horizontal="justify"/>
    </xf>
    <xf numFmtId="0" fontId="37" fillId="24" borderId="0" xfId="0" applyFont="1" applyFill="1" applyAlignment="1">
      <alignment horizontal="center" vertical="center"/>
    </xf>
    <xf numFmtId="0" fontId="7" fillId="24" borderId="106" xfId="52" applyFont="1" applyFill="1" applyBorder="1"/>
    <xf numFmtId="0" fontId="7" fillId="24" borderId="28" xfId="52" applyFont="1" applyFill="1" applyBorder="1"/>
    <xf numFmtId="0" fontId="7" fillId="24" borderId="16" xfId="52" applyFont="1" applyFill="1" applyBorder="1"/>
    <xf numFmtId="0" fontId="7" fillId="24" borderId="29" xfId="52" applyFont="1" applyFill="1" applyBorder="1"/>
    <xf numFmtId="0" fontId="7" fillId="24" borderId="24" xfId="52" applyFont="1" applyFill="1" applyBorder="1"/>
    <xf numFmtId="0" fontId="7" fillId="24" borderId="106" xfId="0" applyFont="1" applyFill="1" applyBorder="1">
      <alignment vertical="center"/>
    </xf>
    <xf numFmtId="0" fontId="7" fillId="24" borderId="0" xfId="0" applyFont="1" applyFill="1">
      <alignment vertical="center"/>
    </xf>
    <xf numFmtId="0" fontId="7" fillId="24" borderId="60" xfId="0" applyFont="1" applyFill="1" applyBorder="1">
      <alignment vertical="center"/>
    </xf>
    <xf numFmtId="0" fontId="7" fillId="24" borderId="22" xfId="0" applyFont="1" applyFill="1" applyBorder="1">
      <alignment vertical="center"/>
    </xf>
    <xf numFmtId="0" fontId="7" fillId="24" borderId="29" xfId="0" applyFont="1" applyFill="1" applyBorder="1">
      <alignment vertical="center"/>
    </xf>
    <xf numFmtId="0" fontId="7" fillId="24" borderId="153" xfId="0" applyFont="1" applyFill="1" applyBorder="1">
      <alignment vertical="center"/>
    </xf>
    <xf numFmtId="0" fontId="7" fillId="24" borderId="0" xfId="52" applyFont="1" applyFill="1" applyAlignment="1">
      <alignment horizontal="left" vertical="top"/>
    </xf>
    <xf numFmtId="0" fontId="7" fillId="24" borderId="16" xfId="0" applyFont="1" applyFill="1" applyBorder="1">
      <alignment vertical="center"/>
    </xf>
    <xf numFmtId="0" fontId="7" fillId="24" borderId="24" xfId="0" applyFont="1" applyFill="1" applyBorder="1">
      <alignment vertical="center"/>
    </xf>
    <xf numFmtId="0" fontId="7" fillId="24" borderId="16" xfId="52" applyFont="1" applyFill="1" applyBorder="1" applyAlignment="1">
      <alignment horizontal="left" vertical="top" wrapText="1"/>
    </xf>
    <xf numFmtId="0" fontId="7" fillId="24" borderId="160" xfId="52" applyFont="1" applyFill="1" applyBorder="1" applyAlignment="1">
      <alignment horizontal="left" vertical="top" wrapText="1"/>
    </xf>
    <xf numFmtId="31" fontId="37" fillId="24" borderId="0" xfId="0" applyNumberFormat="1" applyFont="1" applyFill="1">
      <alignment vertical="center"/>
    </xf>
    <xf numFmtId="31" fontId="37" fillId="24" borderId="0" xfId="0" applyNumberFormat="1" applyFont="1" applyFill="1" applyAlignment="1">
      <alignment horizontal="left" vertical="center"/>
    </xf>
    <xf numFmtId="49" fontId="7" fillId="24" borderId="0" xfId="52" applyNumberFormat="1" applyFont="1" applyFill="1" applyAlignment="1">
      <alignment horizontal="right"/>
    </xf>
    <xf numFmtId="0" fontId="7" fillId="24" borderId="0" xfId="52" applyFont="1" applyFill="1" applyAlignment="1">
      <alignment horizontal="left"/>
    </xf>
    <xf numFmtId="0" fontId="7" fillId="24" borderId="0" xfId="52" applyFont="1" applyFill="1" applyAlignment="1">
      <alignment horizontal="right"/>
    </xf>
    <xf numFmtId="0" fontId="7" fillId="24" borderId="30" xfId="52" applyFont="1" applyFill="1" applyBorder="1" applyAlignment="1">
      <alignment horizontal="left"/>
    </xf>
    <xf numFmtId="0" fontId="7" fillId="0" borderId="0" xfId="54" applyFont="1"/>
    <xf numFmtId="0" fontId="7" fillId="24" borderId="28" xfId="52" applyFont="1" applyFill="1" applyBorder="1" applyAlignment="1">
      <alignment horizontal="left"/>
    </xf>
    <xf numFmtId="0" fontId="7" fillId="24" borderId="29" xfId="52" applyFont="1" applyFill="1" applyBorder="1" applyAlignment="1">
      <alignment horizontal="left"/>
    </xf>
    <xf numFmtId="0" fontId="7" fillId="24" borderId="24" xfId="52" applyFont="1" applyFill="1" applyBorder="1" applyAlignment="1">
      <alignment horizontal="left"/>
    </xf>
    <xf numFmtId="0" fontId="7" fillId="24" borderId="16" xfId="52" applyFont="1" applyFill="1" applyBorder="1" applyAlignment="1">
      <alignment horizontal="left"/>
    </xf>
    <xf numFmtId="0" fontId="7" fillId="0" borderId="0" xfId="54" applyFont="1" applyAlignment="1">
      <alignment horizontal="center"/>
    </xf>
    <xf numFmtId="38" fontId="7" fillId="0" borderId="113" xfId="35" applyFont="1" applyBorder="1" applyAlignment="1">
      <alignment horizontal="right" vertical="center"/>
    </xf>
    <xf numFmtId="9" fontId="7" fillId="0" borderId="178" xfId="28" applyFont="1" applyBorder="1">
      <alignment vertical="center"/>
    </xf>
    <xf numFmtId="38" fontId="7" fillId="0" borderId="108" xfId="35" applyFont="1" applyBorder="1">
      <alignment vertical="center"/>
    </xf>
    <xf numFmtId="9" fontId="88" fillId="24" borderId="0" xfId="28" applyFont="1" applyFill="1" applyBorder="1" applyAlignment="1">
      <alignment horizontal="right" vertical="top" wrapText="1"/>
    </xf>
    <xf numFmtId="9" fontId="7" fillId="0" borderId="325" xfId="28" applyFont="1" applyBorder="1">
      <alignment vertical="center"/>
    </xf>
    <xf numFmtId="38" fontId="7" fillId="0" borderId="22" xfId="35" applyFont="1" applyBorder="1">
      <alignment vertical="center"/>
    </xf>
    <xf numFmtId="0" fontId="7" fillId="0" borderId="178" xfId="0" applyFont="1" applyBorder="1">
      <alignment vertical="center"/>
    </xf>
    <xf numFmtId="38" fontId="9" fillId="24" borderId="0" xfId="35" applyFont="1" applyFill="1" applyBorder="1" applyAlignment="1">
      <alignment horizontal="center" vertical="top" wrapText="1"/>
    </xf>
    <xf numFmtId="9" fontId="88" fillId="24" borderId="0" xfId="28" applyFont="1" applyFill="1" applyBorder="1" applyAlignment="1">
      <alignment horizontal="center" vertical="top" wrapText="1"/>
    </xf>
    <xf numFmtId="0" fontId="154" fillId="39" borderId="30" xfId="52" applyFont="1" applyFill="1" applyBorder="1" applyAlignment="1">
      <alignment vertical="top" wrapText="1"/>
    </xf>
    <xf numFmtId="0" fontId="154" fillId="24" borderId="60" xfId="52" applyFont="1" applyFill="1" applyBorder="1" applyAlignment="1">
      <alignment vertical="top" wrapText="1"/>
    </xf>
    <xf numFmtId="38" fontId="10" fillId="24" borderId="60" xfId="35" applyFont="1" applyFill="1" applyBorder="1" applyAlignment="1">
      <alignment vertical="top" wrapText="1"/>
    </xf>
    <xf numFmtId="0" fontId="7" fillId="0" borderId="0" xfId="0" applyFont="1" applyAlignment="1">
      <alignment horizontal="center" vertical="center"/>
    </xf>
    <xf numFmtId="38" fontId="10" fillId="24" borderId="0" xfId="35" applyFont="1" applyFill="1" applyBorder="1" applyAlignment="1">
      <alignment vertical="top" wrapText="1"/>
    </xf>
    <xf numFmtId="0" fontId="7" fillId="0" borderId="0" xfId="0" applyFont="1" applyAlignment="1">
      <alignment horizontal="left" vertical="top"/>
    </xf>
    <xf numFmtId="0" fontId="7" fillId="0" borderId="15" xfId="0" applyFont="1" applyBorder="1">
      <alignment vertical="center"/>
    </xf>
    <xf numFmtId="185" fontId="7" fillId="0" borderId="15" xfId="0" applyNumberFormat="1" applyFont="1" applyBorder="1" applyAlignment="1">
      <alignment vertical="center" shrinkToFit="1"/>
    </xf>
    <xf numFmtId="0" fontId="7" fillId="0" borderId="29" xfId="0" applyFont="1" applyBorder="1">
      <alignment vertical="center"/>
    </xf>
    <xf numFmtId="0" fontId="7" fillId="0" borderId="29" xfId="0" applyFont="1" applyBorder="1" applyAlignment="1">
      <alignment horizontal="center" vertical="center"/>
    </xf>
    <xf numFmtId="0" fontId="7" fillId="0" borderId="29" xfId="0" applyFont="1" applyBorder="1" applyAlignment="1">
      <alignment horizontal="left" vertical="top" wrapText="1"/>
    </xf>
    <xf numFmtId="0" fontId="7" fillId="39" borderId="30" xfId="0" applyFont="1" applyFill="1" applyBorder="1">
      <alignment vertical="center"/>
    </xf>
    <xf numFmtId="0" fontId="7" fillId="39" borderId="29" xfId="0" applyFont="1" applyFill="1" applyBorder="1">
      <alignment vertical="center"/>
    </xf>
    <xf numFmtId="0" fontId="7" fillId="39" borderId="18" xfId="52" applyFont="1" applyFill="1" applyBorder="1"/>
    <xf numFmtId="0" fontId="7" fillId="39" borderId="30" xfId="52" applyFont="1" applyFill="1" applyBorder="1"/>
    <xf numFmtId="0" fontId="7" fillId="39" borderId="19" xfId="52" applyFont="1" applyFill="1" applyBorder="1"/>
    <xf numFmtId="0" fontId="7" fillId="0" borderId="60" xfId="0" applyFont="1" applyBorder="1">
      <alignment vertical="center"/>
    </xf>
    <xf numFmtId="0" fontId="7" fillId="0" borderId="16" xfId="0" applyFont="1" applyBorder="1">
      <alignment vertical="center"/>
    </xf>
    <xf numFmtId="0" fontId="7" fillId="24" borderId="60" xfId="52" applyFont="1" applyFill="1" applyBorder="1"/>
    <xf numFmtId="0" fontId="7" fillId="24" borderId="22" xfId="52" applyFont="1" applyFill="1" applyBorder="1"/>
    <xf numFmtId="0" fontId="7" fillId="0" borderId="15" xfId="0" applyFont="1" applyBorder="1" applyAlignment="1">
      <alignment horizontal="left" vertical="top" wrapText="1"/>
    </xf>
    <xf numFmtId="0" fontId="7" fillId="0" borderId="24" xfId="0" applyFont="1" applyBorder="1" applyAlignment="1">
      <alignment horizontal="left" vertical="top" wrapText="1"/>
    </xf>
    <xf numFmtId="0" fontId="7" fillId="0" borderId="153" xfId="0" applyFont="1" applyBorder="1" applyAlignment="1">
      <alignment horizontal="left" vertical="top"/>
    </xf>
    <xf numFmtId="0" fontId="7" fillId="0" borderId="28" xfId="0" applyFont="1" applyBorder="1" applyAlignment="1">
      <alignment horizontal="left" vertical="top"/>
    </xf>
    <xf numFmtId="0" fontId="7" fillId="0" borderId="113" xfId="0" applyFont="1" applyBorder="1">
      <alignment vertical="center"/>
    </xf>
    <xf numFmtId="0" fontId="7" fillId="0" borderId="24" xfId="0" applyFont="1" applyBorder="1">
      <alignment vertical="center"/>
    </xf>
    <xf numFmtId="0" fontId="7" fillId="0" borderId="17" xfId="0" applyFont="1" applyBorder="1">
      <alignment vertical="center"/>
    </xf>
    <xf numFmtId="0" fontId="7" fillId="0" borderId="33" xfId="0" applyFont="1" applyBorder="1">
      <alignment vertical="center"/>
    </xf>
    <xf numFmtId="0" fontId="12" fillId="24" borderId="0" xfId="52" applyFont="1" applyFill="1" applyAlignment="1">
      <alignment horizontal="center"/>
    </xf>
    <xf numFmtId="31" fontId="52" fillId="24" borderId="0" xfId="52" applyNumberFormat="1" applyFont="1" applyFill="1" applyAlignment="1">
      <alignment horizontal="center"/>
    </xf>
    <xf numFmtId="0" fontId="12" fillId="0" borderId="26" xfId="0" applyFont="1" applyBorder="1" applyAlignment="1">
      <alignment horizontal="center" vertical="center" wrapText="1"/>
    </xf>
    <xf numFmtId="38" fontId="0" fillId="0" borderId="197" xfId="0" applyNumberFormat="1" applyBorder="1">
      <alignment vertical="center"/>
    </xf>
    <xf numFmtId="0" fontId="12" fillId="24" borderId="29" xfId="52" applyFont="1" applyFill="1" applyBorder="1" applyAlignment="1">
      <alignment horizontal="center"/>
    </xf>
    <xf numFmtId="31" fontId="52" fillId="24" borderId="29" xfId="52" applyNumberFormat="1" applyFont="1" applyFill="1" applyBorder="1" applyAlignment="1">
      <alignment horizontal="center"/>
    </xf>
    <xf numFmtId="0" fontId="12" fillId="24" borderId="29" xfId="52" applyFont="1" applyFill="1" applyBorder="1"/>
    <xf numFmtId="0" fontId="75" fillId="24" borderId="0" xfId="52" applyFont="1" applyFill="1"/>
    <xf numFmtId="31" fontId="12" fillId="24" borderId="0" xfId="52" applyNumberFormat="1" applyFont="1" applyFill="1" applyAlignment="1">
      <alignment horizontal="center"/>
    </xf>
    <xf numFmtId="0" fontId="38" fillId="24" borderId="29" xfId="52" applyFont="1" applyFill="1" applyBorder="1"/>
    <xf numFmtId="31" fontId="12" fillId="24" borderId="29" xfId="52" applyNumberFormat="1" applyFont="1" applyFill="1" applyBorder="1" applyAlignment="1">
      <alignment horizontal="center"/>
    </xf>
    <xf numFmtId="0" fontId="12" fillId="24" borderId="24" xfId="52" applyFont="1" applyFill="1" applyBorder="1" applyAlignment="1">
      <alignment horizontal="right"/>
    </xf>
    <xf numFmtId="0" fontId="52" fillId="24" borderId="0" xfId="52" applyFont="1" applyFill="1" applyAlignment="1">
      <alignment horizontal="center"/>
    </xf>
    <xf numFmtId="0" fontId="12" fillId="24" borderId="22" xfId="52" applyFont="1" applyFill="1" applyBorder="1" applyAlignment="1">
      <alignment horizontal="right"/>
    </xf>
    <xf numFmtId="0" fontId="12" fillId="24" borderId="29" xfId="52" applyFont="1" applyFill="1" applyBorder="1" applyAlignment="1">
      <alignment horizontal="right"/>
    </xf>
    <xf numFmtId="56" fontId="116" fillId="24" borderId="0" xfId="29" applyNumberFormat="1" applyFont="1" applyFill="1" applyAlignment="1" applyProtection="1">
      <alignment horizontal="left" vertical="center"/>
    </xf>
    <xf numFmtId="0" fontId="19" fillId="0" borderId="15" xfId="0" applyFont="1" applyBorder="1" applyAlignment="1">
      <alignment horizontal="left" vertical="top" wrapText="1"/>
    </xf>
    <xf numFmtId="0" fontId="19" fillId="0" borderId="213" xfId="0" applyFont="1" applyBorder="1" applyAlignment="1">
      <alignment horizontal="left" vertical="top"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62" xfId="0" applyFont="1" applyBorder="1" applyAlignment="1">
      <alignment horizontal="center" vertical="center" wrapText="1"/>
    </xf>
    <xf numFmtId="0" fontId="19" fillId="0" borderId="113" xfId="0" applyFont="1" applyBorder="1" applyAlignment="1">
      <alignment horizontal="left" vertical="top" wrapText="1"/>
    </xf>
    <xf numFmtId="0" fontId="19" fillId="0" borderId="181" xfId="0" applyFont="1" applyBorder="1" applyAlignment="1">
      <alignment horizontal="center" vertical="center" wrapText="1"/>
    </xf>
    <xf numFmtId="0" fontId="19" fillId="0" borderId="16" xfId="0" applyFont="1" applyBorder="1" applyAlignment="1">
      <alignment horizontal="center" vertical="center" wrapText="1"/>
    </xf>
    <xf numFmtId="17" fontId="19" fillId="0" borderId="160" xfId="0" applyNumberFormat="1" applyFont="1" applyBorder="1" applyAlignment="1">
      <alignment horizontal="left" vertical="top" wrapText="1"/>
    </xf>
    <xf numFmtId="0" fontId="19" fillId="0" borderId="160" xfId="0" applyFont="1" applyBorder="1" applyAlignment="1">
      <alignment horizontal="left" vertical="top" wrapText="1"/>
    </xf>
    <xf numFmtId="17" fontId="19" fillId="0" borderId="150" xfId="0" applyNumberFormat="1" applyFont="1" applyBorder="1" applyAlignment="1">
      <alignment horizontal="center" vertical="center" wrapText="1"/>
    </xf>
    <xf numFmtId="0" fontId="19" fillId="0" borderId="339" xfId="0" applyFont="1" applyBorder="1" applyAlignment="1">
      <alignment horizontal="left" vertical="top" wrapText="1"/>
    </xf>
    <xf numFmtId="17" fontId="19" fillId="0" borderId="149" xfId="0" applyNumberFormat="1" applyFont="1" applyBorder="1" applyAlignment="1">
      <alignment horizontal="center" vertical="center" wrapText="1"/>
    </xf>
    <xf numFmtId="0" fontId="19" fillId="0" borderId="109" xfId="0" applyFont="1" applyBorder="1" applyAlignment="1">
      <alignment horizontal="left" vertical="top" wrapText="1"/>
    </xf>
    <xf numFmtId="0" fontId="19" fillId="0" borderId="112" xfId="0" applyFont="1" applyBorder="1" applyAlignment="1">
      <alignment horizontal="left" vertical="top" wrapText="1"/>
    </xf>
    <xf numFmtId="0" fontId="19" fillId="0" borderId="157" xfId="0" applyFont="1" applyBorder="1" applyAlignment="1">
      <alignment horizontal="left" vertical="top" wrapText="1"/>
    </xf>
    <xf numFmtId="0" fontId="19" fillId="0" borderId="204" xfId="0" applyFont="1" applyBorder="1" applyAlignment="1">
      <alignment horizontal="center" vertical="center" wrapText="1"/>
    </xf>
    <xf numFmtId="0" fontId="19" fillId="0" borderId="205" xfId="0" applyFont="1" applyBorder="1" applyAlignment="1">
      <alignment horizontal="center" vertical="center" wrapText="1"/>
    </xf>
    <xf numFmtId="0" fontId="19" fillId="0" borderId="111" xfId="0" applyFont="1" applyBorder="1" applyAlignment="1">
      <alignment horizontal="center" vertical="center" wrapText="1"/>
    </xf>
    <xf numFmtId="0" fontId="19" fillId="0" borderId="117" xfId="0" applyFont="1" applyBorder="1" applyAlignment="1">
      <alignment horizontal="left" vertical="top" wrapText="1"/>
    </xf>
    <xf numFmtId="0" fontId="19" fillId="0" borderId="206" xfId="0" applyFont="1" applyBorder="1" applyAlignment="1">
      <alignment horizontal="center" vertical="center" wrapText="1"/>
    </xf>
    <xf numFmtId="0" fontId="19" fillId="0" borderId="284" xfId="0" applyFont="1" applyBorder="1" applyAlignment="1">
      <alignment horizontal="left" vertical="top" wrapText="1"/>
    </xf>
    <xf numFmtId="0" fontId="19" fillId="0" borderId="43"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159" xfId="0" applyFont="1" applyBorder="1" applyAlignment="1">
      <alignment horizontal="left" vertical="top" wrapText="1"/>
    </xf>
    <xf numFmtId="0" fontId="19" fillId="0" borderId="182" xfId="0" applyFont="1" applyBorder="1" applyAlignment="1">
      <alignment horizontal="center" vertical="center" wrapText="1"/>
    </xf>
    <xf numFmtId="0" fontId="23" fillId="0" borderId="146" xfId="0" applyFont="1" applyBorder="1" applyAlignment="1">
      <alignment horizontal="left" vertical="top" wrapText="1"/>
    </xf>
    <xf numFmtId="0" fontId="7" fillId="0" borderId="146" xfId="0" applyFont="1" applyBorder="1" applyAlignment="1">
      <alignment horizontal="left" vertical="top"/>
    </xf>
    <xf numFmtId="0" fontId="7" fillId="0" borderId="98" xfId="0" applyFont="1" applyBorder="1" applyAlignment="1">
      <alignment horizontal="left" vertical="top"/>
    </xf>
    <xf numFmtId="0" fontId="7" fillId="0" borderId="122" xfId="0" applyFont="1" applyBorder="1" applyAlignment="1">
      <alignment horizontal="left" vertical="top" wrapText="1"/>
    </xf>
    <xf numFmtId="0" fontId="7" fillId="0" borderId="124" xfId="0" applyFont="1" applyBorder="1" applyAlignment="1">
      <alignment horizontal="left" vertical="top"/>
    </xf>
    <xf numFmtId="0" fontId="7" fillId="0" borderId="146" xfId="0" applyFont="1" applyBorder="1" applyAlignment="1">
      <alignment horizontal="left" vertical="top" wrapText="1"/>
    </xf>
    <xf numFmtId="0" fontId="7" fillId="0" borderId="340" xfId="0" applyFont="1" applyBorder="1" applyAlignment="1">
      <alignment horizontal="left" vertical="top"/>
    </xf>
    <xf numFmtId="0" fontId="7" fillId="0" borderId="341" xfId="0" applyFont="1" applyBorder="1" applyAlignment="1">
      <alignment horizontal="left" vertical="top"/>
    </xf>
    <xf numFmtId="0" fontId="23" fillId="0" borderId="147" xfId="0" applyFont="1" applyBorder="1" applyAlignment="1">
      <alignment horizontal="left" vertical="top" wrapText="1"/>
    </xf>
    <xf numFmtId="0" fontId="7" fillId="0" borderId="147" xfId="0" applyFont="1" applyBorder="1" applyAlignment="1">
      <alignment horizontal="left" vertical="top"/>
    </xf>
    <xf numFmtId="0" fontId="7" fillId="0" borderId="56" xfId="0" applyFont="1" applyBorder="1" applyAlignment="1">
      <alignment horizontal="left" vertical="top"/>
    </xf>
    <xf numFmtId="0" fontId="7" fillId="0" borderId="47" xfId="0" applyFont="1" applyBorder="1" applyAlignment="1">
      <alignment horizontal="center" vertical="center" wrapText="1"/>
    </xf>
    <xf numFmtId="0" fontId="7" fillId="0" borderId="93" xfId="0" applyFont="1" applyBorder="1" applyAlignment="1">
      <alignment horizontal="left" vertical="top"/>
    </xf>
    <xf numFmtId="0" fontId="7" fillId="0" borderId="147" xfId="0" applyFont="1" applyBorder="1" applyAlignment="1">
      <alignment horizontal="left" vertical="top" wrapText="1"/>
    </xf>
    <xf numFmtId="0" fontId="7" fillId="0" borderId="342" xfId="0" applyFont="1" applyBorder="1" applyAlignment="1">
      <alignment horizontal="left" vertical="top"/>
    </xf>
    <xf numFmtId="0" fontId="7" fillId="0" borderId="343" xfId="0" applyFont="1" applyBorder="1" applyAlignment="1">
      <alignment horizontal="left" vertical="top"/>
    </xf>
    <xf numFmtId="0" fontId="23" fillId="0" borderId="17" xfId="0" applyFont="1" applyBorder="1" applyAlignment="1">
      <alignment horizontal="left" vertical="top" wrapText="1"/>
    </xf>
    <xf numFmtId="0" fontId="7" fillId="0" borderId="17" xfId="0" applyFont="1" applyBorder="1" applyAlignment="1">
      <alignment horizontal="left" vertical="top"/>
    </xf>
    <xf numFmtId="0" fontId="7" fillId="0" borderId="244" xfId="0" applyFont="1" applyBorder="1" applyAlignment="1">
      <alignment horizontal="left" vertical="top"/>
    </xf>
    <xf numFmtId="0" fontId="7" fillId="0" borderId="72" xfId="0" applyFont="1" applyBorder="1" applyAlignment="1">
      <alignment horizontal="center" vertical="top" wrapText="1"/>
    </xf>
    <xf numFmtId="0" fontId="7" fillId="0" borderId="79" xfId="0" applyFont="1" applyBorder="1" applyAlignment="1">
      <alignment horizontal="left" vertical="top"/>
    </xf>
    <xf numFmtId="0" fontId="23" fillId="0" borderId="23" xfId="0" applyFont="1" applyBorder="1" applyAlignment="1">
      <alignment horizontal="left" vertical="top" wrapText="1"/>
    </xf>
    <xf numFmtId="0" fontId="7" fillId="0" borderId="152" xfId="0" applyFont="1" applyBorder="1" applyAlignment="1">
      <alignment horizontal="left" vertical="top"/>
    </xf>
    <xf numFmtId="0" fontId="7" fillId="0" borderId="23" xfId="0" applyFont="1" applyBorder="1" applyAlignment="1">
      <alignment horizontal="left" vertical="top"/>
    </xf>
    <xf numFmtId="0" fontId="19" fillId="0" borderId="26" xfId="0" applyFont="1" applyBorder="1" applyAlignment="1">
      <alignment horizontal="left" vertical="top" wrapText="1"/>
    </xf>
    <xf numFmtId="0" fontId="19" fillId="0" borderId="243" xfId="0" applyFont="1" applyBorder="1" applyAlignment="1">
      <alignment horizontal="center" vertical="center" wrapText="1"/>
    </xf>
    <xf numFmtId="0" fontId="19" fillId="0" borderId="74" xfId="0" applyFont="1" applyBorder="1" applyAlignment="1">
      <alignment horizontal="center" vertical="center" wrapText="1"/>
    </xf>
    <xf numFmtId="0" fontId="19" fillId="0" borderId="105" xfId="0" applyFont="1" applyBorder="1" applyAlignment="1">
      <alignment horizontal="left" vertical="top" wrapText="1"/>
    </xf>
    <xf numFmtId="0" fontId="19" fillId="0" borderId="17" xfId="0" applyFont="1" applyBorder="1" applyAlignment="1">
      <alignment horizontal="left" vertical="top" wrapText="1"/>
    </xf>
    <xf numFmtId="0" fontId="19" fillId="0" borderId="24" xfId="0" applyFont="1" applyBorder="1" applyAlignment="1">
      <alignment horizontal="left" vertical="top" wrapText="1"/>
    </xf>
    <xf numFmtId="0" fontId="19" fillId="0" borderId="23" xfId="0" applyFont="1" applyBorder="1" applyAlignment="1">
      <alignment horizontal="left" vertical="top" wrapText="1"/>
    </xf>
    <xf numFmtId="0" fontId="19" fillId="0" borderId="73" xfId="0" applyFont="1" applyBorder="1" applyAlignment="1">
      <alignment horizontal="center" vertical="center" wrapText="1"/>
    </xf>
    <xf numFmtId="0" fontId="7" fillId="0" borderId="17" xfId="0" applyFont="1" applyBorder="1" applyAlignment="1">
      <alignment horizontal="left" vertical="top" wrapText="1"/>
    </xf>
    <xf numFmtId="0" fontId="19" fillId="0" borderId="29" xfId="0" applyFont="1" applyBorder="1" applyAlignment="1">
      <alignment horizontal="left" vertical="top" wrapText="1"/>
    </xf>
    <xf numFmtId="0" fontId="7" fillId="0" borderId="31" xfId="0" applyFont="1" applyBorder="1">
      <alignment vertical="center"/>
    </xf>
    <xf numFmtId="0" fontId="7" fillId="0" borderId="31" xfId="0" applyFont="1" applyBorder="1" applyAlignment="1">
      <alignment horizontal="left" vertical="top" wrapText="1"/>
    </xf>
    <xf numFmtId="0" fontId="19" fillId="0" borderId="66"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180" xfId="0" applyFont="1" applyBorder="1" applyAlignment="1">
      <alignment horizontal="center" vertical="center" wrapText="1"/>
    </xf>
    <xf numFmtId="0" fontId="19" fillId="0" borderId="32" xfId="0" applyFont="1" applyBorder="1" applyAlignment="1">
      <alignment vertical="center" wrapText="1"/>
    </xf>
    <xf numFmtId="0" fontId="19" fillId="0" borderId="82" xfId="0" applyFont="1" applyBorder="1" applyAlignment="1">
      <alignment horizontal="center" vertical="center" wrapText="1"/>
    </xf>
    <xf numFmtId="0" fontId="19" fillId="0" borderId="89" xfId="0" applyFont="1" applyBorder="1" applyAlignment="1">
      <alignment horizontal="center" vertical="center" wrapText="1"/>
    </xf>
    <xf numFmtId="0" fontId="19" fillId="0" borderId="33" xfId="0" applyFont="1" applyBorder="1" applyAlignment="1">
      <alignment vertical="top" wrapText="1"/>
    </xf>
    <xf numFmtId="0" fontId="7" fillId="0" borderId="33" xfId="0" applyFont="1" applyBorder="1" applyAlignment="1">
      <alignment horizontal="left" vertical="top" wrapText="1"/>
    </xf>
    <xf numFmtId="0" fontId="19" fillId="0" borderId="67" xfId="0" applyFont="1" applyBorder="1" applyAlignment="1">
      <alignment horizontal="center" vertical="center" wrapText="1"/>
    </xf>
    <xf numFmtId="0" fontId="19" fillId="0" borderId="91" xfId="0" applyFont="1" applyBorder="1" applyAlignment="1">
      <alignment horizontal="center" vertical="center" wrapText="1"/>
    </xf>
    <xf numFmtId="0" fontId="23" fillId="0" borderId="26" xfId="0" applyFont="1" applyBorder="1" applyAlignment="1">
      <alignment horizontal="left" vertical="top"/>
    </xf>
    <xf numFmtId="0" fontId="23" fillId="0" borderId="26" xfId="0" applyFont="1" applyBorder="1" applyAlignment="1">
      <alignment horizontal="left" vertical="top" wrapText="1"/>
    </xf>
    <xf numFmtId="0" fontId="7" fillId="0" borderId="243" xfId="0" applyFont="1" applyBorder="1" applyAlignment="1">
      <alignment horizontal="left" vertical="top"/>
    </xf>
    <xf numFmtId="0" fontId="7" fillId="0" borderId="74" xfId="0" applyFont="1" applyBorder="1" applyAlignment="1">
      <alignment horizontal="center" vertical="center"/>
    </xf>
    <xf numFmtId="0" fontId="7" fillId="0" borderId="107" xfId="0" applyFont="1" applyBorder="1" applyAlignment="1">
      <alignment horizontal="left" vertical="top"/>
    </xf>
    <xf numFmtId="0" fontId="7" fillId="0" borderId="26" xfId="0" applyFont="1" applyBorder="1" applyAlignment="1">
      <alignment horizontal="left" vertical="top"/>
    </xf>
    <xf numFmtId="0" fontId="7" fillId="0" borderId="151" xfId="0" applyFont="1" applyBorder="1" applyAlignment="1">
      <alignment horizontal="left" vertical="top"/>
    </xf>
    <xf numFmtId="0" fontId="7" fillId="0" borderId="105" xfId="0" applyFont="1" applyBorder="1" applyAlignment="1">
      <alignment horizontal="left" vertical="top"/>
    </xf>
    <xf numFmtId="0" fontId="23" fillId="0" borderId="17" xfId="0" applyFont="1" applyBorder="1" applyAlignment="1">
      <alignment horizontal="left" vertical="top"/>
    </xf>
    <xf numFmtId="0" fontId="7" fillId="0" borderId="72" xfId="0" applyFont="1" applyBorder="1" applyAlignment="1">
      <alignment horizontal="left" vertical="top"/>
    </xf>
    <xf numFmtId="0" fontId="19" fillId="0" borderId="31" xfId="0" applyFont="1" applyBorder="1" applyAlignment="1">
      <alignment vertical="top" wrapText="1"/>
    </xf>
    <xf numFmtId="0" fontId="19" fillId="0" borderId="32" xfId="0" applyFont="1" applyBorder="1" applyAlignment="1">
      <alignment vertical="top" wrapText="1"/>
    </xf>
    <xf numFmtId="0" fontId="19" fillId="0" borderId="39" xfId="0" applyFont="1" applyBorder="1" applyAlignment="1">
      <alignment horizontal="left" vertical="center" wrapText="1"/>
    </xf>
    <xf numFmtId="0" fontId="19" fillId="0" borderId="52" xfId="0" applyFont="1" applyBorder="1" applyAlignment="1">
      <alignment horizontal="left" vertical="center" wrapText="1"/>
    </xf>
    <xf numFmtId="0" fontId="19" fillId="0" borderId="53" xfId="0" applyFont="1" applyBorder="1" applyAlignment="1">
      <alignment horizontal="center" vertical="center" wrapText="1"/>
    </xf>
    <xf numFmtId="0" fontId="19" fillId="0" borderId="96" xfId="0" applyFont="1" applyBorder="1" applyAlignment="1">
      <alignment horizontal="center" vertical="center" wrapText="1"/>
    </xf>
    <xf numFmtId="0" fontId="19" fillId="0" borderId="36" xfId="0" applyFont="1" applyBorder="1" applyAlignment="1">
      <alignment horizontal="left" vertical="center" wrapText="1"/>
    </xf>
    <xf numFmtId="0" fontId="19" fillId="0" borderId="42" xfId="0" applyFont="1" applyBorder="1" applyAlignment="1">
      <alignment horizontal="left" vertical="center" wrapText="1"/>
    </xf>
    <xf numFmtId="0" fontId="19" fillId="0" borderId="183" xfId="0" applyFont="1" applyBorder="1" applyAlignment="1">
      <alignment horizontal="center" vertical="center" wrapText="1"/>
    </xf>
    <xf numFmtId="0" fontId="19" fillId="0" borderId="248" xfId="0" applyFont="1" applyBorder="1" applyAlignment="1">
      <alignment horizontal="left" vertical="center" wrapText="1"/>
    </xf>
    <xf numFmtId="0" fontId="19" fillId="0" borderId="87" xfId="0" applyFont="1" applyBorder="1" applyAlignment="1">
      <alignment horizontal="left" vertical="center" wrapText="1"/>
    </xf>
    <xf numFmtId="0" fontId="19" fillId="0" borderId="97" xfId="0" applyFont="1" applyBorder="1" applyAlignment="1">
      <alignment horizontal="center" vertical="center" wrapText="1"/>
    </xf>
    <xf numFmtId="0" fontId="19" fillId="0" borderId="0" xfId="0" applyFont="1" applyAlignment="1">
      <alignment horizontal="left" vertical="center" wrapText="1"/>
    </xf>
    <xf numFmtId="0" fontId="23" fillId="0" borderId="31" xfId="0" applyFont="1" applyBorder="1" applyAlignment="1">
      <alignment horizontal="left" vertical="top" wrapText="1"/>
    </xf>
    <xf numFmtId="0" fontId="23" fillId="0" borderId="40" xfId="0" applyFont="1" applyBorder="1" applyAlignment="1">
      <alignment horizontal="center" vertical="center" wrapText="1"/>
    </xf>
    <xf numFmtId="0" fontId="19" fillId="0" borderId="68" xfId="0" applyFont="1" applyBorder="1" applyAlignment="1">
      <alignment horizontal="left" vertical="top" wrapText="1"/>
    </xf>
    <xf numFmtId="0" fontId="23" fillId="0" borderId="33" xfId="0" applyFont="1" applyBorder="1" applyAlignment="1">
      <alignment horizontal="left" vertical="top" wrapText="1"/>
    </xf>
    <xf numFmtId="0" fontId="23" fillId="0" borderId="30" xfId="0" applyFont="1" applyBorder="1" applyAlignment="1">
      <alignment vertical="top" wrapText="1"/>
    </xf>
    <xf numFmtId="0" fontId="19" fillId="0" borderId="7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30" xfId="0" applyFont="1" applyBorder="1" applyAlignment="1">
      <alignment horizontal="left" vertical="top" wrapText="1"/>
    </xf>
    <xf numFmtId="0" fontId="19" fillId="0" borderId="15" xfId="0" applyFont="1" applyBorder="1" applyAlignment="1">
      <alignment horizontal="left" vertical="center" wrapText="1"/>
    </xf>
    <xf numFmtId="0" fontId="19" fillId="0" borderId="19" xfId="0" applyFont="1" applyBorder="1" applyAlignment="1">
      <alignment horizontal="left" vertical="top" wrapText="1"/>
    </xf>
    <xf numFmtId="0" fontId="19" fillId="0" borderId="148" xfId="0" applyFont="1" applyBorder="1" applyAlignment="1">
      <alignment horizontal="center" vertical="center" wrapText="1"/>
    </xf>
    <xf numFmtId="0" fontId="19" fillId="0" borderId="25" xfId="0" applyFont="1" applyBorder="1" applyAlignment="1">
      <alignment horizontal="left" vertical="top" wrapText="1"/>
    </xf>
    <xf numFmtId="0" fontId="19" fillId="0" borderId="104" xfId="0" applyFont="1" applyBorder="1" applyAlignment="1">
      <alignment horizontal="center" vertical="center" wrapText="1"/>
    </xf>
    <xf numFmtId="0" fontId="19" fillId="0" borderId="76" xfId="0" applyFont="1" applyBorder="1" applyAlignment="1">
      <alignment horizontal="center" vertical="center" wrapText="1"/>
    </xf>
    <xf numFmtId="0" fontId="7" fillId="0" borderId="110" xfId="0" applyFont="1" applyBorder="1">
      <alignment vertical="center"/>
    </xf>
    <xf numFmtId="0" fontId="19" fillId="0" borderId="86" xfId="0" applyFont="1" applyBorder="1" applyAlignment="1">
      <alignment horizontal="center" vertical="center" wrapText="1"/>
    </xf>
    <xf numFmtId="0" fontId="7" fillId="0" borderId="158" xfId="0" applyFont="1" applyBorder="1">
      <alignment vertical="center"/>
    </xf>
    <xf numFmtId="0" fontId="19" fillId="0" borderId="248" xfId="0" applyFont="1" applyBorder="1" applyAlignment="1">
      <alignment vertical="top" wrapText="1"/>
    </xf>
    <xf numFmtId="0" fontId="23" fillId="0" borderId="32" xfId="0" applyFont="1" applyBorder="1" applyAlignment="1">
      <alignment horizontal="left" vertical="top" wrapText="1"/>
    </xf>
    <xf numFmtId="0" fontId="23" fillId="0" borderId="113" xfId="0" applyFont="1" applyBorder="1" applyAlignment="1">
      <alignment vertical="top" wrapText="1"/>
    </xf>
    <xf numFmtId="0" fontId="19" fillId="0" borderId="229" xfId="0" applyFont="1" applyBorder="1" applyAlignment="1">
      <alignment vertical="top" wrapText="1"/>
    </xf>
    <xf numFmtId="0" fontId="23" fillId="0" borderId="159" xfId="0" applyFont="1" applyBorder="1" applyAlignment="1">
      <alignment vertical="top" wrapText="1"/>
    </xf>
    <xf numFmtId="0" fontId="7" fillId="0" borderId="117" xfId="0" applyFont="1" applyBorder="1">
      <alignment vertical="center"/>
    </xf>
    <xf numFmtId="0" fontId="19" fillId="0" borderId="266" xfId="0" applyFont="1" applyBorder="1" applyAlignment="1">
      <alignment horizontal="left" vertical="top"/>
    </xf>
    <xf numFmtId="0" fontId="23" fillId="0" borderId="106" xfId="0" applyFont="1" applyBorder="1" applyAlignment="1">
      <alignment vertical="top" wrapText="1"/>
    </xf>
    <xf numFmtId="0" fontId="19" fillId="0" borderId="28" xfId="0" applyFont="1" applyBorder="1" applyAlignment="1">
      <alignment horizontal="center" vertical="center" wrapText="1"/>
    </xf>
    <xf numFmtId="0" fontId="19" fillId="0" borderId="0" xfId="0" applyFont="1" applyAlignment="1">
      <alignment horizontal="left" vertical="top" wrapText="1"/>
    </xf>
    <xf numFmtId="0" fontId="19" fillId="0" borderId="105" xfId="0" applyFont="1" applyBorder="1" applyAlignment="1">
      <alignment horizontal="left" vertical="top"/>
    </xf>
    <xf numFmtId="0" fontId="19" fillId="0" borderId="194" xfId="0" applyFont="1" applyBorder="1" applyAlignment="1">
      <alignment horizontal="left" vertical="top" wrapText="1"/>
    </xf>
    <xf numFmtId="0" fontId="19" fillId="0" borderId="12" xfId="0" applyFont="1" applyBorder="1" applyAlignment="1">
      <alignment horizontal="center" vertical="center" wrapText="1"/>
    </xf>
    <xf numFmtId="0" fontId="19" fillId="0" borderId="65" xfId="0" applyFont="1" applyBorder="1" applyAlignment="1">
      <alignment horizontal="left" vertical="top" wrapText="1"/>
    </xf>
    <xf numFmtId="0" fontId="7" fillId="0" borderId="0" xfId="0" applyFont="1" applyAlignment="1">
      <alignment horizontal="right" vertical="center"/>
    </xf>
    <xf numFmtId="0" fontId="7" fillId="0" borderId="318" xfId="0" applyFont="1" applyBorder="1" applyAlignment="1">
      <alignment horizontal="left" vertical="top"/>
    </xf>
    <xf numFmtId="0" fontId="7" fillId="0" borderId="200" xfId="0" applyFont="1" applyBorder="1" applyAlignment="1">
      <alignment horizontal="left" vertical="top"/>
    </xf>
    <xf numFmtId="0" fontId="7" fillId="0" borderId="27" xfId="0" applyFont="1" applyBorder="1" applyAlignment="1">
      <alignment horizontal="left" vertical="top" wrapText="1"/>
    </xf>
    <xf numFmtId="0" fontId="7" fillId="0" borderId="27" xfId="0" applyFont="1" applyBorder="1" applyAlignment="1">
      <alignment horizontal="left" vertical="top"/>
    </xf>
    <xf numFmtId="0" fontId="7" fillId="0" borderId="57" xfId="0" applyFont="1" applyBorder="1" applyAlignment="1">
      <alignment horizontal="left" vertical="top"/>
    </xf>
    <xf numFmtId="0" fontId="7" fillId="0" borderId="58" xfId="0" applyFont="1" applyBorder="1" applyAlignment="1">
      <alignment horizontal="left" vertical="top"/>
    </xf>
    <xf numFmtId="0" fontId="7" fillId="0" borderId="97" xfId="0" applyFont="1" applyBorder="1" applyAlignment="1">
      <alignment horizontal="left" vertical="top"/>
    </xf>
    <xf numFmtId="0" fontId="7" fillId="0" borderId="149" xfId="0" applyFont="1" applyBorder="1" applyAlignment="1">
      <alignment horizontal="left" vertical="top"/>
    </xf>
    <xf numFmtId="0" fontId="7" fillId="0" borderId="160" xfId="0" applyFont="1" applyBorder="1" applyAlignment="1">
      <alignment horizontal="left" vertical="top"/>
    </xf>
    <xf numFmtId="0" fontId="7" fillId="0" borderId="72" xfId="0" applyFont="1" applyBorder="1" applyAlignment="1">
      <alignment horizontal="center" vertical="top"/>
    </xf>
    <xf numFmtId="0" fontId="23" fillId="0" borderId="15" xfId="0" applyFont="1" applyBorder="1" applyAlignment="1">
      <alignment horizontal="left" vertical="top"/>
    </xf>
    <xf numFmtId="0" fontId="23" fillId="0" borderId="15" xfId="0" applyFont="1" applyBorder="1" applyAlignment="1">
      <alignment horizontal="left" vertical="top" wrapText="1"/>
    </xf>
    <xf numFmtId="0" fontId="7" fillId="0" borderId="104" xfId="0" applyFont="1" applyBorder="1" applyAlignment="1">
      <alignment horizontal="left" vertical="top"/>
    </xf>
    <xf numFmtId="0" fontId="7" fillId="0" borderId="71" xfId="0" applyFont="1" applyBorder="1" applyAlignment="1">
      <alignment horizontal="left" vertical="top"/>
    </xf>
    <xf numFmtId="0" fontId="7" fillId="0" borderId="76" xfId="0" applyFont="1" applyBorder="1" applyAlignment="1">
      <alignment horizontal="left" vertical="top"/>
    </xf>
    <xf numFmtId="0" fontId="7" fillId="0" borderId="15" xfId="0" applyFont="1" applyBorder="1" applyAlignment="1">
      <alignment horizontal="left" vertical="top"/>
    </xf>
    <xf numFmtId="0" fontId="7" fillId="0" borderId="148" xfId="0" applyFont="1" applyBorder="1" applyAlignment="1">
      <alignment horizontal="left" vertical="top"/>
    </xf>
    <xf numFmtId="0" fontId="7" fillId="0" borderId="25" xfId="0" applyFont="1" applyBorder="1" applyAlignment="1">
      <alignment horizontal="left" vertical="top"/>
    </xf>
    <xf numFmtId="0" fontId="19" fillId="0" borderId="104" xfId="0" applyFont="1" applyBorder="1" applyAlignment="1">
      <alignment horizontal="left" vertical="top" wrapText="1"/>
    </xf>
    <xf numFmtId="0" fontId="19" fillId="0" borderId="71" xfId="0" applyFont="1" applyBorder="1" applyAlignment="1">
      <alignment horizontal="left" vertical="top" wrapText="1"/>
    </xf>
    <xf numFmtId="0" fontId="19" fillId="0" borderId="76" xfId="0" applyFont="1" applyBorder="1" applyAlignment="1">
      <alignment horizontal="left" vertical="top" wrapText="1"/>
    </xf>
    <xf numFmtId="0" fontId="19" fillId="0" borderId="148" xfId="0" applyFont="1" applyBorder="1" applyAlignment="1">
      <alignment horizontal="left" vertical="top" wrapText="1"/>
    </xf>
    <xf numFmtId="0" fontId="7" fillId="0" borderId="23" xfId="0" applyFont="1" applyBorder="1" applyAlignment="1">
      <alignment horizontal="left" vertical="top" wrapText="1"/>
    </xf>
    <xf numFmtId="0" fontId="19" fillId="0" borderId="152" xfId="0" applyFont="1" applyBorder="1" applyAlignment="1">
      <alignment horizontal="left" vertical="top" wrapText="1"/>
    </xf>
    <xf numFmtId="0" fontId="23" fillId="0" borderId="106" xfId="0" applyFont="1" applyBorder="1" applyAlignment="1">
      <alignment horizontal="left" vertical="top" wrapText="1"/>
    </xf>
    <xf numFmtId="0" fontId="7" fillId="0" borderId="74" xfId="0" applyFont="1" applyBorder="1" applyAlignment="1">
      <alignment horizontal="left" vertical="top"/>
    </xf>
    <xf numFmtId="0" fontId="7" fillId="0" borderId="31" xfId="0" applyFont="1" applyBorder="1" applyAlignment="1">
      <alignment horizontal="left" vertical="top"/>
    </xf>
    <xf numFmtId="0" fontId="23" fillId="0" borderId="68" xfId="0" applyFont="1" applyBorder="1" applyAlignment="1">
      <alignment horizontal="left" vertical="top" wrapText="1"/>
    </xf>
    <xf numFmtId="0" fontId="7" fillId="0" borderId="193" xfId="0" applyFont="1" applyBorder="1" applyAlignment="1">
      <alignment horizontal="left" vertical="top"/>
    </xf>
    <xf numFmtId="0" fontId="7" fillId="0" borderId="35" xfId="0" applyFont="1" applyBorder="1" applyAlignment="1">
      <alignment horizontal="left" vertical="top"/>
    </xf>
    <xf numFmtId="0" fontId="7" fillId="0" borderId="180" xfId="0" applyFont="1" applyBorder="1" applyAlignment="1">
      <alignment horizontal="left" vertical="top"/>
    </xf>
    <xf numFmtId="0" fontId="7" fillId="0" borderId="344" xfId="0" applyFont="1" applyBorder="1" applyAlignment="1">
      <alignment horizontal="left" vertical="top"/>
    </xf>
    <xf numFmtId="0" fontId="7" fillId="0" borderId="32" xfId="0" applyFont="1" applyBorder="1" applyAlignment="1">
      <alignment horizontal="left" vertical="top"/>
    </xf>
    <xf numFmtId="0" fontId="23" fillId="0" borderId="113" xfId="0" applyFont="1" applyBorder="1" applyAlignment="1">
      <alignment horizontal="left" vertical="top" wrapText="1"/>
    </xf>
    <xf numFmtId="0" fontId="7" fillId="0" borderId="109" xfId="0" applyFont="1" applyBorder="1" applyAlignment="1">
      <alignment horizontal="left" vertical="top"/>
    </xf>
    <xf numFmtId="0" fontId="7" fillId="0" borderId="62" xfId="0" applyFont="1" applyBorder="1" applyAlignment="1">
      <alignment horizontal="left" vertical="top"/>
    </xf>
    <xf numFmtId="0" fontId="7" fillId="0" borderId="181" xfId="0" applyFont="1" applyBorder="1" applyAlignment="1">
      <alignment horizontal="left" vertical="top"/>
    </xf>
    <xf numFmtId="0" fontId="7" fillId="0" borderId="229" xfId="0" applyFont="1" applyBorder="1" applyAlignment="1">
      <alignment horizontal="left" vertical="top"/>
    </xf>
    <xf numFmtId="0" fontId="7" fillId="0" borderId="33" xfId="0" applyFont="1" applyBorder="1" applyAlignment="1">
      <alignment horizontal="left" vertical="top"/>
    </xf>
    <xf numFmtId="0" fontId="23" fillId="0" borderId="159" xfId="0" applyFont="1" applyBorder="1" applyAlignment="1">
      <alignment horizontal="left" vertical="top" wrapText="1"/>
    </xf>
    <xf numFmtId="0" fontId="7" fillId="0" borderId="178" xfId="0" applyFont="1" applyBorder="1" applyAlignment="1">
      <alignment horizontal="left" vertical="top"/>
    </xf>
    <xf numFmtId="0" fontId="7" fillId="0" borderId="34" xfId="0" applyFont="1" applyBorder="1" applyAlignment="1">
      <alignment horizontal="left" vertical="top"/>
    </xf>
    <xf numFmtId="0" fontId="7" fillId="0" borderId="182" xfId="0" applyFont="1" applyBorder="1" applyAlignment="1">
      <alignment horizontal="left" vertical="top"/>
    </xf>
    <xf numFmtId="0" fontId="7" fillId="0" borderId="266" xfId="0" applyFont="1" applyBorder="1" applyAlignment="1">
      <alignment horizontal="left" vertical="top"/>
    </xf>
    <xf numFmtId="0" fontId="7" fillId="0" borderId="124" xfId="44" applyFont="1" applyBorder="1" applyAlignment="1">
      <alignment horizontal="left" vertical="top" wrapText="1"/>
    </xf>
    <xf numFmtId="0" fontId="7" fillId="0" borderId="131" xfId="44" applyFont="1" applyBorder="1" applyAlignment="1">
      <alignment horizontal="left" vertical="top" wrapText="1"/>
    </xf>
    <xf numFmtId="0" fontId="7" fillId="0" borderId="132" xfId="44" applyFont="1" applyBorder="1" applyAlignment="1">
      <alignment horizontal="left" vertical="top" wrapText="1"/>
    </xf>
    <xf numFmtId="0" fontId="7" fillId="0" borderId="47" xfId="44" applyFont="1" applyBorder="1" applyAlignment="1">
      <alignment horizontal="left" vertical="top" wrapText="1"/>
    </xf>
    <xf numFmtId="0" fontId="7" fillId="0" borderId="93" xfId="44" applyFont="1" applyBorder="1" applyAlignment="1">
      <alignment horizontal="left" vertical="top" wrapText="1"/>
    </xf>
    <xf numFmtId="0" fontId="7" fillId="0" borderId="71" xfId="0" applyFont="1" applyBorder="1" applyAlignment="1">
      <alignment horizontal="center" vertical="center"/>
    </xf>
    <xf numFmtId="0" fontId="7" fillId="0" borderId="25" xfId="0" applyFont="1" applyBorder="1" applyAlignment="1">
      <alignment horizontal="left" vertical="top" wrapText="1"/>
    </xf>
    <xf numFmtId="0" fontId="23" fillId="0" borderId="153" xfId="0" applyFont="1" applyBorder="1" applyAlignment="1">
      <alignment horizontal="left" vertical="top" wrapText="1"/>
    </xf>
    <xf numFmtId="0" fontId="23" fillId="0" borderId="28" xfId="0" applyFont="1" applyBorder="1" applyAlignment="1">
      <alignment horizontal="left" vertical="top" wrapText="1"/>
    </xf>
    <xf numFmtId="0" fontId="7" fillId="0" borderId="26" xfId="0" applyFont="1" applyBorder="1" applyAlignment="1">
      <alignment horizontal="left" vertical="top" wrapText="1"/>
    </xf>
    <xf numFmtId="0" fontId="7" fillId="0" borderId="105" xfId="0" applyFont="1" applyBorder="1" applyAlignment="1">
      <alignment horizontal="left" vertical="top" wrapText="1"/>
    </xf>
    <xf numFmtId="0" fontId="23" fillId="0" borderId="193" xfId="0" applyFont="1" applyBorder="1" applyAlignment="1">
      <alignment horizontal="left" vertical="top" wrapText="1"/>
    </xf>
    <xf numFmtId="0" fontId="23" fillId="0" borderId="35" xfId="0" applyFont="1" applyBorder="1" applyAlignment="1">
      <alignment horizontal="left" vertical="top" wrapText="1"/>
    </xf>
    <xf numFmtId="0" fontId="7" fillId="0" borderId="26" xfId="0" applyFont="1" applyBorder="1">
      <alignment vertical="center"/>
    </xf>
    <xf numFmtId="0" fontId="7" fillId="0" borderId="39" xfId="0" applyFont="1" applyBorder="1">
      <alignment vertical="center"/>
    </xf>
    <xf numFmtId="0" fontId="7" fillId="0" borderId="40" xfId="0" applyFont="1" applyBorder="1" applyAlignment="1">
      <alignment horizontal="center" vertical="center"/>
    </xf>
    <xf numFmtId="0" fontId="7" fillId="0" borderId="90" xfId="0" applyFont="1" applyBorder="1">
      <alignment vertical="center"/>
    </xf>
    <xf numFmtId="0" fontId="7" fillId="0" borderId="180" xfId="0" applyFont="1" applyBorder="1">
      <alignment vertical="center"/>
    </xf>
    <xf numFmtId="0" fontId="7" fillId="0" borderId="344" xfId="0" applyFont="1" applyBorder="1">
      <alignment vertical="center"/>
    </xf>
    <xf numFmtId="0" fontId="23" fillId="0" borderId="109" xfId="0" applyFont="1" applyBorder="1" applyAlignment="1">
      <alignment horizontal="left" vertical="top" wrapText="1"/>
    </xf>
    <xf numFmtId="0" fontId="23" fillId="0" borderId="62" xfId="0" applyFont="1" applyBorder="1" applyAlignment="1">
      <alignment horizontal="left" vertical="top" wrapText="1"/>
    </xf>
    <xf numFmtId="0" fontId="7" fillId="0" borderId="32" xfId="0" applyFont="1" applyBorder="1">
      <alignment vertical="center"/>
    </xf>
    <xf numFmtId="0" fontId="7" fillId="0" borderId="27" xfId="0" applyFont="1" applyBorder="1">
      <alignment vertical="center"/>
    </xf>
    <xf numFmtId="0" fontId="7" fillId="0" borderId="32" xfId="0" applyFont="1" applyBorder="1" applyAlignment="1">
      <alignment vertical="center" shrinkToFit="1"/>
    </xf>
    <xf numFmtId="0" fontId="7" fillId="0" borderId="36" xfId="0" applyFont="1" applyBorder="1">
      <alignment vertical="center"/>
    </xf>
    <xf numFmtId="0" fontId="7" fillId="0" borderId="37" xfId="0" applyFont="1" applyBorder="1" applyAlignment="1">
      <alignment horizontal="center" vertical="center"/>
    </xf>
    <xf numFmtId="0" fontId="7" fillId="0" borderId="89" xfId="0" applyFont="1" applyBorder="1" applyAlignment="1">
      <alignment horizontal="center" vertical="center"/>
    </xf>
    <xf numFmtId="0" fontId="7" fillId="0" borderId="181" xfId="0" applyFont="1" applyBorder="1">
      <alignment vertical="center"/>
    </xf>
    <xf numFmtId="0" fontId="7" fillId="0" borderId="229" xfId="0" applyFont="1" applyBorder="1">
      <alignment vertical="center"/>
    </xf>
    <xf numFmtId="0" fontId="7" fillId="0" borderId="89" xfId="0" applyFont="1" applyBorder="1">
      <alignment vertical="center"/>
    </xf>
    <xf numFmtId="0" fontId="23" fillId="0" borderId="157" xfId="0" applyFont="1" applyBorder="1" applyAlignment="1">
      <alignment horizontal="left" vertical="top" wrapText="1"/>
    </xf>
    <xf numFmtId="0" fontId="23" fillId="0" borderId="111" xfId="0" applyFont="1" applyBorder="1" applyAlignment="1">
      <alignment horizontal="left" vertical="top" wrapText="1"/>
    </xf>
    <xf numFmtId="0" fontId="7" fillId="0" borderId="112" xfId="0" applyFont="1" applyBorder="1">
      <alignment vertical="center"/>
    </xf>
    <xf numFmtId="0" fontId="7" fillId="0" borderId="204" xfId="0" applyFont="1" applyBorder="1">
      <alignment vertical="center"/>
    </xf>
    <xf numFmtId="0" fontId="7" fillId="0" borderId="205" xfId="0" applyFont="1" applyBorder="1" applyAlignment="1">
      <alignment horizontal="center" vertical="center"/>
    </xf>
    <xf numFmtId="0" fontId="7" fillId="0" borderId="245" xfId="0" applyFont="1" applyBorder="1">
      <alignment vertical="center"/>
    </xf>
    <xf numFmtId="0" fontId="7" fillId="0" borderId="206" xfId="0" applyFont="1" applyBorder="1">
      <alignment vertical="center"/>
    </xf>
    <xf numFmtId="0" fontId="7" fillId="0" borderId="284" xfId="0" applyFont="1" applyBorder="1">
      <alignment vertical="center"/>
    </xf>
    <xf numFmtId="0" fontId="23" fillId="0" borderId="178" xfId="0" applyFont="1" applyBorder="1" applyAlignment="1">
      <alignment horizontal="left" vertical="top" wrapText="1"/>
    </xf>
    <xf numFmtId="0" fontId="7" fillId="0" borderId="42" xfId="0" applyFont="1" applyBorder="1">
      <alignment vertical="center"/>
    </xf>
    <xf numFmtId="0" fontId="7" fillId="0" borderId="43" xfId="0" applyFont="1" applyBorder="1" applyAlignment="1">
      <alignment horizontal="center" vertical="center"/>
    </xf>
    <xf numFmtId="0" fontId="7" fillId="0" borderId="91" xfId="0" applyFont="1" applyBorder="1">
      <alignment vertical="center"/>
    </xf>
    <xf numFmtId="0" fontId="7" fillId="0" borderId="182" xfId="0" applyFont="1" applyBorder="1">
      <alignment vertical="center"/>
    </xf>
    <xf numFmtId="0" fontId="7" fillId="0" borderId="266" xfId="0" applyFont="1" applyBorder="1">
      <alignment vertical="center"/>
    </xf>
    <xf numFmtId="0" fontId="7" fillId="0" borderId="31" xfId="0" applyFont="1" applyBorder="1" applyAlignment="1">
      <alignment vertical="top" wrapText="1"/>
    </xf>
    <xf numFmtId="0" fontId="7" fillId="0" borderId="148" xfId="0" applyFont="1" applyBorder="1">
      <alignment vertical="center"/>
    </xf>
    <xf numFmtId="0" fontId="7" fillId="0" borderId="198" xfId="0" applyFont="1" applyBorder="1">
      <alignment vertical="center"/>
    </xf>
    <xf numFmtId="0" fontId="7" fillId="0" borderId="215" xfId="0" applyFont="1" applyBorder="1">
      <alignment vertical="center"/>
    </xf>
    <xf numFmtId="0" fontId="23" fillId="0" borderId="0" xfId="0" applyFont="1" applyAlignment="1">
      <alignment horizontal="left" vertical="top" wrapText="1"/>
    </xf>
    <xf numFmtId="0" fontId="23" fillId="0" borderId="211" xfId="45" applyFont="1" applyBorder="1" applyAlignment="1">
      <alignment horizontal="center" vertical="center" wrapText="1"/>
    </xf>
    <xf numFmtId="0" fontId="23" fillId="0" borderId="211" xfId="45" applyFont="1" applyBorder="1" applyAlignment="1">
      <alignment vertical="center" wrapText="1"/>
    </xf>
    <xf numFmtId="0" fontId="23" fillId="0" borderId="211" xfId="45" applyFont="1" applyBorder="1" applyAlignment="1">
      <alignment horizontal="right" vertical="center" wrapText="1"/>
    </xf>
    <xf numFmtId="0" fontId="12" fillId="0" borderId="294" xfId="0" applyFont="1" applyBorder="1" applyAlignment="1">
      <alignment horizontal="center" vertical="center" wrapText="1"/>
    </xf>
    <xf numFmtId="0" fontId="35" fillId="0" borderId="173" xfId="0" applyFont="1" applyBorder="1" applyAlignment="1">
      <alignment horizontal="center" wrapText="1"/>
    </xf>
    <xf numFmtId="0" fontId="11" fillId="0" borderId="14" xfId="0" applyFont="1" applyBorder="1" applyAlignment="1">
      <alignment horizontal="center" vertical="top" wrapText="1"/>
    </xf>
    <xf numFmtId="0" fontId="11" fillId="0" borderId="26" xfId="0" applyFont="1" applyBorder="1" applyAlignment="1">
      <alignment horizontal="center" vertical="top" wrapText="1"/>
    </xf>
    <xf numFmtId="0" fontId="12" fillId="0" borderId="27" xfId="0" applyFont="1" applyBorder="1" applyAlignment="1">
      <alignment horizontal="center" vertical="center" wrapText="1"/>
    </xf>
    <xf numFmtId="0" fontId="35" fillId="0" borderId="27" xfId="0" applyFont="1" applyBorder="1" applyAlignment="1">
      <alignment horizontal="center" wrapText="1"/>
    </xf>
    <xf numFmtId="0" fontId="35" fillId="0" borderId="16" xfId="0" applyFont="1" applyBorder="1" applyAlignment="1">
      <alignment horizontal="center" wrapText="1"/>
    </xf>
    <xf numFmtId="0" fontId="19" fillId="0" borderId="0" xfId="0" applyFont="1" applyAlignment="1">
      <alignment horizontal="right" vertical="center" wrapText="1"/>
    </xf>
    <xf numFmtId="0" fontId="11" fillId="0" borderId="20" xfId="0" applyFont="1" applyBorder="1" applyAlignment="1">
      <alignment horizontal="center" vertical="center" wrapText="1"/>
    </xf>
    <xf numFmtId="0" fontId="19" fillId="0" borderId="32" xfId="0" applyFont="1" applyBorder="1" applyAlignment="1">
      <alignment horizontal="center" vertical="center" wrapText="1"/>
    </xf>
    <xf numFmtId="17" fontId="19" fillId="0" borderId="27" xfId="0" applyNumberFormat="1" applyFont="1" applyBorder="1" applyAlignment="1">
      <alignment horizontal="center" vertical="center" wrapText="1"/>
    </xf>
    <xf numFmtId="0" fontId="19" fillId="0" borderId="112"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31" xfId="0" applyFont="1" applyBorder="1" applyAlignment="1">
      <alignment horizontal="center" vertical="center" wrapText="1"/>
    </xf>
    <xf numFmtId="0" fontId="7" fillId="0" borderId="26" xfId="0" applyFont="1" applyBorder="1" applyAlignment="1">
      <alignment vertical="center" wrapText="1"/>
    </xf>
    <xf numFmtId="0" fontId="7" fillId="0" borderId="27" xfId="0" applyFont="1" applyBorder="1" applyAlignment="1">
      <alignment vertical="center" wrapText="1"/>
    </xf>
    <xf numFmtId="0" fontId="19" fillId="0" borderId="110" xfId="0" applyFont="1" applyBorder="1" applyAlignment="1">
      <alignment horizontal="center" vertical="center" wrapText="1"/>
    </xf>
    <xf numFmtId="0" fontId="19" fillId="0" borderId="15" xfId="0" applyFont="1" applyBorder="1" applyAlignment="1">
      <alignment horizontal="justify" vertical="center" wrapText="1"/>
    </xf>
    <xf numFmtId="0" fontId="23" fillId="0" borderId="15" xfId="0" applyFont="1" applyBorder="1" applyAlignment="1">
      <alignment vertical="top" wrapText="1"/>
    </xf>
    <xf numFmtId="0" fontId="7" fillId="0" borderId="15" xfId="0" applyFont="1" applyBorder="1" applyAlignment="1">
      <alignment vertical="center" wrapText="1"/>
    </xf>
    <xf numFmtId="0" fontId="19" fillId="0" borderId="26" xfId="0" applyFont="1" applyBorder="1" applyAlignment="1">
      <alignment horizontal="justify" vertical="center" wrapText="1"/>
    </xf>
    <xf numFmtId="0" fontId="7" fillId="0" borderId="33" xfId="0" applyFont="1" applyBorder="1" applyAlignment="1">
      <alignment vertical="top" wrapText="1"/>
    </xf>
    <xf numFmtId="0" fontId="0" fillId="0" borderId="0" xfId="47" applyFont="1" applyAlignment="1">
      <alignment horizontal="left" vertical="top" wrapText="1"/>
    </xf>
    <xf numFmtId="0" fontId="0" fillId="0" borderId="60" xfId="47" applyFont="1" applyBorder="1" applyAlignment="1">
      <alignment horizontal="left" vertical="top" wrapText="1"/>
    </xf>
    <xf numFmtId="0" fontId="0" fillId="0" borderId="16" xfId="47" applyFont="1" applyBorder="1" applyAlignment="1">
      <alignment horizontal="left" vertical="top" wrapText="1"/>
    </xf>
    <xf numFmtId="0" fontId="0" fillId="0" borderId="22" xfId="47" applyFont="1" applyBorder="1" applyAlignment="1">
      <alignment horizontal="left" vertical="top" wrapText="1"/>
    </xf>
    <xf numFmtId="0" fontId="0" fillId="0" borderId="29" xfId="47" applyFont="1" applyBorder="1" applyAlignment="1">
      <alignment horizontal="left" vertical="top" wrapText="1"/>
    </xf>
    <xf numFmtId="0" fontId="0" fillId="0" borderId="24" xfId="47" applyFont="1" applyBorder="1" applyAlignment="1">
      <alignment horizontal="left" vertical="top" wrapText="1"/>
    </xf>
    <xf numFmtId="0" fontId="0" fillId="0" borderId="0" xfId="56" applyFont="1" applyAlignment="1">
      <alignment horizontal="left" vertical="top" wrapText="1"/>
    </xf>
    <xf numFmtId="0" fontId="69" fillId="24" borderId="0" xfId="0" applyFont="1" applyFill="1" applyAlignment="1">
      <alignment horizontal="center" vertical="center" shrinkToFit="1"/>
    </xf>
    <xf numFmtId="49" fontId="0" fillId="0" borderId="33" xfId="57" applyNumberFormat="1" applyFont="1" applyBorder="1" applyAlignment="1">
      <alignment horizontal="right" vertical="center" wrapText="1"/>
    </xf>
    <xf numFmtId="0" fontId="0" fillId="24" borderId="0" xfId="52" applyFont="1" applyFill="1"/>
    <xf numFmtId="0" fontId="10" fillId="24" borderId="0" xfId="52" applyFont="1" applyFill="1" applyAlignment="1">
      <alignment vertical="top" wrapText="1"/>
    </xf>
    <xf numFmtId="0" fontId="19" fillId="35" borderId="30" xfId="47" applyFont="1" applyFill="1" applyBorder="1" applyAlignment="1">
      <alignment horizontal="left" shrinkToFit="1"/>
    </xf>
    <xf numFmtId="0" fontId="19" fillId="35" borderId="19" xfId="47" applyFont="1" applyFill="1" applyBorder="1" applyAlignment="1">
      <alignment horizontal="left" shrinkToFit="1"/>
    </xf>
    <xf numFmtId="0" fontId="130" fillId="0" borderId="15" xfId="71" applyFont="1" applyBorder="1" applyAlignment="1">
      <alignment horizontal="center" vertical="top" wrapText="1"/>
    </xf>
    <xf numFmtId="0" fontId="161" fillId="0" borderId="26" xfId="71" applyFont="1" applyBorder="1" applyAlignment="1">
      <alignment horizontal="center" vertical="center" wrapText="1"/>
    </xf>
    <xf numFmtId="0" fontId="130" fillId="0" borderId="202" xfId="71" applyFont="1" applyBorder="1">
      <alignment vertical="center"/>
    </xf>
    <xf numFmtId="0" fontId="130" fillId="0" borderId="197" xfId="71" applyFont="1" applyBorder="1">
      <alignment vertical="center"/>
    </xf>
    <xf numFmtId="0" fontId="133" fillId="0" borderId="171" xfId="71" applyFont="1" applyBorder="1">
      <alignment vertical="center"/>
    </xf>
    <xf numFmtId="0" fontId="130" fillId="0" borderId="0" xfId="71" applyFont="1" applyAlignment="1">
      <alignment horizontal="justify" vertical="center"/>
    </xf>
    <xf numFmtId="0" fontId="133" fillId="0" borderId="197" xfId="71" applyFont="1" applyBorder="1">
      <alignment vertical="center"/>
    </xf>
    <xf numFmtId="0" fontId="87" fillId="0" borderId="197" xfId="71" applyFont="1" applyBorder="1">
      <alignment vertical="center"/>
    </xf>
    <xf numFmtId="0" fontId="87" fillId="0" borderId="171" xfId="71" applyFont="1" applyBorder="1">
      <alignment vertical="center"/>
    </xf>
    <xf numFmtId="0" fontId="88" fillId="0" borderId="0" xfId="71" applyFont="1" applyAlignment="1">
      <alignment horizontal="justify" vertical="center"/>
    </xf>
    <xf numFmtId="0" fontId="106" fillId="0" borderId="0" xfId="71" applyFont="1" applyAlignment="1">
      <alignment horizontal="justify" vertical="center"/>
    </xf>
    <xf numFmtId="0" fontId="106" fillId="0" borderId="0" xfId="71" applyFont="1" applyAlignment="1">
      <alignment horizontal="left" vertical="center"/>
    </xf>
    <xf numFmtId="0" fontId="87" fillId="0" borderId="102" xfId="71" applyFont="1" applyBorder="1">
      <alignment vertical="center"/>
    </xf>
    <xf numFmtId="0" fontId="87" fillId="0" borderId="10" xfId="71" applyFont="1" applyBorder="1">
      <alignment vertical="center"/>
    </xf>
    <xf numFmtId="0" fontId="87" fillId="0" borderId="198" xfId="71" applyFont="1" applyBorder="1">
      <alignment vertical="center"/>
    </xf>
    <xf numFmtId="0" fontId="7" fillId="0" borderId="0" xfId="55" applyFont="1"/>
    <xf numFmtId="38" fontId="19" fillId="35" borderId="15" xfId="35" applyFont="1" applyFill="1" applyBorder="1" applyAlignment="1">
      <alignment horizontal="right" vertical="top"/>
    </xf>
    <xf numFmtId="186" fontId="19" fillId="35" borderId="15" xfId="35" applyNumberFormat="1" applyFont="1" applyFill="1" applyBorder="1" applyAlignment="1">
      <alignment horizontal="right" vertical="top"/>
    </xf>
    <xf numFmtId="0" fontId="19" fillId="35" borderId="15" xfId="47" applyFont="1" applyFill="1" applyBorder="1" applyAlignment="1">
      <alignment horizontal="right" vertical="top"/>
    </xf>
    <xf numFmtId="38" fontId="19" fillId="35" borderId="15" xfId="47" applyNumberFormat="1" applyFont="1" applyFill="1" applyBorder="1" applyAlignment="1">
      <alignment horizontal="right" vertical="top"/>
    </xf>
    <xf numFmtId="9" fontId="19" fillId="35" borderId="15" xfId="28" applyFont="1" applyFill="1" applyBorder="1" applyAlignment="1">
      <alignment horizontal="right" vertical="top"/>
    </xf>
    <xf numFmtId="0" fontId="19" fillId="35" borderId="15" xfId="47" applyFont="1" applyFill="1" applyBorder="1" applyAlignment="1">
      <alignment horizontal="right"/>
    </xf>
    <xf numFmtId="38" fontId="19" fillId="35" borderId="15" xfId="47" applyNumberFormat="1" applyFont="1" applyFill="1" applyBorder="1" applyAlignment="1">
      <alignment horizontal="right"/>
    </xf>
    <xf numFmtId="0" fontId="19" fillId="35" borderId="17" xfId="47" applyFont="1" applyFill="1" applyBorder="1" applyAlignment="1">
      <alignment horizontal="right"/>
    </xf>
    <xf numFmtId="0" fontId="19" fillId="35" borderId="0" xfId="47" applyFont="1" applyFill="1" applyAlignment="1">
      <alignment horizontal="right"/>
    </xf>
    <xf numFmtId="38" fontId="19" fillId="35" borderId="17" xfId="47" applyNumberFormat="1" applyFont="1" applyFill="1" applyBorder="1" applyAlignment="1">
      <alignment horizontal="right"/>
    </xf>
    <xf numFmtId="0" fontId="19" fillId="35" borderId="30" xfId="47" applyFont="1" applyFill="1" applyBorder="1" applyAlignment="1">
      <alignment horizontal="right"/>
    </xf>
    <xf numFmtId="38" fontId="19" fillId="35" borderId="15" xfId="35" applyFont="1" applyFill="1" applyBorder="1" applyAlignment="1">
      <alignment horizontal="right"/>
    </xf>
    <xf numFmtId="38" fontId="19" fillId="35" borderId="15" xfId="35" applyFont="1" applyFill="1" applyBorder="1" applyAlignment="1">
      <alignment horizontal="center"/>
    </xf>
    <xf numFmtId="187" fontId="7" fillId="34" borderId="196" xfId="60" applyNumberFormat="1" applyFill="1" applyBorder="1" applyAlignment="1">
      <alignment horizontal="center" vertical="center"/>
    </xf>
    <xf numFmtId="0" fontId="153" fillId="24" borderId="0" xfId="0" applyFont="1" applyFill="1" applyAlignment="1">
      <alignment horizontal="left" vertical="center"/>
    </xf>
    <xf numFmtId="38" fontId="7" fillId="0" borderId="30" xfId="35" applyFont="1" applyBorder="1" applyAlignment="1">
      <alignment horizontal="right" vertical="top" wrapText="1"/>
    </xf>
    <xf numFmtId="0" fontId="7" fillId="24" borderId="0" xfId="52" applyFont="1" applyFill="1" applyAlignment="1">
      <alignment horizontal="right" vertical="center"/>
    </xf>
    <xf numFmtId="0" fontId="7" fillId="0" borderId="0" xfId="0" applyFont="1" applyAlignment="1">
      <alignment vertical="top" wrapText="1"/>
    </xf>
    <xf numFmtId="0" fontId="7" fillId="0" borderId="0" xfId="0" applyFont="1" applyAlignment="1">
      <alignment horizontal="left" vertical="center" wrapText="1"/>
    </xf>
    <xf numFmtId="38" fontId="23" fillId="0" borderId="169" xfId="62" applyFont="1" applyFill="1" applyBorder="1" applyAlignment="1">
      <alignment horizontal="left"/>
    </xf>
    <xf numFmtId="38" fontId="23" fillId="0" borderId="241" xfId="62" applyFont="1" applyFill="1" applyBorder="1" applyAlignment="1">
      <alignment horizontal="left"/>
    </xf>
    <xf numFmtId="0" fontId="7" fillId="24" borderId="171" xfId="63" applyFill="1" applyBorder="1" applyAlignment="1">
      <alignment horizontal="left"/>
    </xf>
    <xf numFmtId="38" fontId="80" fillId="0" borderId="36" xfId="62" applyFont="1" applyFill="1" applyBorder="1" applyAlignment="1">
      <alignment horizontal="center"/>
    </xf>
    <xf numFmtId="38" fontId="80" fillId="0" borderId="37" xfId="62" applyFont="1" applyFill="1" applyBorder="1" applyAlignment="1">
      <alignment horizontal="center"/>
    </xf>
    <xf numFmtId="0" fontId="0" fillId="0" borderId="113" xfId="0" applyBorder="1">
      <alignment vertical="center"/>
    </xf>
    <xf numFmtId="0" fontId="0" fillId="0" borderId="37" xfId="0" applyBorder="1">
      <alignment vertical="center"/>
    </xf>
    <xf numFmtId="0" fontId="0" fillId="0" borderId="89" xfId="0" applyBorder="1">
      <alignment vertical="center"/>
    </xf>
    <xf numFmtId="0" fontId="0" fillId="0" borderId="36" xfId="0" applyBorder="1">
      <alignment vertical="center"/>
    </xf>
    <xf numFmtId="0" fontId="0" fillId="0" borderId="118" xfId="0" applyBorder="1">
      <alignment vertical="center"/>
    </xf>
    <xf numFmtId="0" fontId="7" fillId="24" borderId="171" xfId="63" applyFill="1" applyBorder="1"/>
    <xf numFmtId="38" fontId="80" fillId="0" borderId="42" xfId="62" applyFont="1" applyFill="1" applyBorder="1" applyAlignment="1">
      <alignment horizontal="center"/>
    </xf>
    <xf numFmtId="38" fontId="80" fillId="0" borderId="43" xfId="62" applyFont="1" applyFill="1" applyBorder="1" applyAlignment="1">
      <alignment horizontal="center"/>
    </xf>
    <xf numFmtId="0" fontId="0" fillId="0" borderId="91" xfId="0" applyBorder="1">
      <alignment vertical="center"/>
    </xf>
    <xf numFmtId="0" fontId="0" fillId="0" borderId="42" xfId="0" applyBorder="1">
      <alignment vertical="center"/>
    </xf>
    <xf numFmtId="0" fontId="0" fillId="0" borderId="346" xfId="0" applyBorder="1">
      <alignment vertical="center"/>
    </xf>
    <xf numFmtId="38" fontId="23" fillId="25" borderId="39" xfId="62" applyFont="1" applyFill="1" applyBorder="1" applyAlignment="1">
      <alignment horizontal="right"/>
    </xf>
    <xf numFmtId="38" fontId="23" fillId="25" borderId="40" xfId="62" applyFont="1" applyFill="1" applyBorder="1" applyAlignment="1">
      <alignment horizontal="right"/>
    </xf>
    <xf numFmtId="38" fontId="23" fillId="25" borderId="90" xfId="62" applyFont="1" applyFill="1" applyBorder="1" applyAlignment="1">
      <alignment horizontal="right"/>
    </xf>
    <xf numFmtId="38" fontId="23" fillId="25" borderId="347" xfId="62" applyFont="1" applyFill="1" applyBorder="1" applyAlignment="1">
      <alignment horizontal="right"/>
    </xf>
    <xf numFmtId="38" fontId="23" fillId="0" borderId="348" xfId="62" applyFont="1" applyFill="1" applyBorder="1" applyAlignment="1">
      <alignment horizontal="center" vertical="center"/>
    </xf>
    <xf numFmtId="0" fontId="7" fillId="24" borderId="17" xfId="63" applyFill="1" applyBorder="1" applyAlignment="1">
      <alignment horizontal="right" shrinkToFit="1"/>
    </xf>
    <xf numFmtId="38" fontId="23" fillId="24" borderId="42" xfId="62" applyFont="1" applyFill="1" applyBorder="1" applyAlignment="1">
      <alignment horizontal="right"/>
    </xf>
    <xf numFmtId="38" fontId="23" fillId="24" borderId="43" xfId="62" applyFont="1" applyFill="1" applyBorder="1" applyAlignment="1">
      <alignment horizontal="right"/>
    </xf>
    <xf numFmtId="38" fontId="23" fillId="24" borderId="91" xfId="62" applyFont="1" applyFill="1" applyBorder="1" applyAlignment="1">
      <alignment horizontal="right"/>
    </xf>
    <xf numFmtId="38" fontId="23" fillId="24" borderId="346" xfId="62" applyFont="1" applyFill="1" applyBorder="1" applyAlignment="1">
      <alignment horizontal="right"/>
    </xf>
    <xf numFmtId="38" fontId="23" fillId="24" borderId="349" xfId="62" applyFont="1" applyFill="1" applyBorder="1" applyAlignment="1">
      <alignment horizontal="center" vertical="center"/>
    </xf>
    <xf numFmtId="38" fontId="23" fillId="24" borderId="348" xfId="62" applyFont="1" applyFill="1" applyBorder="1" applyAlignment="1">
      <alignment horizontal="center" vertical="center"/>
    </xf>
    <xf numFmtId="38" fontId="23" fillId="24" borderId="350" xfId="62" applyFont="1" applyFill="1" applyBorder="1" applyAlignment="1">
      <alignment horizontal="right"/>
    </xf>
    <xf numFmtId="0" fontId="19" fillId="24" borderId="27" xfId="63" applyFont="1" applyFill="1" applyBorder="1" applyAlignment="1">
      <alignment horizontal="right" shrinkToFit="1"/>
    </xf>
    <xf numFmtId="0" fontId="7" fillId="24" borderId="213" xfId="63" applyFill="1" applyBorder="1" applyAlignment="1">
      <alignment horizontal="right"/>
    </xf>
    <xf numFmtId="9" fontId="65" fillId="0" borderId="166" xfId="64" applyFont="1" applyBorder="1" applyAlignment="1">
      <alignment horizontal="center" vertical="center"/>
    </xf>
    <xf numFmtId="9" fontId="65" fillId="0" borderId="167" xfId="64" applyFont="1" applyBorder="1" applyAlignment="1">
      <alignment horizontal="center" vertical="center"/>
    </xf>
    <xf numFmtId="9" fontId="65" fillId="0" borderId="169" xfId="64" applyFont="1" applyBorder="1" applyAlignment="1">
      <alignment horizontal="center" vertical="center"/>
    </xf>
    <xf numFmtId="9" fontId="65" fillId="0" borderId="241" xfId="64" applyFont="1" applyBorder="1" applyAlignment="1">
      <alignment horizontal="center" vertical="center"/>
    </xf>
    <xf numFmtId="9" fontId="65" fillId="24" borderId="0" xfId="64" applyFont="1" applyFill="1" applyBorder="1" applyAlignment="1">
      <alignment horizontal="center" vertical="center"/>
    </xf>
    <xf numFmtId="0" fontId="7" fillId="0" borderId="215" xfId="63" applyBorder="1" applyAlignment="1">
      <alignment horizontal="center" vertical="center"/>
    </xf>
    <xf numFmtId="38" fontId="65" fillId="0" borderId="218" xfId="62" applyFont="1" applyFill="1" applyBorder="1" applyAlignment="1">
      <alignment horizontal="center" vertical="center"/>
    </xf>
    <xf numFmtId="38" fontId="65" fillId="0" borderId="216" xfId="62" applyFont="1" applyFill="1" applyBorder="1" applyAlignment="1">
      <alignment horizontal="center" vertical="center"/>
    </xf>
    <xf numFmtId="0" fontId="65" fillId="0" borderId="219" xfId="0" applyFont="1" applyBorder="1" applyAlignment="1">
      <alignment horizontal="center" vertical="center"/>
    </xf>
    <xf numFmtId="0" fontId="65" fillId="0" borderId="218" xfId="0" applyFont="1" applyBorder="1" applyAlignment="1">
      <alignment horizontal="center" vertical="center"/>
    </xf>
    <xf numFmtId="0" fontId="65" fillId="0" borderId="352" xfId="0" applyFont="1" applyBorder="1" applyAlignment="1">
      <alignment horizontal="center" vertical="center"/>
    </xf>
    <xf numFmtId="0" fontId="58" fillId="24" borderId="0" xfId="72" applyFont="1" applyFill="1" applyAlignment="1">
      <alignment horizontal="left"/>
    </xf>
    <xf numFmtId="0" fontId="55" fillId="24" borderId="0" xfId="72" applyFont="1" applyFill="1" applyAlignment="1">
      <alignment horizontal="left"/>
    </xf>
    <xf numFmtId="0" fontId="10" fillId="24" borderId="0" xfId="72" applyFont="1" applyFill="1" applyAlignment="1">
      <alignment horizontal="left"/>
    </xf>
    <xf numFmtId="0" fontId="10" fillId="24" borderId="0" xfId="72" applyFont="1" applyFill="1" applyAlignment="1">
      <alignment horizontal="right"/>
    </xf>
    <xf numFmtId="0" fontId="10" fillId="24" borderId="0" xfId="72" applyFont="1" applyFill="1"/>
    <xf numFmtId="0" fontId="10" fillId="24" borderId="29" xfId="72" applyFont="1" applyFill="1" applyBorder="1"/>
    <xf numFmtId="0" fontId="58" fillId="24" borderId="19" xfId="72" applyFont="1" applyFill="1" applyBorder="1" applyAlignment="1">
      <alignment horizontal="right"/>
    </xf>
    <xf numFmtId="0" fontId="58" fillId="24" borderId="30" xfId="72" applyFont="1" applyFill="1" applyBorder="1" applyAlignment="1">
      <alignment horizontal="right"/>
    </xf>
    <xf numFmtId="0" fontId="7" fillId="24" borderId="30" xfId="72" applyFill="1" applyBorder="1" applyAlignment="1">
      <alignment horizontal="left"/>
    </xf>
    <xf numFmtId="0" fontId="58" fillId="24" borderId="0" xfId="72" applyFont="1" applyFill="1"/>
    <xf numFmtId="0" fontId="58" fillId="24" borderId="0" xfId="72" applyFont="1" applyFill="1" applyAlignment="1">
      <alignment horizontal="right"/>
    </xf>
    <xf numFmtId="0" fontId="58" fillId="24" borderId="30" xfId="72" applyFont="1" applyFill="1" applyBorder="1" applyAlignment="1">
      <alignment horizontal="left"/>
    </xf>
    <xf numFmtId="0" fontId="10" fillId="24" borderId="18" xfId="72" applyFont="1" applyFill="1" applyBorder="1" applyAlignment="1">
      <alignment horizontal="left"/>
    </xf>
    <xf numFmtId="0" fontId="10" fillId="24" borderId="30" xfId="72" applyFont="1" applyFill="1" applyBorder="1" applyAlignment="1">
      <alignment horizontal="left"/>
    </xf>
    <xf numFmtId="0" fontId="10" fillId="24" borderId="19" xfId="72" applyFont="1" applyFill="1" applyBorder="1" applyAlignment="1">
      <alignment horizontal="left"/>
    </xf>
    <xf numFmtId="0" fontId="58" fillId="24" borderId="153" xfId="72" applyFont="1" applyFill="1" applyBorder="1" applyAlignment="1">
      <alignment horizontal="right"/>
    </xf>
    <xf numFmtId="0" fontId="58" fillId="24" borderId="106" xfId="72" applyFont="1" applyFill="1" applyBorder="1" applyAlignment="1">
      <alignment horizontal="right"/>
    </xf>
    <xf numFmtId="0" fontId="58" fillId="24" borderId="18" xfId="72" applyFont="1" applyFill="1" applyBorder="1" applyAlignment="1">
      <alignment horizontal="right"/>
    </xf>
    <xf numFmtId="0" fontId="10" fillId="24" borderId="18" xfId="72" applyFont="1" applyFill="1" applyBorder="1" applyAlignment="1">
      <alignment horizontal="center"/>
    </xf>
    <xf numFmtId="0" fontId="10" fillId="24" borderId="30" xfId="72" applyFont="1" applyFill="1" applyBorder="1" applyAlignment="1">
      <alignment horizontal="center"/>
    </xf>
    <xf numFmtId="0" fontId="10" fillId="24" borderId="19" xfId="72" applyFont="1" applyFill="1" applyBorder="1" applyAlignment="1">
      <alignment horizontal="center"/>
    </xf>
    <xf numFmtId="0" fontId="61" fillId="24" borderId="0" xfId="72" applyFont="1" applyFill="1"/>
    <xf numFmtId="0" fontId="16" fillId="24" borderId="0" xfId="72" applyFont="1" applyFill="1"/>
    <xf numFmtId="0" fontId="10" fillId="24" borderId="0" xfId="52" applyFont="1" applyFill="1"/>
    <xf numFmtId="0" fontId="10" fillId="24" borderId="60" xfId="52" applyFont="1" applyFill="1" applyBorder="1" applyAlignment="1">
      <alignment horizontal="right"/>
    </xf>
    <xf numFmtId="0" fontId="10" fillId="24" borderId="60" xfId="52" applyFont="1" applyFill="1" applyBorder="1" applyAlignment="1">
      <alignment horizontal="left"/>
    </xf>
    <xf numFmtId="49" fontId="0" fillId="24" borderId="0" xfId="52" applyNumberFormat="1" applyFont="1" applyFill="1" applyAlignment="1">
      <alignment horizontal="right"/>
    </xf>
    <xf numFmtId="0" fontId="10" fillId="24" borderId="68" xfId="72" applyFont="1" applyFill="1" applyBorder="1" applyAlignment="1">
      <alignment horizontal="center" vertical="top"/>
    </xf>
    <xf numFmtId="0" fontId="10" fillId="24" borderId="113" xfId="72" applyFont="1" applyFill="1" applyBorder="1" applyAlignment="1">
      <alignment horizontal="center" vertical="top"/>
    </xf>
    <xf numFmtId="0" fontId="10" fillId="24" borderId="159" xfId="72" applyFont="1" applyFill="1" applyBorder="1" applyAlignment="1">
      <alignment horizontal="center" vertical="top"/>
    </xf>
    <xf numFmtId="38" fontId="9" fillId="24" borderId="0" xfId="62" applyFont="1" applyFill="1" applyBorder="1" applyAlignment="1">
      <alignment horizontal="right" vertical="top"/>
    </xf>
    <xf numFmtId="0" fontId="10" fillId="24" borderId="62" xfId="72" applyFont="1" applyFill="1" applyBorder="1" applyAlignment="1">
      <alignment horizontal="center" vertical="top"/>
    </xf>
    <xf numFmtId="0" fontId="10" fillId="24" borderId="34" xfId="72" applyFont="1" applyFill="1" applyBorder="1" applyAlignment="1">
      <alignment horizontal="center" vertical="top"/>
    </xf>
    <xf numFmtId="0" fontId="20" fillId="0" borderId="60" xfId="65" applyFont="1" applyBorder="1" applyAlignment="1">
      <alignment vertical="top"/>
    </xf>
    <xf numFmtId="0" fontId="20" fillId="0" borderId="0" xfId="65" applyFont="1" applyAlignment="1">
      <alignment horizontal="left" vertical="top"/>
    </xf>
    <xf numFmtId="0" fontId="19" fillId="0" borderId="0" xfId="65" applyFont="1" applyAlignment="1">
      <alignment horizontal="center" vertical="top"/>
    </xf>
    <xf numFmtId="0" fontId="19" fillId="0" borderId="0" xfId="65" applyFont="1" applyAlignment="1">
      <alignment horizontal="right" vertical="top"/>
    </xf>
    <xf numFmtId="0" fontId="19" fillId="0" borderId="18" xfId="65" applyFont="1" applyBorder="1" applyAlignment="1">
      <alignment horizontal="left" vertical="top"/>
    </xf>
    <xf numFmtId="0" fontId="19" fillId="0" borderId="30" xfId="65" applyFont="1" applyBorder="1" applyAlignment="1">
      <alignment horizontal="left" vertical="top"/>
    </xf>
    <xf numFmtId="0" fontId="20" fillId="0" borderId="19" xfId="65" applyFont="1" applyBorder="1" applyAlignment="1">
      <alignment horizontal="left" vertical="top"/>
    </xf>
    <xf numFmtId="38" fontId="19" fillId="0" borderId="15" xfId="65" applyNumberFormat="1" applyFont="1" applyBorder="1" applyAlignment="1">
      <alignment horizontal="right" vertical="top"/>
    </xf>
    <xf numFmtId="0" fontId="15" fillId="0" borderId="0" xfId="0" applyFont="1" applyAlignment="1">
      <alignment vertical="top"/>
    </xf>
    <xf numFmtId="0" fontId="7" fillId="0" borderId="0" xfId="65" applyAlignment="1">
      <alignment vertical="top" wrapText="1"/>
    </xf>
    <xf numFmtId="0" fontId="19" fillId="0" borderId="353" xfId="0" applyFont="1" applyBorder="1" applyAlignment="1">
      <alignment vertical="top"/>
    </xf>
    <xf numFmtId="0" fontId="7" fillId="0" borderId="0" xfId="65" applyAlignment="1">
      <alignment horizontal="left"/>
    </xf>
    <xf numFmtId="0" fontId="11" fillId="0" borderId="0" xfId="0" applyFont="1" applyAlignment="1">
      <alignment vertical="top"/>
    </xf>
    <xf numFmtId="0" fontId="19" fillId="0" borderId="45" xfId="0" applyFont="1" applyBorder="1" applyAlignment="1">
      <alignment horizontal="center" vertical="top" wrapText="1"/>
    </xf>
    <xf numFmtId="0" fontId="19" fillId="0" borderId="354" xfId="0" applyFont="1" applyBorder="1" applyAlignment="1">
      <alignment vertical="top"/>
    </xf>
    <xf numFmtId="0" fontId="19" fillId="0" borderId="0" xfId="74" applyFont="1" applyAlignment="1">
      <alignment horizontal="center" vertical="center" wrapText="1"/>
    </xf>
    <xf numFmtId="0" fontId="7" fillId="0" borderId="0" xfId="74" applyAlignment="1">
      <alignment horizontal="center" vertical="center"/>
    </xf>
    <xf numFmtId="38" fontId="60" fillId="0" borderId="0" xfId="62" applyFont="1" applyBorder="1" applyAlignment="1">
      <alignment vertical="top" wrapText="1"/>
    </xf>
    <xf numFmtId="0" fontId="20" fillId="0" borderId="0" xfId="65" applyFont="1"/>
    <xf numFmtId="0" fontId="19" fillId="0" borderId="0" xfId="65" applyFont="1"/>
    <xf numFmtId="0" fontId="60" fillId="0" borderId="0" xfId="74" applyFont="1" applyAlignment="1">
      <alignment vertical="top" wrapText="1"/>
    </xf>
    <xf numFmtId="0" fontId="19" fillId="0" borderId="0" xfId="74" applyFont="1">
      <alignment vertical="center"/>
    </xf>
    <xf numFmtId="0" fontId="7" fillId="0" borderId="60" xfId="74" applyBorder="1" applyAlignment="1">
      <alignment horizontal="center" vertical="center"/>
    </xf>
    <xf numFmtId="0" fontId="19" fillId="0" borderId="0" xfId="74" applyFont="1" applyAlignment="1">
      <alignment vertical="top" wrapText="1"/>
    </xf>
    <xf numFmtId="0" fontId="7" fillId="0" borderId="0" xfId="74">
      <alignment vertical="center"/>
    </xf>
    <xf numFmtId="38" fontId="0" fillId="0" borderId="108" xfId="62" applyFont="1" applyBorder="1">
      <alignment vertical="center"/>
    </xf>
    <xf numFmtId="38" fontId="57" fillId="24" borderId="0" xfId="62" applyFont="1" applyFill="1" applyBorder="1" applyAlignment="1">
      <alignment horizontal="right" vertical="top" wrapText="1"/>
    </xf>
    <xf numFmtId="38" fontId="0" fillId="0" borderId="113" xfId="62" applyFont="1" applyBorder="1" applyAlignment="1">
      <alignment horizontal="right" vertical="center"/>
    </xf>
    <xf numFmtId="185" fontId="7" fillId="0" borderId="30" xfId="0" applyNumberFormat="1" applyFont="1" applyBorder="1" applyAlignment="1">
      <alignment vertical="center" shrinkToFit="1"/>
    </xf>
    <xf numFmtId="0" fontId="154" fillId="24" borderId="0" xfId="52" applyFont="1" applyFill="1" applyAlignment="1">
      <alignment vertical="top" wrapText="1"/>
    </xf>
    <xf numFmtId="0" fontId="58" fillId="24" borderId="30" xfId="72" applyFont="1" applyFill="1" applyBorder="1" applyAlignment="1">
      <alignment horizontal="left" vertical="top" wrapText="1"/>
    </xf>
    <xf numFmtId="0" fontId="10" fillId="24" borderId="30" xfId="72" applyFont="1" applyFill="1" applyBorder="1" applyAlignment="1">
      <alignment vertical="top" wrapText="1"/>
    </xf>
    <xf numFmtId="0" fontId="10" fillId="24" borderId="18" xfId="72" applyFont="1" applyFill="1" applyBorder="1" applyAlignment="1">
      <alignment vertical="top"/>
    </xf>
    <xf numFmtId="0" fontId="0" fillId="0" borderId="0" xfId="0" applyAlignment="1">
      <alignment vertical="top" wrapText="1"/>
    </xf>
    <xf numFmtId="0" fontId="7" fillId="24" borderId="0" xfId="72" applyFill="1" applyAlignment="1">
      <alignment vertical="top" wrapText="1"/>
    </xf>
    <xf numFmtId="0" fontId="19" fillId="0" borderId="0" xfId="72" applyFont="1" applyAlignment="1">
      <alignment horizontal="left" vertical="top"/>
    </xf>
    <xf numFmtId="0" fontId="7" fillId="0" borderId="0" xfId="0" applyFont="1" applyAlignment="1">
      <alignment vertical="center" wrapText="1"/>
    </xf>
    <xf numFmtId="0" fontId="19" fillId="0" borderId="0" xfId="72" applyFont="1" applyAlignment="1">
      <alignment horizontal="left" vertical="top" wrapText="1"/>
    </xf>
    <xf numFmtId="0" fontId="38" fillId="0" borderId="0" xfId="65" applyFont="1"/>
    <xf numFmtId="0" fontId="163" fillId="24" borderId="173" xfId="63" applyFont="1" applyFill="1" applyBorder="1"/>
    <xf numFmtId="0" fontId="164" fillId="35" borderId="203" xfId="63" applyFont="1" applyFill="1" applyBorder="1" applyAlignment="1">
      <alignment horizontal="left"/>
    </xf>
    <xf numFmtId="0" fontId="19" fillId="35" borderId="165" xfId="49" applyFont="1" applyFill="1" applyBorder="1" applyAlignment="1">
      <alignment horizontal="left" vertical="center" wrapText="1"/>
    </xf>
    <xf numFmtId="0" fontId="19" fillId="35" borderId="172" xfId="49" applyFont="1" applyFill="1" applyBorder="1" applyAlignment="1">
      <alignment horizontal="left"/>
    </xf>
    <xf numFmtId="0" fontId="0" fillId="35" borderId="172" xfId="49" applyFont="1" applyFill="1" applyBorder="1" applyAlignment="1">
      <alignment horizontal="center"/>
    </xf>
    <xf numFmtId="0" fontId="19" fillId="35" borderId="203" xfId="49" applyFont="1" applyFill="1" applyBorder="1" applyAlignment="1">
      <alignment horizontal="left"/>
    </xf>
    <xf numFmtId="0" fontId="19" fillId="35" borderId="165" xfId="49" applyFont="1" applyFill="1" applyBorder="1" applyAlignment="1">
      <alignment horizontal="left"/>
    </xf>
    <xf numFmtId="0" fontId="19" fillId="35" borderId="172" xfId="49" applyFont="1" applyFill="1" applyBorder="1"/>
    <xf numFmtId="0" fontId="19" fillId="35" borderId="172" xfId="49" applyFont="1" applyFill="1" applyBorder="1" applyAlignment="1">
      <alignment horizontal="left" shrinkToFit="1"/>
    </xf>
    <xf numFmtId="0" fontId="19" fillId="35" borderId="177" xfId="49" applyFont="1" applyFill="1" applyBorder="1" applyAlignment="1">
      <alignment horizontal="left"/>
    </xf>
    <xf numFmtId="0" fontId="38" fillId="35" borderId="165" xfId="49" applyFont="1" applyFill="1" applyBorder="1" applyAlignment="1">
      <alignment horizontal="center" wrapText="1"/>
    </xf>
    <xf numFmtId="0" fontId="8" fillId="35" borderId="172" xfId="49" applyFill="1" applyBorder="1" applyAlignment="1">
      <alignment horizontal="center"/>
    </xf>
    <xf numFmtId="0" fontId="8" fillId="35" borderId="175" xfId="49" applyFill="1" applyBorder="1" applyAlignment="1">
      <alignment horizontal="center"/>
    </xf>
    <xf numFmtId="0" fontId="38" fillId="35" borderId="172" xfId="49" applyFont="1" applyFill="1" applyBorder="1" applyAlignment="1">
      <alignment horizontal="center" wrapText="1"/>
    </xf>
    <xf numFmtId="0" fontId="19" fillId="35" borderId="60" xfId="49" applyFont="1" applyFill="1" applyBorder="1" applyAlignment="1">
      <alignment horizontal="left"/>
    </xf>
    <xf numFmtId="0" fontId="19" fillId="35" borderId="174" xfId="49" applyFont="1" applyFill="1" applyBorder="1" applyAlignment="1">
      <alignment horizontal="left"/>
    </xf>
    <xf numFmtId="0" fontId="19" fillId="35" borderId="27" xfId="49" applyFont="1" applyFill="1" applyBorder="1" applyAlignment="1">
      <alignment horizontal="left"/>
    </xf>
    <xf numFmtId="9" fontId="8" fillId="35" borderId="16" xfId="28" applyFont="1" applyFill="1" applyBorder="1" applyAlignment="1"/>
    <xf numFmtId="9" fontId="8" fillId="35" borderId="0" xfId="28" applyFont="1" applyFill="1" applyBorder="1" applyAlignment="1"/>
    <xf numFmtId="0" fontId="8" fillId="35" borderId="16" xfId="49" applyFill="1" applyBorder="1"/>
    <xf numFmtId="0" fontId="19" fillId="35" borderId="212" xfId="49" applyFont="1" applyFill="1" applyBorder="1" applyAlignment="1">
      <alignment horizontal="left"/>
    </xf>
    <xf numFmtId="0" fontId="19" fillId="35" borderId="224" xfId="49" applyFont="1" applyFill="1" applyBorder="1" applyAlignment="1">
      <alignment horizontal="left"/>
    </xf>
    <xf numFmtId="0" fontId="19" fillId="35" borderId="165" xfId="63" applyFont="1" applyFill="1" applyBorder="1" applyAlignment="1">
      <alignment horizontal="left" vertical="center" wrapText="1"/>
    </xf>
    <xf numFmtId="0" fontId="38" fillId="35" borderId="165" xfId="63" applyFont="1" applyFill="1" applyBorder="1" applyAlignment="1">
      <alignment horizontal="center" wrapText="1"/>
    </xf>
    <xf numFmtId="0" fontId="0" fillId="35" borderId="172" xfId="63" applyFont="1" applyFill="1" applyBorder="1" applyAlignment="1">
      <alignment horizontal="center"/>
    </xf>
    <xf numFmtId="0" fontId="8" fillId="35" borderId="147" xfId="49" applyFill="1" applyBorder="1" applyAlignment="1">
      <alignment horizontal="center"/>
    </xf>
    <xf numFmtId="0" fontId="19" fillId="35" borderId="172" xfId="49" applyFont="1" applyFill="1" applyBorder="1" applyAlignment="1">
      <alignment horizontal="left" vertical="center" wrapText="1"/>
    </xf>
    <xf numFmtId="0" fontId="19" fillId="35" borderId="212" xfId="49" applyFont="1" applyFill="1" applyBorder="1" applyAlignment="1">
      <alignment horizontal="left" vertical="center" wrapText="1"/>
    </xf>
    <xf numFmtId="0" fontId="38" fillId="35" borderId="119" xfId="49" applyFont="1" applyFill="1" applyBorder="1" applyAlignment="1">
      <alignment horizontal="center" wrapText="1"/>
    </xf>
    <xf numFmtId="0" fontId="60" fillId="35" borderId="60" xfId="63" applyFont="1" applyFill="1" applyBorder="1" applyAlignment="1">
      <alignment horizontal="left" vertical="top" wrapText="1"/>
    </xf>
    <xf numFmtId="0" fontId="60" fillId="35" borderId="0" xfId="63" applyFont="1" applyFill="1" applyAlignment="1">
      <alignment horizontal="left" vertical="top" wrapText="1"/>
    </xf>
    <xf numFmtId="0" fontId="60" fillId="35" borderId="197" xfId="63" applyFont="1" applyFill="1" applyBorder="1" applyAlignment="1">
      <alignment horizontal="left" vertical="top" wrapText="1"/>
    </xf>
    <xf numFmtId="0" fontId="19" fillId="35" borderId="60" xfId="63" applyFont="1" applyFill="1" applyBorder="1" applyAlignment="1">
      <alignment vertical="top" wrapText="1"/>
    </xf>
    <xf numFmtId="0" fontId="19" fillId="35" borderId="0" xfId="63" applyFont="1" applyFill="1" applyAlignment="1">
      <alignment vertical="top" wrapText="1"/>
    </xf>
    <xf numFmtId="0" fontId="19" fillId="35" borderId="197" xfId="63" applyFont="1" applyFill="1" applyBorder="1" applyAlignment="1">
      <alignment vertical="top" wrapText="1"/>
    </xf>
    <xf numFmtId="0" fontId="8" fillId="35" borderId="0" xfId="49" applyFill="1"/>
    <xf numFmtId="38" fontId="80" fillId="35" borderId="176" xfId="35" applyFont="1" applyFill="1" applyBorder="1" applyAlignment="1">
      <alignment horizontal="center" vertical="center"/>
    </xf>
    <xf numFmtId="0" fontId="19" fillId="35" borderId="227" xfId="49" applyFont="1" applyFill="1" applyBorder="1" applyAlignment="1">
      <alignment horizontal="center" vertical="center"/>
    </xf>
    <xf numFmtId="38" fontId="80" fillId="35" borderId="144" xfId="35" applyFont="1" applyFill="1" applyBorder="1" applyAlignment="1">
      <alignment horizontal="center" vertical="center"/>
    </xf>
    <xf numFmtId="38" fontId="80" fillId="35" borderId="103" xfId="35" applyFont="1" applyFill="1" applyBorder="1" applyAlignment="1">
      <alignment horizontal="center" vertical="center"/>
    </xf>
    <xf numFmtId="0" fontId="19" fillId="0" borderId="172" xfId="49" applyFont="1" applyBorder="1" applyAlignment="1">
      <alignment horizontal="left"/>
    </xf>
    <xf numFmtId="0" fontId="19" fillId="35" borderId="60" xfId="63" applyFont="1" applyFill="1" applyBorder="1" applyAlignment="1">
      <alignment horizontal="left"/>
    </xf>
    <xf numFmtId="38" fontId="7" fillId="35" borderId="15" xfId="61" applyFill="1" applyBorder="1"/>
    <xf numFmtId="0" fontId="0" fillId="35" borderId="184" xfId="0" applyFill="1" applyBorder="1">
      <alignment vertical="center"/>
    </xf>
    <xf numFmtId="0" fontId="0" fillId="35" borderId="33" xfId="0" applyFill="1" applyBorder="1">
      <alignment vertical="center"/>
    </xf>
    <xf numFmtId="0" fontId="0" fillId="35" borderId="31" xfId="0" applyFill="1" applyBorder="1">
      <alignment vertical="center"/>
    </xf>
    <xf numFmtId="0" fontId="0" fillId="35" borderId="32" xfId="0" applyFill="1" applyBorder="1">
      <alignment vertical="center"/>
    </xf>
    <xf numFmtId="0" fontId="0" fillId="35" borderId="317" xfId="0" applyFill="1" applyBorder="1">
      <alignment vertical="center"/>
    </xf>
    <xf numFmtId="0" fontId="16" fillId="0" borderId="0" xfId="60" applyFont="1" applyAlignment="1">
      <alignment vertical="center"/>
    </xf>
    <xf numFmtId="0" fontId="0" fillId="0" borderId="0" xfId="0" applyAlignment="1">
      <alignment vertical="center" wrapText="1"/>
    </xf>
    <xf numFmtId="6" fontId="0" fillId="0" borderId="0" xfId="68" applyFont="1" applyAlignment="1">
      <alignment horizontal="left" vertical="top" wrapText="1"/>
    </xf>
    <xf numFmtId="6" fontId="0" fillId="0" borderId="0" xfId="68" applyFont="1" applyAlignment="1">
      <alignment horizontal="left" vertical="top"/>
    </xf>
    <xf numFmtId="0" fontId="0" fillId="39" borderId="15" xfId="0" applyFill="1" applyBorder="1">
      <alignment vertical="center"/>
    </xf>
    <xf numFmtId="0" fontId="0" fillId="39" borderId="15" xfId="0" applyFill="1" applyBorder="1" applyAlignment="1">
      <alignment horizontal="center" vertical="center" wrapText="1"/>
    </xf>
    <xf numFmtId="0" fontId="0" fillId="0" borderId="15" xfId="0" applyBorder="1" applyAlignment="1">
      <alignment vertical="center" wrapText="1"/>
    </xf>
    <xf numFmtId="0" fontId="61" fillId="24" borderId="15" xfId="0" applyFont="1" applyFill="1" applyBorder="1" applyAlignment="1">
      <alignment horizontal="left" vertical="top" textRotation="255"/>
    </xf>
    <xf numFmtId="0" fontId="79" fillId="24" borderId="15" xfId="0" applyFont="1" applyFill="1" applyBorder="1" applyAlignment="1">
      <alignment horizontal="left" vertical="top" textRotation="255"/>
    </xf>
    <xf numFmtId="0" fontId="61" fillId="24" borderId="15" xfId="0" applyFont="1" applyFill="1" applyBorder="1" applyAlignment="1">
      <alignment horizontal="left" vertical="top" textRotation="255" shrinkToFit="1"/>
    </xf>
    <xf numFmtId="0" fontId="61" fillId="24" borderId="15" xfId="72" applyFont="1" applyFill="1" applyBorder="1" applyAlignment="1">
      <alignment horizontal="left"/>
    </xf>
    <xf numFmtId="0" fontId="61" fillId="24" borderId="15" xfId="0" applyFont="1" applyFill="1" applyBorder="1">
      <alignment vertical="center"/>
    </xf>
    <xf numFmtId="0" fontId="7" fillId="24" borderId="15" xfId="72" applyFill="1" applyBorder="1" applyAlignment="1">
      <alignment horizontal="left"/>
    </xf>
    <xf numFmtId="0" fontId="7" fillId="24" borderId="15" xfId="0" applyFont="1" applyFill="1" applyBorder="1">
      <alignment vertical="center"/>
    </xf>
    <xf numFmtId="0" fontId="120" fillId="24" borderId="0" xfId="0" applyFont="1" applyFill="1" applyAlignment="1">
      <alignment horizontal="left" vertical="center"/>
    </xf>
    <xf numFmtId="188" fontId="23" fillId="24" borderId="0" xfId="0" applyNumberFormat="1" applyFont="1" applyFill="1" applyAlignment="1">
      <alignment horizontal="left" vertical="center"/>
    </xf>
    <xf numFmtId="0" fontId="0" fillId="24" borderId="15" xfId="0" applyFill="1" applyBorder="1" applyAlignment="1">
      <alignment horizontal="left" vertical="top" textRotation="255" shrinkToFit="1"/>
    </xf>
    <xf numFmtId="0" fontId="0" fillId="24" borderId="15" xfId="0" applyFill="1" applyBorder="1" applyAlignment="1">
      <alignment horizontal="left" vertical="top" textRotation="255"/>
    </xf>
    <xf numFmtId="0" fontId="120" fillId="24" borderId="15" xfId="0" applyFont="1" applyFill="1" applyBorder="1">
      <alignment vertical="center"/>
    </xf>
    <xf numFmtId="0" fontId="120" fillId="24" borderId="15" xfId="72" applyFont="1" applyFill="1" applyBorder="1" applyAlignment="1">
      <alignment horizontal="left"/>
    </xf>
    <xf numFmtId="0" fontId="7" fillId="24" borderId="0" xfId="0" applyFont="1" applyFill="1" applyAlignment="1">
      <alignment horizontal="left" vertical="center"/>
    </xf>
    <xf numFmtId="0" fontId="0" fillId="24" borderId="18" xfId="0" applyFill="1" applyBorder="1">
      <alignment vertical="center"/>
    </xf>
    <xf numFmtId="0" fontId="0" fillId="24" borderId="30" xfId="0" applyFill="1" applyBorder="1">
      <alignment vertical="center"/>
    </xf>
    <xf numFmtId="0" fontId="0" fillId="24" borderId="153" xfId="0" applyFill="1" applyBorder="1">
      <alignment vertical="center"/>
    </xf>
    <xf numFmtId="0" fontId="0" fillId="24" borderId="106" xfId="0" applyFill="1" applyBorder="1">
      <alignment vertical="center"/>
    </xf>
    <xf numFmtId="0" fontId="23" fillId="24" borderId="19" xfId="0" applyFont="1" applyFill="1" applyBorder="1" applyAlignment="1">
      <alignment horizontal="left" vertical="top" textRotation="255"/>
    </xf>
    <xf numFmtId="0" fontId="0" fillId="24" borderId="60" xfId="0" applyFill="1" applyBorder="1">
      <alignment vertical="center"/>
    </xf>
    <xf numFmtId="0" fontId="0" fillId="24" borderId="22" xfId="0" applyFill="1" applyBorder="1">
      <alignment vertical="center"/>
    </xf>
    <xf numFmtId="0" fontId="0" fillId="24" borderId="29" xfId="0" applyFill="1" applyBorder="1">
      <alignment vertical="center"/>
    </xf>
    <xf numFmtId="0" fontId="7" fillId="24" borderId="106" xfId="72" applyFill="1" applyBorder="1" applyAlignment="1">
      <alignment horizontal="left"/>
    </xf>
    <xf numFmtId="0" fontId="7" fillId="24" borderId="28" xfId="72" applyFill="1" applyBorder="1" applyAlignment="1">
      <alignment horizontal="left"/>
    </xf>
    <xf numFmtId="0" fontId="7" fillId="24" borderId="195" xfId="0" applyFont="1" applyFill="1" applyBorder="1">
      <alignment vertical="center"/>
    </xf>
    <xf numFmtId="0" fontId="7" fillId="24" borderId="173" xfId="72" applyFill="1" applyBorder="1" applyAlignment="1">
      <alignment horizontal="left"/>
    </xf>
    <xf numFmtId="0" fontId="7" fillId="24" borderId="153" xfId="72" applyFill="1" applyBorder="1" applyAlignment="1">
      <alignment horizontal="left"/>
    </xf>
    <xf numFmtId="0" fontId="7" fillId="24" borderId="28" xfId="0" applyFont="1" applyFill="1" applyBorder="1">
      <alignment vertical="center"/>
    </xf>
    <xf numFmtId="0" fontId="10" fillId="24" borderId="106" xfId="72" applyFont="1" applyFill="1" applyBorder="1" applyAlignment="1">
      <alignment horizontal="left"/>
    </xf>
    <xf numFmtId="0" fontId="10" fillId="24" borderId="28" xfId="72" applyFont="1" applyFill="1" applyBorder="1" applyAlignment="1">
      <alignment horizontal="left"/>
    </xf>
    <xf numFmtId="0" fontId="10" fillId="24" borderId="195" xfId="72" applyFont="1" applyFill="1" applyBorder="1" applyAlignment="1">
      <alignment horizontal="left"/>
    </xf>
    <xf numFmtId="0" fontId="10" fillId="24" borderId="10" xfId="72" applyFont="1" applyFill="1" applyBorder="1" applyAlignment="1">
      <alignment horizontal="left"/>
    </xf>
    <xf numFmtId="0" fontId="7" fillId="24" borderId="29" xfId="72" applyFill="1" applyBorder="1" applyAlignment="1">
      <alignment horizontal="left"/>
    </xf>
    <xf numFmtId="0" fontId="7" fillId="24" borderId="24" xfId="72" applyFill="1" applyBorder="1" applyAlignment="1">
      <alignment horizontal="left"/>
    </xf>
    <xf numFmtId="0" fontId="7" fillId="24" borderId="202" xfId="0" applyFont="1" applyFill="1" applyBorder="1">
      <alignment vertical="center"/>
    </xf>
    <xf numFmtId="0" fontId="7" fillId="24" borderId="22" xfId="72" applyFill="1" applyBorder="1" applyAlignment="1">
      <alignment horizontal="left"/>
    </xf>
    <xf numFmtId="0" fontId="7" fillId="24" borderId="202" xfId="72" applyFill="1" applyBorder="1" applyAlignment="1">
      <alignment horizontal="left"/>
    </xf>
    <xf numFmtId="0" fontId="10" fillId="24" borderId="257" xfId="72" applyFont="1" applyFill="1" applyBorder="1" applyAlignment="1">
      <alignment horizontal="left"/>
    </xf>
    <xf numFmtId="0" fontId="10" fillId="24" borderId="29" xfId="72" applyFont="1" applyFill="1" applyBorder="1" applyAlignment="1">
      <alignment horizontal="left"/>
    </xf>
    <xf numFmtId="0" fontId="10" fillId="24" borderId="24" xfId="72" applyFont="1" applyFill="1" applyBorder="1" applyAlignment="1">
      <alignment horizontal="left"/>
    </xf>
    <xf numFmtId="0" fontId="10" fillId="24" borderId="65" xfId="72" applyFont="1" applyFill="1" applyBorder="1" applyAlignment="1">
      <alignment horizontal="left"/>
    </xf>
    <xf numFmtId="0" fontId="10" fillId="24" borderId="202" xfId="72" applyFont="1" applyFill="1" applyBorder="1" applyAlignment="1">
      <alignment horizontal="left"/>
    </xf>
    <xf numFmtId="0" fontId="7" fillId="24" borderId="197" xfId="0" applyFont="1" applyFill="1" applyBorder="1">
      <alignment vertical="center"/>
    </xf>
    <xf numFmtId="0" fontId="7" fillId="24" borderId="197" xfId="72" applyFill="1" applyBorder="1" applyAlignment="1">
      <alignment horizontal="left"/>
    </xf>
    <xf numFmtId="0" fontId="10" fillId="24" borderId="197" xfId="72" applyFont="1" applyFill="1" applyBorder="1" applyAlignment="1">
      <alignment horizontal="left"/>
    </xf>
    <xf numFmtId="0" fontId="7" fillId="24" borderId="258" xfId="0" applyFont="1" applyFill="1" applyBorder="1">
      <alignment vertical="center"/>
    </xf>
    <xf numFmtId="0" fontId="10" fillId="24" borderId="198" xfId="72" applyFont="1" applyFill="1" applyBorder="1" applyAlignment="1">
      <alignment horizontal="left"/>
    </xf>
    <xf numFmtId="0" fontId="7" fillId="24" borderId="173" xfId="0" applyFont="1" applyFill="1" applyBorder="1">
      <alignment vertical="center"/>
    </xf>
    <xf numFmtId="0" fontId="7" fillId="24" borderId="259" xfId="72" applyFill="1" applyBorder="1" applyAlignment="1">
      <alignment horizontal="left"/>
    </xf>
    <xf numFmtId="0" fontId="7" fillId="24" borderId="260" xfId="0" applyFont="1" applyFill="1" applyBorder="1">
      <alignment vertical="center"/>
    </xf>
    <xf numFmtId="0" fontId="10" fillId="24" borderId="260" xfId="72" applyFont="1" applyFill="1" applyBorder="1" applyAlignment="1">
      <alignment horizontal="left"/>
    </xf>
    <xf numFmtId="0" fontId="10" fillId="24" borderId="261" xfId="72" applyFont="1" applyFill="1" applyBorder="1" applyAlignment="1">
      <alignment horizontal="left"/>
    </xf>
    <xf numFmtId="0" fontId="7" fillId="24" borderId="262" xfId="0" applyFont="1" applyFill="1" applyBorder="1">
      <alignment vertical="center"/>
    </xf>
    <xf numFmtId="0" fontId="7" fillId="24" borderId="10" xfId="72" applyFill="1" applyBorder="1" applyAlignment="1">
      <alignment horizontal="left"/>
    </xf>
    <xf numFmtId="0" fontId="7" fillId="24" borderId="10" xfId="0" applyFont="1" applyFill="1" applyBorder="1">
      <alignment vertical="center"/>
    </xf>
    <xf numFmtId="0" fontId="25" fillId="0" borderId="145" xfId="0" applyFont="1" applyBorder="1" applyAlignment="1">
      <alignment horizontal="left" vertical="center" wrapText="1"/>
    </xf>
    <xf numFmtId="0" fontId="7" fillId="0" borderId="0" xfId="76" applyAlignment="1">
      <alignment vertical="top" wrapText="1"/>
    </xf>
    <xf numFmtId="0" fontId="19" fillId="0" borderId="0" xfId="76" applyFont="1" applyAlignment="1">
      <alignment vertical="center" shrinkToFit="1"/>
    </xf>
    <xf numFmtId="0" fontId="19" fillId="0" borderId="0" xfId="76" applyFont="1" applyAlignment="1">
      <alignment vertical="center" wrapText="1"/>
    </xf>
    <xf numFmtId="0" fontId="19" fillId="0" borderId="0" xfId="76" applyFont="1" applyAlignment="1">
      <alignment vertical="center"/>
    </xf>
    <xf numFmtId="0" fontId="7" fillId="0" borderId="0" xfId="76"/>
    <xf numFmtId="0" fontId="18" fillId="0" borderId="0" xfId="76" applyFont="1" applyAlignment="1">
      <alignment horizontal="left" vertical="center"/>
    </xf>
    <xf numFmtId="0" fontId="7" fillId="0" borderId="15" xfId="73" applyBorder="1" applyAlignment="1">
      <alignment horizontal="center" vertical="center" shrinkToFit="1"/>
    </xf>
    <xf numFmtId="0" fontId="7" fillId="0" borderId="0" xfId="76" applyAlignment="1">
      <alignment horizontal="right" vertical="center" wrapText="1"/>
    </xf>
    <xf numFmtId="0" fontId="0" fillId="0" borderId="15" xfId="73" applyFont="1" applyBorder="1" applyAlignment="1">
      <alignment horizontal="center" vertical="center" shrinkToFit="1"/>
    </xf>
    <xf numFmtId="0" fontId="19" fillId="0" borderId="0" xfId="76" applyFont="1" applyAlignment="1">
      <alignment horizontal="center" vertical="center" shrinkToFit="1"/>
    </xf>
    <xf numFmtId="0" fontId="19" fillId="0" borderId="250" xfId="76" applyFont="1" applyBorder="1" applyAlignment="1">
      <alignment vertical="center" wrapText="1"/>
    </xf>
    <xf numFmtId="0" fontId="19" fillId="0" borderId="251" xfId="76" applyFont="1" applyBorder="1" applyAlignment="1">
      <alignment horizontal="center" vertical="center" wrapText="1"/>
    </xf>
    <xf numFmtId="0" fontId="19" fillId="0" borderId="336" xfId="76" applyFont="1" applyBorder="1" applyAlignment="1">
      <alignment vertical="center" wrapText="1"/>
    </xf>
    <xf numFmtId="0" fontId="7" fillId="0" borderId="0" xfId="76" applyAlignment="1">
      <alignment horizontal="left" vertical="center"/>
    </xf>
    <xf numFmtId="0" fontId="167" fillId="42" borderId="0" xfId="76" applyFont="1" applyFill="1" applyAlignment="1">
      <alignment horizontal="left" vertical="center"/>
    </xf>
    <xf numFmtId="0" fontId="159" fillId="42" borderId="0" xfId="76" applyFont="1" applyFill="1" applyAlignment="1">
      <alignment vertical="center" wrapText="1"/>
    </xf>
    <xf numFmtId="0" fontId="19" fillId="0" borderId="238" xfId="76" applyFont="1" applyBorder="1" applyAlignment="1">
      <alignment vertical="center" wrapText="1"/>
    </xf>
    <xf numFmtId="0" fontId="19" fillId="0" borderId="240" xfId="76" applyFont="1" applyBorder="1" applyAlignment="1">
      <alignment horizontal="center" vertical="center" wrapText="1"/>
    </xf>
    <xf numFmtId="0" fontId="19" fillId="0" borderId="239" xfId="76" applyFont="1" applyBorder="1" applyAlignment="1">
      <alignment vertical="center" wrapText="1"/>
    </xf>
    <xf numFmtId="0" fontId="12" fillId="0" borderId="0" xfId="76" applyFont="1" applyAlignment="1">
      <alignment horizontal="left" vertical="center"/>
    </xf>
    <xf numFmtId="0" fontId="7" fillId="0" borderId="0" xfId="76" applyAlignment="1">
      <alignment vertical="center" wrapText="1"/>
    </xf>
    <xf numFmtId="0" fontId="15" fillId="0" borderId="0" xfId="76" applyFont="1" applyAlignment="1">
      <alignment horizontal="left" vertical="center"/>
    </xf>
    <xf numFmtId="0" fontId="19" fillId="0" borderId="18" xfId="76" applyFont="1" applyBorder="1" applyAlignment="1">
      <alignment vertical="center" wrapText="1"/>
    </xf>
    <xf numFmtId="0" fontId="19" fillId="0" borderId="30" xfId="76" applyFont="1" applyBorder="1" applyAlignment="1">
      <alignment horizontal="center" vertical="center" wrapText="1"/>
    </xf>
    <xf numFmtId="0" fontId="19" fillId="0" borderId="19" xfId="76" applyFont="1" applyBorder="1" applyAlignment="1">
      <alignment vertical="center" wrapText="1"/>
    </xf>
    <xf numFmtId="0" fontId="19" fillId="0" borderId="0" xfId="76" applyFont="1" applyAlignment="1">
      <alignment horizontal="center" vertical="center" wrapText="1"/>
    </xf>
    <xf numFmtId="0" fontId="168" fillId="43" borderId="15" xfId="76" applyFont="1" applyFill="1" applyBorder="1" applyAlignment="1">
      <alignment horizontal="center" vertical="center"/>
    </xf>
    <xf numFmtId="0" fontId="168" fillId="43" borderId="15" xfId="76" applyFont="1" applyFill="1" applyBorder="1" applyAlignment="1">
      <alignment horizontal="center" vertical="center" wrapText="1"/>
    </xf>
    <xf numFmtId="0" fontId="168" fillId="43" borderId="15" xfId="76" applyFont="1" applyFill="1" applyBorder="1" applyAlignment="1">
      <alignment horizontal="center" vertical="center" shrinkToFit="1"/>
    </xf>
    <xf numFmtId="0" fontId="168" fillId="43" borderId="0" xfId="76" applyFont="1" applyFill="1" applyAlignment="1">
      <alignment horizontal="center" vertical="center" wrapText="1"/>
    </xf>
    <xf numFmtId="0" fontId="41" fillId="0" borderId="0" xfId="76" applyFont="1" applyAlignment="1">
      <alignment horizontal="center" vertical="center"/>
    </xf>
    <xf numFmtId="0" fontId="10" fillId="35" borderId="15" xfId="76" applyFont="1" applyFill="1" applyBorder="1" applyAlignment="1">
      <alignment horizontal="left" vertical="center"/>
    </xf>
    <xf numFmtId="0" fontId="10" fillId="0" borderId="19" xfId="76" applyFont="1" applyBorder="1" applyAlignment="1">
      <alignment vertical="center" wrapText="1"/>
    </xf>
    <xf numFmtId="0" fontId="10" fillId="0" borderId="19" xfId="76" applyFont="1" applyBorder="1" applyAlignment="1">
      <alignment horizontal="center" vertical="center" wrapText="1"/>
    </xf>
    <xf numFmtId="0" fontId="169" fillId="35" borderId="19" xfId="76" applyFont="1" applyFill="1" applyBorder="1" applyAlignment="1">
      <alignment vertical="center" shrinkToFit="1"/>
    </xf>
    <xf numFmtId="0" fontId="169" fillId="35" borderId="19" xfId="76" applyFont="1" applyFill="1" applyBorder="1" applyAlignment="1">
      <alignment vertical="center" wrapText="1"/>
    </xf>
    <xf numFmtId="0" fontId="169" fillId="0" borderId="19" xfId="76" applyFont="1" applyBorder="1" applyAlignment="1">
      <alignment horizontal="right" vertical="center" wrapText="1"/>
    </xf>
    <xf numFmtId="0" fontId="169" fillId="35" borderId="15" xfId="76" applyFont="1" applyFill="1" applyBorder="1" applyAlignment="1">
      <alignment horizontal="right" vertical="center" wrapText="1"/>
    </xf>
    <xf numFmtId="0" fontId="169" fillId="0" borderId="0" xfId="76" applyFont="1" applyAlignment="1">
      <alignment horizontal="right" vertical="center"/>
    </xf>
    <xf numFmtId="0" fontId="19" fillId="0" borderId="0" xfId="76" applyFont="1"/>
    <xf numFmtId="0" fontId="10" fillId="0" borderId="17" xfId="76" applyFont="1" applyBorder="1" applyAlignment="1">
      <alignment horizontal="left" vertical="center"/>
    </xf>
    <xf numFmtId="0" fontId="10" fillId="0" borderId="24" xfId="76" applyFont="1" applyBorder="1" applyAlignment="1">
      <alignment vertical="center" wrapText="1"/>
    </xf>
    <xf numFmtId="0" fontId="169" fillId="0" borderId="24" xfId="76" applyFont="1" applyBorder="1" applyAlignment="1">
      <alignment vertical="center" shrinkToFit="1"/>
    </xf>
    <xf numFmtId="0" fontId="169" fillId="0" borderId="24" xfId="76" applyFont="1" applyBorder="1" applyAlignment="1">
      <alignment vertical="center" wrapText="1"/>
    </xf>
    <xf numFmtId="0" fontId="169" fillId="0" borderId="15" xfId="76" applyFont="1" applyBorder="1" applyAlignment="1">
      <alignment horizontal="right" vertical="center" wrapText="1"/>
    </xf>
    <xf numFmtId="0" fontId="169" fillId="0" borderId="0" xfId="76" applyFont="1"/>
    <xf numFmtId="0" fontId="10" fillId="0" borderId="24" xfId="76" applyFont="1" applyBorder="1" applyAlignment="1">
      <alignment horizontal="center" vertical="center" wrapText="1"/>
    </xf>
    <xf numFmtId="0" fontId="10" fillId="0" borderId="15" xfId="76" applyFont="1" applyBorder="1" applyAlignment="1">
      <alignment horizontal="left" vertical="center"/>
    </xf>
    <xf numFmtId="0" fontId="169" fillId="0" borderId="19" xfId="76" applyFont="1" applyBorder="1" applyAlignment="1">
      <alignment vertical="center" shrinkToFit="1"/>
    </xf>
    <xf numFmtId="0" fontId="169" fillId="0" borderId="19" xfId="76" applyFont="1" applyBorder="1" applyAlignment="1">
      <alignment vertical="center" wrapText="1"/>
    </xf>
    <xf numFmtId="0" fontId="23" fillId="0" borderId="0" xfId="76" applyFont="1" applyAlignment="1">
      <alignment horizontal="left" vertical="center"/>
    </xf>
    <xf numFmtId="0" fontId="10" fillId="0" borderId="15" xfId="76" applyFont="1" applyBorder="1" applyAlignment="1">
      <alignment vertical="center" wrapText="1"/>
    </xf>
    <xf numFmtId="0" fontId="169" fillId="0" borderId="15" xfId="76" applyFont="1" applyBorder="1" applyAlignment="1">
      <alignment vertical="center" shrinkToFit="1"/>
    </xf>
    <xf numFmtId="0" fontId="169" fillId="0" borderId="15" xfId="76" applyFont="1" applyBorder="1" applyAlignment="1">
      <alignment vertical="center" wrapText="1"/>
    </xf>
    <xf numFmtId="0" fontId="19" fillId="0" borderId="19" xfId="76" applyFont="1" applyBorder="1" applyAlignment="1">
      <alignment vertical="center"/>
    </xf>
    <xf numFmtId="0" fontId="19" fillId="0" borderId="30" xfId="76" applyFont="1" applyBorder="1" applyAlignment="1">
      <alignment vertical="center" wrapText="1"/>
    </xf>
    <xf numFmtId="0" fontId="19" fillId="0" borderId="106" xfId="76" applyFont="1" applyBorder="1" applyAlignment="1">
      <alignment vertical="center" wrapText="1"/>
    </xf>
    <xf numFmtId="0" fontId="170" fillId="0" borderId="0" xfId="76" applyFont="1" applyAlignment="1">
      <alignment horizontal="left" vertical="center"/>
    </xf>
    <xf numFmtId="0" fontId="0" fillId="0" borderId="0" xfId="76" applyFont="1"/>
    <xf numFmtId="0" fontId="168" fillId="43" borderId="17" xfId="76" applyFont="1" applyFill="1" applyBorder="1" applyAlignment="1">
      <alignment horizontal="center" vertical="center" wrapText="1"/>
    </xf>
    <xf numFmtId="0" fontId="19" fillId="0" borderId="29" xfId="76" applyFont="1" applyBorder="1" applyAlignment="1">
      <alignment vertical="center" shrinkToFit="1"/>
    </xf>
    <xf numFmtId="0" fontId="19" fillId="0" borderId="106" xfId="76" applyFont="1" applyBorder="1" applyAlignment="1">
      <alignment vertical="center"/>
    </xf>
    <xf numFmtId="0" fontId="19" fillId="0" borderId="0" xfId="76" applyFont="1" applyAlignment="1">
      <alignment horizontal="right" vertical="center"/>
    </xf>
    <xf numFmtId="0" fontId="19" fillId="0" borderId="29" xfId="76" applyFont="1" applyBorder="1" applyAlignment="1">
      <alignment vertical="center" wrapText="1"/>
    </xf>
    <xf numFmtId="0" fontId="19" fillId="0" borderId="29" xfId="76" applyFont="1" applyBorder="1" applyAlignment="1">
      <alignment horizontal="center" vertical="center" wrapText="1"/>
    </xf>
    <xf numFmtId="0" fontId="19" fillId="0" borderId="29" xfId="76" applyFont="1" applyBorder="1" applyAlignment="1">
      <alignment vertical="center"/>
    </xf>
    <xf numFmtId="0" fontId="114" fillId="0" borderId="0" xfId="73" applyFont="1" applyAlignment="1">
      <alignment horizontal="left" vertical="center"/>
    </xf>
    <xf numFmtId="0" fontId="0" fillId="0" borderId="15" xfId="76" applyFont="1" applyBorder="1" applyAlignment="1">
      <alignment horizontal="center" vertical="center" wrapText="1"/>
    </xf>
    <xf numFmtId="0" fontId="37" fillId="0" borderId="0" xfId="73" applyFont="1" applyAlignment="1">
      <alignment horizontal="left" vertical="center"/>
    </xf>
    <xf numFmtId="0" fontId="7" fillId="0" borderId="16" xfId="73" applyBorder="1" applyAlignment="1">
      <alignment vertical="top" wrapText="1"/>
    </xf>
    <xf numFmtId="0" fontId="7" fillId="0" borderId="106" xfId="0" applyFont="1" applyBorder="1" applyAlignment="1">
      <alignment horizontal="left" vertical="top"/>
    </xf>
    <xf numFmtId="0" fontId="7" fillId="0" borderId="159" xfId="0" applyFont="1" applyBorder="1">
      <alignment vertical="center"/>
    </xf>
    <xf numFmtId="0" fontId="7" fillId="0" borderId="65" xfId="0" applyFont="1" applyBorder="1" applyAlignment="1">
      <alignment horizontal="left" vertical="top" wrapText="1"/>
    </xf>
    <xf numFmtId="0" fontId="19" fillId="0" borderId="110" xfId="0" applyFont="1" applyBorder="1" applyAlignment="1">
      <alignment horizontal="left" vertical="top" wrapText="1"/>
    </xf>
    <xf numFmtId="0" fontId="19" fillId="0" borderId="160" xfId="0" applyFont="1" applyBorder="1" applyAlignment="1">
      <alignment horizontal="left" vertical="center" wrapText="1"/>
    </xf>
    <xf numFmtId="0" fontId="19" fillId="0" borderId="15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2"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27" xfId="0" applyFont="1" applyBorder="1" applyAlignment="1">
      <alignment horizontal="left" vertical="top" wrapText="1"/>
    </xf>
    <xf numFmtId="0" fontId="19" fillId="0" borderId="27" xfId="0" applyFont="1" applyBorder="1" applyAlignment="1">
      <alignment horizontal="center" vertical="top" wrapText="1"/>
    </xf>
    <xf numFmtId="0" fontId="109" fillId="0" borderId="26" xfId="0" applyFont="1" applyBorder="1" applyAlignment="1">
      <alignment horizontal="left" vertical="top" wrapText="1"/>
    </xf>
    <xf numFmtId="0" fontId="106" fillId="0" borderId="32" xfId="0" applyFont="1" applyBorder="1" applyAlignment="1">
      <alignment horizontal="left" vertical="top" wrapText="1"/>
    </xf>
    <xf numFmtId="0" fontId="109" fillId="0" borderId="32" xfId="0" applyFont="1" applyBorder="1" applyAlignment="1">
      <alignment horizontal="left" vertical="top"/>
    </xf>
    <xf numFmtId="0" fontId="24" fillId="0" borderId="27" xfId="0" applyFont="1" applyBorder="1" applyAlignment="1">
      <alignment horizontal="left" vertical="top"/>
    </xf>
    <xf numFmtId="0" fontId="109" fillId="0" borderId="32" xfId="0" applyFont="1" applyBorder="1" applyAlignment="1">
      <alignment horizontal="left" vertical="top" wrapText="1"/>
    </xf>
    <xf numFmtId="0" fontId="106" fillId="0" borderId="32" xfId="0" applyFont="1" applyBorder="1" applyAlignment="1">
      <alignment horizontal="left" vertical="center" wrapText="1"/>
    </xf>
    <xf numFmtId="0" fontId="106" fillId="0" borderId="109" xfId="0" applyFont="1" applyBorder="1" applyAlignment="1">
      <alignment horizontal="left" vertical="top" wrapText="1"/>
    </xf>
    <xf numFmtId="0" fontId="106" fillId="0" borderId="36" xfId="0" applyFont="1" applyBorder="1" applyAlignment="1">
      <alignment horizontal="center" vertical="center" wrapText="1"/>
    </xf>
    <xf numFmtId="0" fontId="106" fillId="0" borderId="37" xfId="0" applyFont="1" applyBorder="1" applyAlignment="1">
      <alignment horizontal="center" vertical="center" wrapText="1"/>
    </xf>
    <xf numFmtId="0" fontId="106" fillId="0" borderId="62" xfId="0" applyFont="1" applyBorder="1" applyAlignment="1">
      <alignment horizontal="center" vertical="center" wrapText="1"/>
    </xf>
    <xf numFmtId="0" fontId="106" fillId="0" borderId="113" xfId="0" applyFont="1" applyBorder="1" applyAlignment="1">
      <alignment horizontal="left" vertical="top" wrapText="1"/>
    </xf>
    <xf numFmtId="0" fontId="106" fillId="0" borderId="62" xfId="0" applyFont="1" applyBorder="1" applyAlignment="1">
      <alignment horizontal="left" vertical="top" wrapText="1"/>
    </xf>
    <xf numFmtId="0" fontId="106" fillId="0" borderId="32" xfId="0" applyFont="1" applyBorder="1" applyAlignment="1">
      <alignment horizontal="center" vertical="center" wrapText="1"/>
    </xf>
    <xf numFmtId="0" fontId="87" fillId="0" borderId="0" xfId="0" applyFont="1">
      <alignment vertical="center"/>
    </xf>
    <xf numFmtId="0" fontId="106" fillId="0" borderId="17" xfId="0" applyFont="1" applyBorder="1" applyAlignment="1">
      <alignment horizontal="left" vertical="top"/>
    </xf>
    <xf numFmtId="0" fontId="109" fillId="0" borderId="17" xfId="0" applyFont="1" applyBorder="1" applyAlignment="1">
      <alignment horizontal="left" vertical="top"/>
    </xf>
    <xf numFmtId="0" fontId="24" fillId="0" borderId="17" xfId="0" applyFont="1" applyBorder="1" applyAlignment="1">
      <alignment horizontal="left" vertical="top"/>
    </xf>
    <xf numFmtId="0" fontId="19" fillId="0" borderId="186" xfId="0" applyFont="1" applyBorder="1" applyAlignment="1">
      <alignment horizontal="center" vertical="center" wrapText="1"/>
    </xf>
    <xf numFmtId="0" fontId="118" fillId="0" borderId="32" xfId="0" applyFont="1" applyBorder="1" applyAlignment="1">
      <alignment horizontal="left" vertical="center" wrapText="1"/>
    </xf>
    <xf numFmtId="0" fontId="24" fillId="0" borderId="32" xfId="0" applyFont="1" applyBorder="1" applyAlignment="1">
      <alignment horizontal="left" vertical="top" wrapText="1"/>
    </xf>
    <xf numFmtId="0" fontId="19" fillId="38" borderId="27" xfId="0" applyFont="1" applyFill="1" applyBorder="1" applyAlignment="1">
      <alignment horizontal="left" vertical="top" wrapText="1"/>
    </xf>
    <xf numFmtId="0" fontId="109" fillId="38" borderId="27" xfId="0" applyFont="1" applyFill="1" applyBorder="1" applyAlignment="1">
      <alignment horizontal="left" vertical="center" wrapText="1"/>
    </xf>
    <xf numFmtId="0" fontId="19" fillId="38" borderId="57" xfId="0" applyFont="1" applyFill="1" applyBorder="1" applyAlignment="1">
      <alignment horizontal="center" vertical="center" wrapText="1"/>
    </xf>
    <xf numFmtId="0" fontId="19" fillId="38" borderId="58" xfId="0" applyFont="1" applyFill="1" applyBorder="1" applyAlignment="1">
      <alignment horizontal="center" vertical="center" wrapText="1"/>
    </xf>
    <xf numFmtId="0" fontId="19" fillId="38" borderId="16" xfId="0" applyFont="1" applyFill="1" applyBorder="1" applyAlignment="1">
      <alignment horizontal="center" vertical="center" wrapText="1"/>
    </xf>
    <xf numFmtId="0" fontId="7" fillId="38" borderId="16" xfId="0" applyFont="1" applyFill="1" applyBorder="1" applyAlignment="1">
      <alignment horizontal="left" vertical="top" wrapText="1"/>
    </xf>
    <xf numFmtId="0" fontId="7" fillId="38" borderId="0" xfId="0" applyFont="1" applyFill="1">
      <alignment vertical="center"/>
    </xf>
    <xf numFmtId="17" fontId="24" fillId="38" borderId="27" xfId="0" applyNumberFormat="1" applyFont="1" applyFill="1" applyBorder="1" applyAlignment="1">
      <alignment horizontal="left" vertical="top" wrapText="1"/>
    </xf>
    <xf numFmtId="0" fontId="24" fillId="38" borderId="16" xfId="0" applyFont="1" applyFill="1" applyBorder="1" applyAlignment="1">
      <alignment horizontal="left" vertical="top" wrapText="1"/>
    </xf>
    <xf numFmtId="0" fontId="7" fillId="38" borderId="60" xfId="0" applyFont="1" applyFill="1" applyBorder="1" applyAlignment="1">
      <alignment horizontal="left" vertical="top"/>
    </xf>
    <xf numFmtId="0" fontId="19" fillId="38" borderId="110" xfId="0" applyFont="1" applyFill="1" applyBorder="1" applyAlignment="1">
      <alignment horizontal="left" vertical="top" wrapText="1"/>
    </xf>
    <xf numFmtId="0" fontId="19" fillId="38" borderId="52" xfId="0" applyFont="1" applyFill="1" applyBorder="1" applyAlignment="1">
      <alignment horizontal="center" vertical="center" wrapText="1"/>
    </xf>
    <xf numFmtId="0" fontId="19" fillId="38" borderId="53" xfId="0" applyFont="1" applyFill="1" applyBorder="1" applyAlignment="1">
      <alignment horizontal="center" vertical="center" wrapText="1"/>
    </xf>
    <xf numFmtId="0" fontId="19" fillId="38" borderId="61" xfId="0" applyFont="1" applyFill="1" applyBorder="1" applyAlignment="1">
      <alignment horizontal="center" vertical="center" wrapText="1"/>
    </xf>
    <xf numFmtId="0" fontId="7" fillId="38" borderId="61" xfId="0" applyFont="1" applyFill="1" applyBorder="1" applyAlignment="1">
      <alignment horizontal="left" vertical="top" wrapText="1"/>
    </xf>
    <xf numFmtId="0" fontId="24" fillId="38" borderId="61" xfId="0" applyFont="1" applyFill="1" applyBorder="1" applyAlignment="1">
      <alignment horizontal="left" vertical="top" wrapText="1"/>
    </xf>
    <xf numFmtId="0" fontId="109" fillId="0" borderId="27" xfId="0" applyFont="1" applyBorder="1" applyAlignment="1">
      <alignment horizontal="left" vertical="top" wrapText="1"/>
    </xf>
    <xf numFmtId="0" fontId="106" fillId="0" borderId="27" xfId="0" applyFont="1" applyBorder="1" applyAlignment="1">
      <alignment horizontal="left" vertical="top" wrapText="1"/>
    </xf>
    <xf numFmtId="0" fontId="24" fillId="0" borderId="16" xfId="0" applyFont="1" applyBorder="1" applyAlignment="1">
      <alignment horizontal="left" vertical="top" wrapText="1"/>
    </xf>
    <xf numFmtId="0" fontId="109" fillId="0" borderId="32" xfId="0" applyFont="1" applyBorder="1" applyAlignment="1">
      <alignment horizontal="left" vertical="center" wrapText="1"/>
    </xf>
    <xf numFmtId="0" fontId="24" fillId="0" borderId="62" xfId="0" applyFont="1" applyBorder="1" applyAlignment="1">
      <alignment horizontal="left" vertical="top" wrapText="1"/>
    </xf>
    <xf numFmtId="0" fontId="109" fillId="0" borderId="112" xfId="0" applyFont="1" applyBorder="1" applyAlignment="1">
      <alignment horizontal="left" vertical="center" wrapText="1"/>
    </xf>
    <xf numFmtId="0" fontId="24" fillId="0" borderId="111" xfId="0" applyFont="1" applyBorder="1" applyAlignment="1">
      <alignment horizontal="left" vertical="top" wrapText="1"/>
    </xf>
    <xf numFmtId="0" fontId="106" fillId="0" borderId="112" xfId="0" applyFont="1" applyBorder="1" applyAlignment="1">
      <alignment horizontal="left" vertical="center" wrapText="1"/>
    </xf>
    <xf numFmtId="0" fontId="24" fillId="0" borderId="34" xfId="0" applyFont="1" applyBorder="1" applyAlignment="1">
      <alignment horizontal="left" vertical="top" wrapText="1"/>
    </xf>
    <xf numFmtId="0" fontId="24" fillId="0" borderId="28" xfId="0" applyFont="1" applyBorder="1" applyAlignment="1">
      <alignment horizontal="left" vertical="top" wrapText="1"/>
    </xf>
    <xf numFmtId="0" fontId="109" fillId="0" borderId="17" xfId="0" applyFont="1" applyBorder="1" applyAlignment="1">
      <alignment horizontal="left" vertical="top" wrapText="1"/>
    </xf>
    <xf numFmtId="0" fontId="24" fillId="0" borderId="24" xfId="0" applyFont="1" applyBorder="1" applyAlignment="1">
      <alignment horizontal="left" vertical="top" wrapText="1"/>
    </xf>
    <xf numFmtId="0" fontId="109" fillId="0" borderId="31" xfId="0" applyFont="1" applyBorder="1" applyAlignment="1">
      <alignment horizontal="left" vertical="top" wrapText="1"/>
    </xf>
    <xf numFmtId="0" fontId="24" fillId="0" borderId="35" xfId="0" applyFont="1" applyBorder="1" applyAlignment="1">
      <alignment horizontal="left" vertical="top" wrapText="1"/>
    </xf>
    <xf numFmtId="0" fontId="109" fillId="0" borderId="33" xfId="0" applyFont="1" applyBorder="1" applyAlignment="1">
      <alignment horizontal="left" vertical="top" wrapText="1"/>
    </xf>
    <xf numFmtId="0" fontId="106" fillId="0" borderId="31" xfId="0" applyFont="1" applyBorder="1" applyAlignment="1">
      <alignment vertical="top"/>
    </xf>
    <xf numFmtId="0" fontId="109" fillId="0" borderId="31" xfId="0" applyFont="1" applyBorder="1">
      <alignment vertical="center"/>
    </xf>
    <xf numFmtId="0" fontId="106" fillId="0" borderId="31" xfId="0" applyFont="1" applyBorder="1" applyAlignment="1">
      <alignment horizontal="left" vertical="top" wrapText="1"/>
    </xf>
    <xf numFmtId="0" fontId="24" fillId="0" borderId="31" xfId="0" applyFont="1" applyBorder="1" applyAlignment="1">
      <alignment horizontal="left" vertical="top" wrapText="1"/>
    </xf>
    <xf numFmtId="0" fontId="106" fillId="0" borderId="110" xfId="0" applyFont="1" applyBorder="1" applyAlignment="1">
      <alignment horizontal="left" vertical="top" wrapText="1"/>
    </xf>
    <xf numFmtId="0" fontId="109" fillId="0" borderId="110" xfId="0" applyFont="1" applyBorder="1" applyAlignment="1">
      <alignment horizontal="left" vertical="top" wrapText="1"/>
    </xf>
    <xf numFmtId="0" fontId="7" fillId="0" borderId="110" xfId="0" applyFont="1" applyBorder="1" applyAlignment="1">
      <alignment horizontal="left" vertical="top" wrapText="1"/>
    </xf>
    <xf numFmtId="0" fontId="24" fillId="0" borderId="61" xfId="0" applyFont="1" applyBorder="1" applyAlignment="1">
      <alignment horizontal="left" vertical="top" wrapText="1"/>
    </xf>
    <xf numFmtId="0" fontId="19" fillId="0" borderId="248" xfId="0" applyFont="1" applyBorder="1" applyAlignment="1">
      <alignment horizontal="left" vertical="top" wrapText="1"/>
    </xf>
    <xf numFmtId="0" fontId="23" fillId="0" borderId="31" xfId="0" applyFont="1" applyBorder="1" applyAlignment="1">
      <alignment horizontal="left" vertical="top"/>
    </xf>
    <xf numFmtId="0" fontId="7" fillId="0" borderId="39" xfId="0" applyFont="1" applyBorder="1" applyAlignment="1">
      <alignment horizontal="left" vertical="top"/>
    </xf>
    <xf numFmtId="0" fontId="7" fillId="0" borderId="90" xfId="0" applyFont="1" applyBorder="1" applyAlignment="1">
      <alignment horizontal="left" vertical="top"/>
    </xf>
    <xf numFmtId="0" fontId="24" fillId="0" borderId="31" xfId="0" applyFont="1" applyBorder="1" applyAlignment="1">
      <alignment horizontal="left" vertical="top"/>
    </xf>
    <xf numFmtId="0" fontId="23" fillId="0" borderId="33" xfId="0" applyFont="1" applyBorder="1" applyAlignment="1">
      <alignment horizontal="left" vertical="top"/>
    </xf>
    <xf numFmtId="0" fontId="7" fillId="0" borderId="42" xfId="0" applyFont="1" applyBorder="1" applyAlignment="1">
      <alignment horizontal="left" vertical="top"/>
    </xf>
    <xf numFmtId="0" fontId="7" fillId="0" borderId="43" xfId="0" applyFont="1" applyBorder="1" applyAlignment="1">
      <alignment horizontal="left" vertical="top"/>
    </xf>
    <xf numFmtId="0" fontId="7" fillId="0" borderId="91" xfId="0" applyFont="1" applyBorder="1" applyAlignment="1">
      <alignment horizontal="left" vertical="top"/>
    </xf>
    <xf numFmtId="0" fontId="24" fillId="0" borderId="33" xfId="0" applyFont="1" applyBorder="1" applyAlignment="1">
      <alignment horizontal="left" vertical="top"/>
    </xf>
    <xf numFmtId="0" fontId="24" fillId="0" borderId="110" xfId="0" applyFont="1" applyBorder="1" applyAlignment="1">
      <alignment horizontal="left" vertical="top" wrapText="1"/>
    </xf>
    <xf numFmtId="0" fontId="106" fillId="0" borderId="82" xfId="0" applyFont="1" applyBorder="1" applyAlignment="1">
      <alignment horizontal="center" vertical="center" wrapText="1"/>
    </xf>
    <xf numFmtId="0" fontId="106" fillId="0" borderId="89" xfId="0" applyFont="1" applyBorder="1" applyAlignment="1">
      <alignment horizontal="center" vertical="center" wrapText="1"/>
    </xf>
    <xf numFmtId="0" fontId="106" fillId="0" borderId="229" xfId="0" applyFont="1" applyBorder="1" applyAlignment="1">
      <alignment horizontal="left" vertical="top" wrapText="1"/>
    </xf>
    <xf numFmtId="0" fontId="106" fillId="0" borderId="181" xfId="0" applyFont="1" applyBorder="1" applyAlignment="1">
      <alignment horizontal="center" vertical="center" wrapText="1"/>
    </xf>
    <xf numFmtId="0" fontId="106" fillId="0" borderId="158" xfId="0" applyFont="1" applyBorder="1" applyAlignment="1">
      <alignment horizontal="left" vertical="top" wrapText="1"/>
    </xf>
    <xf numFmtId="0" fontId="7" fillId="38" borderId="26" xfId="0" applyFont="1" applyFill="1" applyBorder="1" applyAlignment="1">
      <alignment vertical="center" wrapText="1"/>
    </xf>
    <xf numFmtId="0" fontId="119" fillId="0" borderId="193" xfId="0" applyFont="1" applyBorder="1" applyAlignment="1">
      <alignment horizontal="left" vertical="top" wrapText="1"/>
    </xf>
    <xf numFmtId="0" fontId="118" fillId="0" borderId="31" xfId="0" applyFont="1" applyBorder="1" applyAlignment="1">
      <alignment horizontal="left" vertical="top" wrapText="1"/>
    </xf>
    <xf numFmtId="0" fontId="7" fillId="38" borderId="26" xfId="0" applyFont="1" applyFill="1" applyBorder="1">
      <alignment vertical="center"/>
    </xf>
    <xf numFmtId="0" fontId="24" fillId="0" borderId="31" xfId="0" applyFont="1" applyBorder="1">
      <alignment vertical="center"/>
    </xf>
    <xf numFmtId="0" fontId="7" fillId="38" borderId="27" xfId="0" applyFont="1" applyFill="1" applyBorder="1" applyAlignment="1">
      <alignment vertical="center" wrapText="1"/>
    </xf>
    <xf numFmtId="0" fontId="118" fillId="0" borderId="32" xfId="0" applyFont="1" applyBorder="1" applyAlignment="1">
      <alignment horizontal="left" vertical="top" wrapText="1"/>
    </xf>
    <xf numFmtId="0" fontId="7" fillId="38" borderId="27" xfId="0" applyFont="1" applyFill="1" applyBorder="1">
      <alignment vertical="center"/>
    </xf>
    <xf numFmtId="0" fontId="24" fillId="0" borderId="32" xfId="0" applyFont="1" applyBorder="1">
      <alignment vertical="center"/>
    </xf>
    <xf numFmtId="0" fontId="7" fillId="38" borderId="110" xfId="0" applyFont="1" applyFill="1" applyBorder="1">
      <alignment vertical="center"/>
    </xf>
    <xf numFmtId="0" fontId="119" fillId="0" borderId="157" xfId="0" applyFont="1" applyBorder="1" applyAlignment="1">
      <alignment horizontal="left" vertical="top" wrapText="1"/>
    </xf>
    <xf numFmtId="0" fontId="118" fillId="0" borderId="112" xfId="0" applyFont="1" applyBorder="1" applyAlignment="1">
      <alignment horizontal="left" vertical="top" wrapText="1"/>
    </xf>
    <xf numFmtId="0" fontId="24" fillId="0" borderId="112" xfId="0" applyFont="1" applyBorder="1">
      <alignment vertical="center"/>
    </xf>
    <xf numFmtId="0" fontId="109" fillId="0" borderId="31" xfId="0" applyFont="1" applyBorder="1" applyAlignment="1">
      <alignment vertical="top" wrapText="1"/>
    </xf>
    <xf numFmtId="0" fontId="87" fillId="0" borderId="31" xfId="0" applyFont="1" applyBorder="1">
      <alignment vertical="center"/>
    </xf>
    <xf numFmtId="0" fontId="119" fillId="0" borderId="31" xfId="0" applyFont="1" applyBorder="1" applyAlignment="1">
      <alignment vertical="center" wrapText="1"/>
    </xf>
    <xf numFmtId="0" fontId="87" fillId="0" borderId="39" xfId="0" applyFont="1" applyBorder="1">
      <alignment vertical="center"/>
    </xf>
    <xf numFmtId="0" fontId="87" fillId="0" borderId="40" xfId="0" applyFont="1" applyBorder="1" applyAlignment="1">
      <alignment horizontal="center" vertical="center"/>
    </xf>
    <xf numFmtId="0" fontId="87" fillId="0" borderId="90" xfId="0" applyFont="1" applyBorder="1">
      <alignment vertical="center"/>
    </xf>
    <xf numFmtId="0" fontId="119" fillId="0" borderId="31" xfId="0" applyFont="1" applyBorder="1">
      <alignment vertical="center"/>
    </xf>
    <xf numFmtId="0" fontId="7" fillId="0" borderId="160" xfId="0" applyFont="1" applyBorder="1">
      <alignment vertical="center"/>
    </xf>
    <xf numFmtId="0" fontId="7" fillId="0" borderId="152" xfId="0" applyFont="1" applyBorder="1">
      <alignment vertical="center"/>
    </xf>
    <xf numFmtId="0" fontId="119" fillId="0" borderId="22" xfId="0" applyFont="1" applyBorder="1" applyAlignment="1">
      <alignment horizontal="left" vertical="top" wrapText="1"/>
    </xf>
    <xf numFmtId="0" fontId="109" fillId="0" borderId="17" xfId="0" applyFont="1" applyBorder="1" applyAlignment="1">
      <alignment vertical="top" wrapText="1"/>
    </xf>
    <xf numFmtId="0" fontId="87" fillId="0" borderId="17" xfId="0" applyFont="1" applyBorder="1">
      <alignment vertical="center"/>
    </xf>
    <xf numFmtId="0" fontId="119" fillId="0" borderId="17" xfId="0" applyFont="1" applyBorder="1" applyAlignment="1">
      <alignment vertical="center" wrapText="1"/>
    </xf>
    <xf numFmtId="0" fontId="87" fillId="0" borderId="244" xfId="0" applyFont="1" applyBorder="1">
      <alignment vertical="center"/>
    </xf>
    <xf numFmtId="0" fontId="87" fillId="0" borderId="72" xfId="0" applyFont="1" applyBorder="1" applyAlignment="1">
      <alignment horizontal="center" vertical="center"/>
    </xf>
    <xf numFmtId="0" fontId="87" fillId="0" borderId="79" xfId="0" applyFont="1" applyBorder="1">
      <alignment vertical="center"/>
    </xf>
    <xf numFmtId="0" fontId="119" fillId="0" borderId="17" xfId="0" applyFont="1" applyBorder="1">
      <alignment vertical="center"/>
    </xf>
    <xf numFmtId="0" fontId="109" fillId="0" borderId="17" xfId="0" applyFont="1" applyBorder="1">
      <alignment vertical="center"/>
    </xf>
    <xf numFmtId="0" fontId="109" fillId="0" borderId="33" xfId="0" applyFont="1" applyBorder="1" applyAlignment="1">
      <alignment vertical="top" wrapText="1"/>
    </xf>
    <xf numFmtId="0" fontId="24" fillId="0" borderId="33" xfId="0" applyFont="1" applyBorder="1">
      <alignment vertical="center"/>
    </xf>
    <xf numFmtId="0" fontId="24" fillId="0" borderId="16" xfId="0" applyFont="1" applyBorder="1" applyAlignment="1">
      <alignment horizontal="left" vertical="center" wrapText="1"/>
    </xf>
    <xf numFmtId="0" fontId="119" fillId="0" borderId="33" xfId="0" applyFont="1" applyBorder="1" applyAlignment="1">
      <alignment horizontal="left" vertical="top" wrapText="1"/>
    </xf>
    <xf numFmtId="0" fontId="24" fillId="0" borderId="19" xfId="0" applyFont="1" applyBorder="1" applyAlignment="1">
      <alignment horizontal="left" vertical="top" wrapText="1"/>
    </xf>
    <xf numFmtId="0" fontId="106" fillId="0" borderId="15" xfId="0" applyFont="1" applyBorder="1" applyAlignment="1">
      <alignment horizontal="left" vertical="top" wrapText="1"/>
    </xf>
    <xf numFmtId="0" fontId="24" fillId="0" borderId="110" xfId="0" applyFont="1" applyBorder="1" applyAlignment="1">
      <alignment vertical="top" wrapText="1"/>
    </xf>
    <xf numFmtId="0" fontId="24" fillId="0" borderId="32" xfId="0" applyFont="1" applyBorder="1" applyAlignment="1">
      <alignment vertical="top" wrapText="1"/>
    </xf>
    <xf numFmtId="0" fontId="106" fillId="0" borderId="33" xfId="0" applyFont="1" applyBorder="1" applyAlignment="1">
      <alignment horizontal="left" vertical="top" wrapText="1"/>
    </xf>
    <xf numFmtId="0" fontId="24" fillId="0" borderId="33" xfId="0" applyFont="1" applyBorder="1" applyAlignment="1">
      <alignment horizontal="left" vertical="top" wrapText="1"/>
    </xf>
    <xf numFmtId="0" fontId="24" fillId="0" borderId="26" xfId="0" applyFont="1" applyBorder="1" applyAlignment="1">
      <alignment horizontal="left" vertical="top" wrapText="1"/>
    </xf>
    <xf numFmtId="0" fontId="24" fillId="0" borderId="28" xfId="0" applyFont="1" applyBorder="1" applyAlignment="1">
      <alignment horizontal="left" vertical="top"/>
    </xf>
    <xf numFmtId="0" fontId="19" fillId="0" borderId="66" xfId="0" applyFont="1" applyBorder="1" applyAlignment="1">
      <alignment horizontal="left" vertical="center" wrapText="1"/>
    </xf>
    <xf numFmtId="0" fontId="19" fillId="0" borderId="31" xfId="0" applyFont="1" applyBorder="1" applyAlignment="1">
      <alignment horizontal="center" vertical="top" wrapText="1"/>
    </xf>
    <xf numFmtId="0" fontId="19" fillId="0" borderId="82" xfId="0" applyFont="1" applyBorder="1" applyAlignment="1">
      <alignment horizontal="left" vertical="center" wrapText="1"/>
    </xf>
    <xf numFmtId="0" fontId="19" fillId="0" borderId="32" xfId="0" applyFont="1" applyBorder="1" applyAlignment="1">
      <alignment horizontal="center" vertical="top" wrapText="1"/>
    </xf>
    <xf numFmtId="0" fontId="19" fillId="0" borderId="67" xfId="0" applyFont="1" applyBorder="1" applyAlignment="1">
      <alignment horizontal="left" vertical="center" wrapText="1"/>
    </xf>
    <xf numFmtId="0" fontId="19" fillId="0" borderId="33" xfId="0" applyFont="1" applyBorder="1" applyAlignment="1">
      <alignment horizontal="center" vertical="top" wrapText="1"/>
    </xf>
    <xf numFmtId="0" fontId="106" fillId="0" borderId="33" xfId="0" applyFont="1" applyBorder="1" applyAlignment="1">
      <alignment horizontal="left" vertical="center" wrapText="1"/>
    </xf>
    <xf numFmtId="0" fontId="106" fillId="0" borderId="178" xfId="0" applyFont="1" applyBorder="1" applyAlignment="1">
      <alignment horizontal="left" vertical="top" wrapText="1"/>
    </xf>
    <xf numFmtId="0" fontId="106" fillId="0" borderId="42" xfId="0" applyFont="1" applyBorder="1" applyAlignment="1">
      <alignment horizontal="center" vertical="center" wrapText="1"/>
    </xf>
    <xf numFmtId="0" fontId="106" fillId="0" borderId="43" xfId="0" applyFont="1" applyBorder="1" applyAlignment="1">
      <alignment horizontal="center" vertical="center" wrapText="1"/>
    </xf>
    <xf numFmtId="0" fontId="106" fillId="0" borderId="34" xfId="0" applyFont="1" applyBorder="1" applyAlignment="1">
      <alignment horizontal="center" vertical="center" wrapText="1"/>
    </xf>
    <xf numFmtId="0" fontId="106" fillId="0" borderId="159" xfId="0" applyFont="1" applyBorder="1" applyAlignment="1">
      <alignment horizontal="left" vertical="top" wrapText="1"/>
    </xf>
    <xf numFmtId="0" fontId="106" fillId="0" borderId="34" xfId="0" applyFont="1" applyBorder="1" applyAlignment="1">
      <alignment horizontal="left" vertical="top" wrapText="1"/>
    </xf>
    <xf numFmtId="0" fontId="106" fillId="0" borderId="33" xfId="0" applyFont="1" applyBorder="1" applyAlignment="1">
      <alignment horizontal="center" vertical="center" wrapText="1"/>
    </xf>
    <xf numFmtId="0" fontId="109" fillId="38" borderId="32" xfId="0" applyFont="1" applyFill="1" applyBorder="1" applyAlignment="1">
      <alignment horizontal="left" vertical="top"/>
    </xf>
    <xf numFmtId="0" fontId="7" fillId="24" borderId="0" xfId="52" applyFont="1" applyFill="1" applyAlignment="1">
      <alignment vertical="top" wrapText="1"/>
    </xf>
    <xf numFmtId="0" fontId="8" fillId="24" borderId="60" xfId="49" applyFill="1" applyBorder="1" applyAlignment="1">
      <alignment vertical="center"/>
    </xf>
    <xf numFmtId="0" fontId="8" fillId="24" borderId="153" xfId="49" applyFill="1" applyBorder="1" applyAlignment="1">
      <alignment vertical="center"/>
    </xf>
    <xf numFmtId="0" fontId="8" fillId="24" borderId="22" xfId="49" applyFill="1" applyBorder="1" applyAlignment="1">
      <alignment vertical="center"/>
    </xf>
    <xf numFmtId="0" fontId="23" fillId="0" borderId="249" xfId="0" applyFont="1" applyBorder="1" applyAlignment="1">
      <alignment horizontal="left" vertical="center" shrinkToFit="1"/>
    </xf>
    <xf numFmtId="0" fontId="23" fillId="0" borderId="201" xfId="0" applyFont="1" applyBorder="1" applyAlignment="1">
      <alignment horizontal="left" vertical="center" shrinkToFit="1"/>
    </xf>
    <xf numFmtId="2" fontId="19" fillId="0" borderId="230" xfId="0" applyNumberFormat="1" applyFont="1" applyBorder="1" applyAlignment="1">
      <alignment horizontal="right" vertical="center"/>
    </xf>
    <xf numFmtId="0" fontId="23" fillId="0" borderId="179" xfId="0" applyFont="1" applyBorder="1" applyAlignment="1">
      <alignment horizontal="left" vertical="center" shrinkToFit="1"/>
    </xf>
    <xf numFmtId="0" fontId="23" fillId="0" borderId="239" xfId="0" applyFont="1" applyBorder="1" applyAlignment="1">
      <alignment horizontal="left" vertical="center" shrinkToFit="1"/>
    </xf>
    <xf numFmtId="0" fontId="23" fillId="0" borderId="229" xfId="0" applyFont="1" applyBorder="1" applyAlignment="1">
      <alignment horizontal="left" vertical="center"/>
    </xf>
    <xf numFmtId="0" fontId="23" fillId="0" borderId="230" xfId="0" applyFont="1" applyBorder="1" applyAlignment="1">
      <alignment horizontal="left" vertical="center"/>
    </xf>
    <xf numFmtId="38" fontId="19" fillId="0" borderId="69" xfId="35" applyFont="1" applyFill="1" applyBorder="1" applyAlignment="1">
      <alignment vertical="center"/>
    </xf>
    <xf numFmtId="38" fontId="19" fillId="0" borderId="248" xfId="35" applyFont="1" applyFill="1" applyBorder="1" applyAlignment="1">
      <alignment vertical="center"/>
    </xf>
    <xf numFmtId="38" fontId="19" fillId="0" borderId="108" xfId="35" applyFont="1" applyFill="1" applyBorder="1" applyAlignment="1">
      <alignment vertical="center"/>
    </xf>
    <xf numFmtId="38" fontId="19" fillId="0" borderId="229" xfId="35" applyFont="1" applyFill="1" applyBorder="1" applyAlignment="1">
      <alignment vertical="center"/>
    </xf>
    <xf numFmtId="38" fontId="19" fillId="0" borderId="109" xfId="35" applyFont="1" applyFill="1" applyBorder="1" applyAlignment="1">
      <alignment vertical="center"/>
    </xf>
    <xf numFmtId="0" fontId="0" fillId="0" borderId="0" xfId="47" applyFont="1"/>
    <xf numFmtId="0" fontId="23" fillId="0" borderId="18" xfId="65" applyFont="1" applyBorder="1" applyAlignment="1">
      <alignment horizontal="left" vertical="top"/>
    </xf>
    <xf numFmtId="0" fontId="8" fillId="38" borderId="171" xfId="49" applyFill="1" applyBorder="1" applyAlignment="1">
      <alignment horizontal="left"/>
    </xf>
    <xf numFmtId="0" fontId="8" fillId="38" borderId="0" xfId="49" applyFill="1" applyAlignment="1">
      <alignment horizontal="left"/>
    </xf>
    <xf numFmtId="0" fontId="8" fillId="38" borderId="16" xfId="49" applyFill="1" applyBorder="1" applyAlignment="1">
      <alignment horizontal="left"/>
    </xf>
    <xf numFmtId="0" fontId="8" fillId="38" borderId="171" xfId="49" applyFill="1" applyBorder="1" applyAlignment="1">
      <alignment horizontal="right"/>
    </xf>
    <xf numFmtId="0" fontId="8" fillId="38" borderId="0" xfId="49" applyFill="1"/>
    <xf numFmtId="9" fontId="19" fillId="38" borderId="0" xfId="28" applyFont="1" applyFill="1" applyBorder="1" applyAlignment="1">
      <alignment horizontal="left"/>
    </xf>
    <xf numFmtId="38" fontId="8" fillId="38" borderId="16" xfId="49" applyNumberFormat="1" applyFill="1" applyBorder="1" applyAlignment="1">
      <alignment horizontal="left"/>
    </xf>
    <xf numFmtId="0" fontId="8" fillId="38" borderId="171" xfId="49" applyFill="1" applyBorder="1"/>
    <xf numFmtId="0" fontId="8" fillId="38" borderId="102" xfId="49" applyFill="1" applyBorder="1"/>
    <xf numFmtId="0" fontId="8" fillId="38" borderId="10" xfId="49" applyFill="1" applyBorder="1"/>
    <xf numFmtId="0" fontId="8" fillId="38" borderId="173" xfId="49" applyFill="1" applyBorder="1"/>
    <xf numFmtId="2" fontId="0" fillId="0" borderId="196" xfId="0" applyNumberFormat="1" applyBorder="1" applyAlignment="1">
      <alignment horizontal="center" vertical="center"/>
    </xf>
    <xf numFmtId="38" fontId="19" fillId="0" borderId="231" xfId="35" applyFont="1" applyFill="1" applyBorder="1" applyAlignment="1">
      <alignment vertical="center"/>
    </xf>
    <xf numFmtId="0" fontId="7" fillId="33" borderId="26" xfId="74" applyFill="1" applyBorder="1" applyAlignment="1">
      <alignment horizontal="center" vertical="center"/>
    </xf>
    <xf numFmtId="0" fontId="7" fillId="33" borderId="27" xfId="74" applyFill="1" applyBorder="1" applyAlignment="1">
      <alignment horizontal="center" vertical="center"/>
    </xf>
    <xf numFmtId="0" fontId="7" fillId="33" borderId="17" xfId="74" applyFill="1" applyBorder="1" applyAlignment="1">
      <alignment horizontal="center" vertical="center"/>
    </xf>
    <xf numFmtId="0" fontId="19" fillId="0" borderId="0" xfId="74" applyFont="1" applyAlignment="1">
      <alignment horizontal="justify" vertical="top" wrapText="1"/>
    </xf>
    <xf numFmtId="0" fontId="19" fillId="0" borderId="0" xfId="74" applyFont="1" applyAlignment="1">
      <alignment horizontal="center" vertical="top" wrapText="1"/>
    </xf>
    <xf numFmtId="38" fontId="19" fillId="0" borderId="0" xfId="62" applyFont="1" applyFill="1" applyBorder="1" applyAlignment="1">
      <alignment vertical="top" wrapText="1"/>
    </xf>
    <xf numFmtId="38" fontId="19" fillId="35" borderId="61" xfId="62" applyFont="1" applyFill="1" applyBorder="1" applyAlignment="1">
      <alignment vertical="top" wrapText="1"/>
    </xf>
    <xf numFmtId="38" fontId="19" fillId="35" borderId="62" xfId="62" applyFont="1" applyFill="1" applyBorder="1" applyAlignment="1">
      <alignment vertical="top" wrapText="1"/>
    </xf>
    <xf numFmtId="38" fontId="19" fillId="35" borderId="326" xfId="62" applyFont="1" applyFill="1" applyBorder="1" applyAlignment="1">
      <alignment vertical="top" wrapText="1"/>
    </xf>
    <xf numFmtId="0" fontId="19" fillId="35" borderId="32" xfId="74" applyFont="1" applyFill="1" applyBorder="1" applyAlignment="1">
      <alignment vertical="top" wrapText="1"/>
    </xf>
    <xf numFmtId="0" fontId="19" fillId="0" borderId="356" xfId="74" applyFont="1" applyBorder="1" applyAlignment="1">
      <alignment vertical="top" wrapText="1"/>
    </xf>
    <xf numFmtId="0" fontId="19" fillId="0" borderId="15" xfId="74" applyFont="1" applyBorder="1" applyAlignment="1">
      <alignment horizontal="center" vertical="center" wrapText="1"/>
    </xf>
    <xf numFmtId="0" fontId="19" fillId="0" borderId="19" xfId="74" applyFont="1" applyBorder="1" applyAlignment="1">
      <alignment horizontal="center" vertical="center" shrinkToFit="1"/>
    </xf>
    <xf numFmtId="0" fontId="19" fillId="0" borderId="253" xfId="74" applyFont="1" applyBorder="1" applyAlignment="1">
      <alignment horizontal="center" vertical="top" wrapText="1"/>
    </xf>
    <xf numFmtId="0" fontId="19" fillId="35" borderId="108" xfId="74" applyFont="1" applyFill="1" applyBorder="1" applyAlignment="1">
      <alignment vertical="top" wrapText="1"/>
    </xf>
    <xf numFmtId="0" fontId="19" fillId="35" borderId="109" xfId="74" applyFont="1" applyFill="1" applyBorder="1" applyAlignment="1">
      <alignment vertical="top" wrapText="1"/>
    </xf>
    <xf numFmtId="0" fontId="19" fillId="0" borderId="357" xfId="74" applyFont="1" applyBorder="1" applyAlignment="1">
      <alignment horizontal="center" vertical="top" wrapText="1"/>
    </xf>
    <xf numFmtId="0" fontId="19" fillId="0" borderId="356" xfId="74" applyFont="1" applyBorder="1" applyAlignment="1">
      <alignment horizontal="center" vertical="top" wrapText="1"/>
    </xf>
    <xf numFmtId="38" fontId="60" fillId="35" borderId="35" xfId="62" applyFont="1" applyFill="1" applyBorder="1" applyAlignment="1">
      <alignment vertical="top" wrapText="1"/>
    </xf>
    <xf numFmtId="0" fontId="19" fillId="35" borderId="33" xfId="74" applyFont="1" applyFill="1" applyBorder="1" applyAlignment="1">
      <alignment horizontal="justify" vertical="top" wrapText="1"/>
    </xf>
    <xf numFmtId="38" fontId="19" fillId="35" borderId="34" xfId="62" applyFont="1" applyFill="1" applyBorder="1" applyAlignment="1">
      <alignment vertical="top" wrapText="1"/>
    </xf>
    <xf numFmtId="38" fontId="19" fillId="35" borderId="111" xfId="62" applyFont="1" applyFill="1" applyBorder="1" applyAlignment="1">
      <alignment vertical="top" wrapText="1"/>
    </xf>
    <xf numFmtId="0" fontId="19" fillId="35" borderId="68" xfId="74" applyFont="1" applyFill="1" applyBorder="1" applyAlignment="1">
      <alignment horizontal="justify" vertical="top" wrapText="1"/>
    </xf>
    <xf numFmtId="0" fontId="19" fillId="35" borderId="31" xfId="74" applyFont="1" applyFill="1" applyBorder="1" applyAlignment="1">
      <alignment horizontal="justify" vertical="top" wrapText="1"/>
    </xf>
    <xf numFmtId="38" fontId="19" fillId="35" borderId="35" xfId="62" applyFont="1" applyFill="1" applyBorder="1" applyAlignment="1">
      <alignment vertical="top" wrapText="1"/>
    </xf>
    <xf numFmtId="0" fontId="19" fillId="35" borderId="327" xfId="74" applyFont="1" applyFill="1" applyBorder="1" applyAlignment="1">
      <alignment horizontal="justify" vertical="top" wrapText="1"/>
    </xf>
    <xf numFmtId="0" fontId="19" fillId="0" borderId="0" xfId="0" applyFont="1" applyAlignment="1">
      <alignment vertical="top"/>
    </xf>
    <xf numFmtId="0" fontId="19" fillId="0" borderId="26" xfId="74" applyFont="1" applyBorder="1" applyAlignment="1">
      <alignment horizontal="center" vertical="center" wrapText="1"/>
    </xf>
    <xf numFmtId="0" fontId="19" fillId="0" borderId="28" xfId="74" applyFont="1" applyBorder="1" applyAlignment="1">
      <alignment horizontal="center" vertical="center" shrinkToFit="1"/>
    </xf>
    <xf numFmtId="0" fontId="19" fillId="0" borderId="15" xfId="74" applyFont="1" applyBorder="1" applyAlignment="1">
      <alignment horizontal="center" vertical="center" shrinkToFit="1"/>
    </xf>
    <xf numFmtId="0" fontId="19" fillId="35" borderId="31" xfId="74" applyFont="1" applyFill="1" applyBorder="1" applyAlignment="1">
      <alignment horizontal="center" vertical="center" wrapText="1"/>
    </xf>
    <xf numFmtId="0" fontId="19" fillId="35" borderId="31" xfId="74" applyFont="1" applyFill="1" applyBorder="1" applyAlignment="1">
      <alignment horizontal="center" vertical="center" shrinkToFit="1"/>
    </xf>
    <xf numFmtId="0" fontId="19" fillId="35" borderId="33" xfId="74" applyFont="1" applyFill="1" applyBorder="1" applyAlignment="1">
      <alignment horizontal="center" vertical="top" wrapText="1"/>
    </xf>
    <xf numFmtId="38" fontId="19" fillId="35" borderId="33" xfId="62" applyFont="1" applyFill="1" applyBorder="1" applyAlignment="1">
      <alignment vertical="top" wrapText="1"/>
    </xf>
    <xf numFmtId="38" fontId="19" fillId="35" borderId="31" xfId="62" applyFont="1" applyFill="1" applyBorder="1" applyAlignment="1">
      <alignment vertical="top" wrapText="1"/>
    </xf>
    <xf numFmtId="0" fontId="19" fillId="35" borderId="159" xfId="74" applyFont="1" applyFill="1" applyBorder="1" applyAlignment="1">
      <alignment horizontal="center" vertical="top" wrapText="1"/>
    </xf>
    <xf numFmtId="38" fontId="19" fillId="29" borderId="356" xfId="62" applyFont="1" applyFill="1" applyBorder="1" applyAlignment="1">
      <alignment vertical="top" wrapText="1"/>
    </xf>
    <xf numFmtId="0" fontId="19" fillId="0" borderId="316" xfId="74" applyFont="1" applyBorder="1" applyAlignment="1">
      <alignment horizontal="justify" vertical="top" wrapText="1"/>
    </xf>
    <xf numFmtId="0" fontId="19" fillId="35" borderId="110" xfId="74" applyFont="1" applyFill="1" applyBorder="1" applyAlignment="1">
      <alignment horizontal="center" vertical="top" wrapText="1"/>
    </xf>
    <xf numFmtId="0" fontId="19" fillId="35" borderId="32" xfId="74" applyFont="1" applyFill="1" applyBorder="1" applyAlignment="1">
      <alignment horizontal="center" vertical="top" wrapText="1"/>
    </xf>
    <xf numFmtId="0" fontId="19" fillId="35" borderId="327" xfId="74" applyFont="1" applyFill="1" applyBorder="1" applyAlignment="1">
      <alignment horizontal="center" vertical="top" wrapText="1"/>
    </xf>
    <xf numFmtId="0" fontId="60" fillId="35" borderId="26" xfId="74" applyFont="1" applyFill="1" applyBorder="1" applyAlignment="1">
      <alignment horizontal="center" vertical="top" wrapText="1"/>
    </xf>
    <xf numFmtId="0" fontId="60" fillId="35" borderId="31" xfId="74" applyFont="1" applyFill="1" applyBorder="1" applyAlignment="1">
      <alignment horizontal="center" vertical="top" wrapText="1"/>
    </xf>
    <xf numFmtId="0" fontId="19" fillId="35" borderId="31" xfId="74" applyFont="1" applyFill="1" applyBorder="1" applyAlignment="1">
      <alignment horizontal="center" vertical="top" wrapText="1"/>
    </xf>
    <xf numFmtId="38" fontId="19" fillId="0" borderId="15" xfId="62" applyFont="1" applyFill="1" applyBorder="1" applyAlignment="1">
      <alignment vertical="top" wrapText="1"/>
    </xf>
    <xf numFmtId="0" fontId="19" fillId="0" borderId="19" xfId="65" applyFont="1" applyBorder="1" applyAlignment="1">
      <alignment horizontal="left" vertical="top"/>
    </xf>
    <xf numFmtId="0" fontId="19" fillId="0" borderId="19" xfId="65" applyFont="1" applyBorder="1" applyAlignment="1">
      <alignment horizontal="left" vertical="top" shrinkToFit="1"/>
    </xf>
    <xf numFmtId="0" fontId="19" fillId="0" borderId="106" xfId="47" applyFont="1" applyBorder="1" applyAlignment="1">
      <alignment horizontal="center" vertical="top"/>
    </xf>
    <xf numFmtId="0" fontId="19" fillId="0" borderId="106" xfId="47" applyFont="1" applyBorder="1" applyAlignment="1">
      <alignment horizontal="right" vertical="top"/>
    </xf>
    <xf numFmtId="0" fontId="19" fillId="0" borderId="0" xfId="47" applyFont="1" applyAlignment="1">
      <alignment horizontal="center" vertical="top"/>
    </xf>
    <xf numFmtId="0" fontId="19" fillId="0" borderId="0" xfId="47" applyFont="1" applyAlignment="1">
      <alignment horizontal="right" vertical="top"/>
    </xf>
    <xf numFmtId="0" fontId="19" fillId="0" borderId="0" xfId="47" applyFont="1" applyAlignment="1">
      <alignment horizontal="left" shrinkToFit="1"/>
    </xf>
    <xf numFmtId="0" fontId="19" fillId="0" borderId="16" xfId="47" applyFont="1" applyBorder="1" applyAlignment="1">
      <alignment horizontal="left" shrinkToFit="1"/>
    </xf>
    <xf numFmtId="0" fontId="19" fillId="0" borderId="0" xfId="65" applyFont="1" applyAlignment="1">
      <alignment horizontal="left" shrinkToFit="1"/>
    </xf>
    <xf numFmtId="0" fontId="19" fillId="0" borderId="16" xfId="65" applyFont="1" applyBorder="1" applyAlignment="1">
      <alignment horizontal="left" shrinkToFit="1"/>
    </xf>
    <xf numFmtId="0" fontId="23" fillId="39" borderId="60" xfId="47" applyFont="1" applyFill="1" applyBorder="1" applyAlignment="1">
      <alignment vertical="top"/>
    </xf>
    <xf numFmtId="0" fontId="8" fillId="0" borderId="0" xfId="47" applyAlignment="1">
      <alignment horizontal="centerContinuous"/>
    </xf>
    <xf numFmtId="0" fontId="107" fillId="0" borderId="0" xfId="47" applyFont="1" applyAlignment="1">
      <alignment horizontal="centerContinuous" vertical="top"/>
    </xf>
    <xf numFmtId="0" fontId="19" fillId="0" borderId="17" xfId="74" applyFont="1" applyBorder="1" applyAlignment="1">
      <alignment horizontal="center" vertical="top" wrapText="1"/>
    </xf>
    <xf numFmtId="0" fontId="19" fillId="35" borderId="110" xfId="74" applyFont="1" applyFill="1" applyBorder="1" applyAlignment="1">
      <alignment horizontal="justify" vertical="top" wrapText="1"/>
    </xf>
    <xf numFmtId="0" fontId="19" fillId="35" borderId="32" xfId="74" applyFont="1" applyFill="1" applyBorder="1" applyAlignment="1">
      <alignment horizontal="justify" vertical="top" wrapText="1"/>
    </xf>
    <xf numFmtId="0" fontId="19" fillId="35" borderId="193" xfId="74" applyFont="1" applyFill="1" applyBorder="1" applyAlignment="1">
      <alignment vertical="top" wrapText="1"/>
    </xf>
    <xf numFmtId="0" fontId="19" fillId="35" borderId="178" xfId="74" applyFont="1" applyFill="1" applyBorder="1" applyAlignment="1">
      <alignment vertical="top" wrapText="1"/>
    </xf>
    <xf numFmtId="0" fontId="19" fillId="35" borderId="35" xfId="74" applyFont="1" applyFill="1" applyBorder="1" applyAlignment="1">
      <alignment vertical="top" wrapText="1"/>
    </xf>
    <xf numFmtId="0" fontId="19" fillId="35" borderId="34" xfId="74" applyFont="1" applyFill="1" applyBorder="1" applyAlignment="1">
      <alignment vertical="top" wrapText="1"/>
    </xf>
    <xf numFmtId="0" fontId="19" fillId="35" borderId="61" xfId="74" applyFont="1" applyFill="1" applyBorder="1" applyAlignment="1">
      <alignment vertical="top" wrapText="1"/>
    </xf>
    <xf numFmtId="0" fontId="19" fillId="35" borderId="62" xfId="74" applyFont="1" applyFill="1" applyBorder="1" applyAlignment="1">
      <alignment vertical="top" wrapText="1"/>
    </xf>
    <xf numFmtId="0" fontId="60" fillId="35" borderId="110" xfId="74" applyFont="1" applyFill="1" applyBorder="1" applyAlignment="1">
      <alignment horizontal="center" vertical="top" wrapText="1"/>
    </xf>
    <xf numFmtId="38" fontId="60" fillId="35" borderId="61" xfId="62" applyFont="1" applyFill="1" applyBorder="1" applyAlignment="1">
      <alignment vertical="top" wrapText="1"/>
    </xf>
    <xf numFmtId="0" fontId="19" fillId="0" borderId="316" xfId="74" applyFont="1" applyBorder="1" applyAlignment="1">
      <alignment horizontal="center" vertical="top" wrapText="1"/>
    </xf>
    <xf numFmtId="0" fontId="0" fillId="0" borderId="31" xfId="0" applyBorder="1" applyAlignment="1">
      <alignment vertical="top"/>
    </xf>
    <xf numFmtId="0" fontId="0" fillId="0" borderId="32" xfId="0" applyBorder="1" applyAlignment="1">
      <alignment vertical="top"/>
    </xf>
    <xf numFmtId="0" fontId="0" fillId="0" borderId="33" xfId="0" applyBorder="1" applyAlignment="1">
      <alignment vertical="top"/>
    </xf>
    <xf numFmtId="0" fontId="19" fillId="35" borderId="113" xfId="74" applyFont="1" applyFill="1" applyBorder="1" applyAlignment="1">
      <alignment horizontal="justify" vertical="top" wrapText="1"/>
    </xf>
    <xf numFmtId="0" fontId="19" fillId="35" borderId="117" xfId="74" applyFont="1" applyFill="1" applyBorder="1" applyAlignment="1">
      <alignment horizontal="justify" vertical="top" wrapText="1"/>
    </xf>
    <xf numFmtId="0" fontId="19" fillId="35" borderId="35" xfId="74" applyFont="1" applyFill="1" applyBorder="1" applyAlignment="1">
      <alignment horizontal="justify" vertical="top" wrapText="1"/>
    </xf>
    <xf numFmtId="0" fontId="19" fillId="35" borderId="62" xfId="74" applyFont="1" applyFill="1" applyBorder="1" applyAlignment="1">
      <alignment horizontal="justify" vertical="top" wrapText="1"/>
    </xf>
    <xf numFmtId="0" fontId="19" fillId="35" borderId="111" xfId="74" applyFont="1" applyFill="1" applyBorder="1" applyAlignment="1">
      <alignment horizontal="justify" vertical="top" wrapText="1"/>
    </xf>
    <xf numFmtId="0" fontId="19" fillId="35" borderId="193" xfId="74" applyFont="1" applyFill="1" applyBorder="1" applyAlignment="1">
      <alignment horizontal="justify" vertical="top" wrapText="1"/>
    </xf>
    <xf numFmtId="0" fontId="19" fillId="35" borderId="109" xfId="74" applyFont="1" applyFill="1" applyBorder="1" applyAlignment="1">
      <alignment horizontal="justify" vertical="top" wrapText="1"/>
    </xf>
    <xf numFmtId="0" fontId="19" fillId="35" borderId="31" xfId="74" applyFont="1" applyFill="1" applyBorder="1" applyAlignment="1">
      <alignment vertical="top" wrapText="1"/>
    </xf>
    <xf numFmtId="0" fontId="19" fillId="35" borderId="33" xfId="74" applyFont="1" applyFill="1" applyBorder="1" applyAlignment="1">
      <alignment vertical="top" wrapText="1"/>
    </xf>
    <xf numFmtId="0" fontId="19" fillId="0" borderId="232" xfId="0" applyFont="1" applyBorder="1" applyAlignment="1">
      <alignment horizontal="left" vertical="center"/>
    </xf>
    <xf numFmtId="0" fontId="23" fillId="0" borderId="159" xfId="0" applyFont="1" applyBorder="1" applyAlignment="1">
      <alignment horizontal="left" vertical="center" wrapText="1"/>
    </xf>
    <xf numFmtId="38" fontId="19" fillId="0" borderId="266" xfId="35" applyFont="1" applyFill="1" applyBorder="1" applyAlignment="1">
      <alignment vertical="center"/>
    </xf>
    <xf numFmtId="0" fontId="19" fillId="0" borderId="158" xfId="0" applyFont="1" applyBorder="1" applyAlignment="1">
      <alignment horizontal="left" vertical="center"/>
    </xf>
    <xf numFmtId="0" fontId="19" fillId="0" borderId="109" xfId="0" applyFont="1" applyBorder="1" applyAlignment="1">
      <alignment horizontal="left" vertical="center"/>
    </xf>
    <xf numFmtId="38" fontId="19" fillId="0" borderId="15" xfId="35" applyFont="1" applyFill="1" applyBorder="1" applyAlignment="1">
      <alignment horizontal="right" vertical="top"/>
    </xf>
    <xf numFmtId="186" fontId="19" fillId="0" borderId="15" xfId="35" applyNumberFormat="1" applyFont="1" applyFill="1" applyBorder="1" applyAlignment="1">
      <alignment horizontal="right" vertical="top"/>
    </xf>
    <xf numFmtId="0" fontId="19" fillId="35" borderId="15" xfId="65" applyFont="1" applyFill="1" applyBorder="1" applyAlignment="1">
      <alignment horizontal="center" vertical="top"/>
    </xf>
    <xf numFmtId="0" fontId="19" fillId="35" borderId="0" xfId="65" applyFont="1" applyFill="1" applyAlignment="1">
      <alignment horizontal="center" vertical="top"/>
    </xf>
    <xf numFmtId="0" fontId="19" fillId="35" borderId="0" xfId="65" applyFont="1" applyFill="1" applyAlignment="1">
      <alignment horizontal="left" shrinkToFit="1"/>
    </xf>
    <xf numFmtId="0" fontId="19" fillId="35" borderId="16" xfId="65" applyFont="1" applyFill="1" applyBorder="1" applyAlignment="1">
      <alignment horizontal="left" shrinkToFit="1"/>
    </xf>
    <xf numFmtId="0" fontId="19" fillId="0" borderId="19" xfId="65" applyFont="1" applyBorder="1" applyAlignment="1">
      <alignment horizontal="right" vertical="top"/>
    </xf>
    <xf numFmtId="0" fontId="19" fillId="35" borderId="15" xfId="65" applyFont="1" applyFill="1" applyBorder="1" applyAlignment="1">
      <alignment horizontal="right" vertical="top"/>
    </xf>
    <xf numFmtId="38" fontId="19" fillId="35" borderId="15" xfId="65" applyNumberFormat="1" applyFont="1" applyFill="1" applyBorder="1" applyAlignment="1">
      <alignment horizontal="right" vertical="top"/>
    </xf>
    <xf numFmtId="0" fontId="7" fillId="38" borderId="0" xfId="77" applyFill="1" applyAlignment="1">
      <alignment vertical="top" wrapText="1"/>
    </xf>
    <xf numFmtId="0" fontId="19" fillId="38" borderId="0" xfId="77" applyFont="1" applyFill="1" applyAlignment="1">
      <alignment vertical="center" wrapText="1"/>
    </xf>
    <xf numFmtId="0" fontId="19" fillId="38" borderId="0" xfId="77" applyFont="1" applyFill="1" applyAlignment="1">
      <alignment vertical="center"/>
    </xf>
    <xf numFmtId="0" fontId="7" fillId="38" borderId="0" xfId="77" applyFill="1"/>
    <xf numFmtId="0" fontId="7" fillId="38" borderId="0" xfId="77" applyFill="1" applyAlignment="1">
      <alignment horizontal="right" vertical="top" wrapText="1"/>
    </xf>
    <xf numFmtId="0" fontId="19" fillId="38" borderId="0" xfId="77" applyFont="1" applyFill="1" applyAlignment="1">
      <alignment horizontal="center" vertical="center" wrapText="1"/>
    </xf>
    <xf numFmtId="0" fontId="19" fillId="38" borderId="250" xfId="77" applyFont="1" applyFill="1" applyBorder="1" applyAlignment="1">
      <alignment vertical="center" wrapText="1"/>
    </xf>
    <xf numFmtId="0" fontId="19" fillId="38" borderId="251" xfId="77" applyFont="1" applyFill="1" applyBorder="1" applyAlignment="1">
      <alignment horizontal="center" vertical="center" wrapText="1"/>
    </xf>
    <xf numFmtId="0" fontId="19" fillId="38" borderId="336" xfId="77" applyFont="1" applyFill="1" applyBorder="1" applyAlignment="1">
      <alignment vertical="center" wrapText="1"/>
    </xf>
    <xf numFmtId="0" fontId="7" fillId="38" borderId="0" xfId="77" applyFill="1" applyAlignment="1">
      <alignment horizontal="left" vertical="center"/>
    </xf>
    <xf numFmtId="0" fontId="19" fillId="38" borderId="238" xfId="77" applyFont="1" applyFill="1" applyBorder="1" applyAlignment="1">
      <alignment vertical="center" wrapText="1"/>
    </xf>
    <xf numFmtId="0" fontId="19" fillId="38" borderId="240" xfId="77" applyFont="1" applyFill="1" applyBorder="1" applyAlignment="1">
      <alignment horizontal="center" vertical="center" wrapText="1"/>
    </xf>
    <xf numFmtId="0" fontId="19" fillId="38" borderId="239" xfId="77" applyFont="1" applyFill="1" applyBorder="1" applyAlignment="1">
      <alignment vertical="center" wrapText="1"/>
    </xf>
    <xf numFmtId="0" fontId="12" fillId="38" borderId="0" xfId="77" applyFont="1" applyFill="1" applyAlignment="1">
      <alignment horizontal="left" vertical="center"/>
    </xf>
    <xf numFmtId="0" fontId="7" fillId="38" borderId="0" xfId="77" applyFill="1" applyAlignment="1">
      <alignment vertical="center" wrapText="1"/>
    </xf>
    <xf numFmtId="0" fontId="15" fillId="38" borderId="0" xfId="77" applyFont="1" applyFill="1" applyAlignment="1">
      <alignment horizontal="left" vertical="center"/>
    </xf>
    <xf numFmtId="0" fontId="19" fillId="38" borderId="18" xfId="77" applyFont="1" applyFill="1" applyBorder="1" applyAlignment="1">
      <alignment vertical="center" wrapText="1"/>
    </xf>
    <xf numFmtId="0" fontId="19" fillId="38" borderId="30" xfId="77" applyFont="1" applyFill="1" applyBorder="1" applyAlignment="1">
      <alignment horizontal="center" vertical="center" wrapText="1"/>
    </xf>
    <xf numFmtId="0" fontId="19" fillId="38" borderId="19" xfId="77" applyFont="1" applyFill="1" applyBorder="1" applyAlignment="1">
      <alignment vertical="center" wrapText="1"/>
    </xf>
    <xf numFmtId="0" fontId="41" fillId="38" borderId="0" xfId="77" applyFont="1" applyFill="1" applyAlignment="1">
      <alignment horizontal="center" vertical="center"/>
    </xf>
    <xf numFmtId="0" fontId="10" fillId="38" borderId="15" xfId="77" applyFont="1" applyFill="1" applyBorder="1" applyAlignment="1">
      <alignment horizontal="left" vertical="center"/>
    </xf>
    <xf numFmtId="0" fontId="10" fillId="38" borderId="19" xfId="77" applyFont="1" applyFill="1" applyBorder="1" applyAlignment="1">
      <alignment horizontal="center" vertical="center"/>
    </xf>
    <xf numFmtId="0" fontId="10" fillId="38" borderId="19" xfId="77" applyFont="1" applyFill="1" applyBorder="1" applyAlignment="1">
      <alignment vertical="center" wrapText="1"/>
    </xf>
    <xf numFmtId="0" fontId="169" fillId="38" borderId="19" xfId="77" applyFont="1" applyFill="1" applyBorder="1" applyAlignment="1">
      <alignment vertical="center" wrapText="1"/>
    </xf>
    <xf numFmtId="0" fontId="169" fillId="38" borderId="19" xfId="77" applyFont="1" applyFill="1" applyBorder="1" applyAlignment="1">
      <alignment horizontal="right" vertical="center" wrapText="1"/>
    </xf>
    <xf numFmtId="0" fontId="169" fillId="38" borderId="0" xfId="77" applyFont="1" applyFill="1" applyAlignment="1">
      <alignment horizontal="right" vertical="center"/>
    </xf>
    <xf numFmtId="0" fontId="19" fillId="38" borderId="0" xfId="77" applyFont="1" applyFill="1"/>
    <xf numFmtId="0" fontId="10" fillId="38" borderId="17" xfId="77" applyFont="1" applyFill="1" applyBorder="1" applyAlignment="1">
      <alignment horizontal="left" vertical="center"/>
    </xf>
    <xf numFmtId="0" fontId="10" fillId="38" borderId="24" xfId="77" applyFont="1" applyFill="1" applyBorder="1" applyAlignment="1">
      <alignment horizontal="center" vertical="center"/>
    </xf>
    <xf numFmtId="0" fontId="10" fillId="38" borderId="24" xfId="77" applyFont="1" applyFill="1" applyBorder="1" applyAlignment="1">
      <alignment vertical="center" wrapText="1"/>
    </xf>
    <xf numFmtId="0" fontId="169" fillId="38" borderId="24" xfId="77" applyFont="1" applyFill="1" applyBorder="1" applyAlignment="1">
      <alignment vertical="center" wrapText="1"/>
    </xf>
    <xf numFmtId="0" fontId="23" fillId="38" borderId="0" xfId="77" applyFont="1" applyFill="1" applyAlignment="1">
      <alignment horizontal="left" vertical="center"/>
    </xf>
    <xf numFmtId="0" fontId="24" fillId="38" borderId="0" xfId="77" applyFont="1" applyFill="1" applyAlignment="1">
      <alignment horizontal="left" vertical="center"/>
    </xf>
    <xf numFmtId="0" fontId="23" fillId="38" borderId="0" xfId="77" applyFont="1" applyFill="1" applyAlignment="1">
      <alignment vertical="center" wrapText="1"/>
    </xf>
    <xf numFmtId="0" fontId="23" fillId="38" borderId="0" xfId="77" applyFont="1" applyFill="1" applyAlignment="1">
      <alignment vertical="center"/>
    </xf>
    <xf numFmtId="0" fontId="23" fillId="38" borderId="0" xfId="77" applyFont="1" applyFill="1"/>
    <xf numFmtId="0" fontId="170" fillId="38" borderId="0" xfId="77" applyFont="1" applyFill="1" applyAlignment="1">
      <alignment horizontal="left" vertical="center"/>
    </xf>
    <xf numFmtId="0" fontId="169" fillId="38" borderId="0" xfId="77" applyFont="1" applyFill="1" applyAlignment="1">
      <alignment horizontal="right" vertical="center" wrapText="1"/>
    </xf>
    <xf numFmtId="0" fontId="16" fillId="0" borderId="16" xfId="73" applyFont="1" applyBorder="1" applyAlignment="1">
      <alignment horizontal="left" vertical="center"/>
    </xf>
    <xf numFmtId="0" fontId="114" fillId="0" borderId="0" xfId="73" applyFont="1" applyAlignment="1">
      <alignment horizontal="right" vertical="center"/>
    </xf>
    <xf numFmtId="0" fontId="169" fillId="38" borderId="30" xfId="77" applyFont="1" applyFill="1" applyBorder="1" applyAlignment="1">
      <alignment horizontal="right" vertical="center" wrapText="1"/>
    </xf>
    <xf numFmtId="0" fontId="169" fillId="0" borderId="15" xfId="77" applyFont="1" applyBorder="1" applyAlignment="1">
      <alignment horizontal="center" vertical="center" wrapText="1"/>
    </xf>
    <xf numFmtId="0" fontId="168" fillId="0" borderId="15" xfId="77" applyFont="1" applyBorder="1" applyAlignment="1">
      <alignment horizontal="center" vertical="center"/>
    </xf>
    <xf numFmtId="0" fontId="172" fillId="0" borderId="0" xfId="77" applyFont="1" applyAlignment="1">
      <alignment horizontal="left" vertical="center"/>
    </xf>
    <xf numFmtId="0" fontId="173" fillId="0" borderId="0" xfId="77" applyFont="1" applyAlignment="1">
      <alignment vertical="center" wrapText="1"/>
    </xf>
    <xf numFmtId="0" fontId="174" fillId="0" borderId="19" xfId="77" applyFont="1" applyBorder="1" applyAlignment="1">
      <alignment horizontal="center" vertical="center" textRotation="255"/>
    </xf>
    <xf numFmtId="0" fontId="174" fillId="0" borderId="19" xfId="77" applyFont="1" applyBorder="1" applyAlignment="1">
      <alignment horizontal="center" vertical="center" textRotation="255" wrapText="1"/>
    </xf>
    <xf numFmtId="0" fontId="0" fillId="0" borderId="175" xfId="0" applyBorder="1" applyAlignment="1">
      <alignment vertical="center" shrinkToFit="1"/>
    </xf>
    <xf numFmtId="0" fontId="0" fillId="0" borderId="27" xfId="0" applyBorder="1" applyAlignment="1">
      <alignment vertical="center" shrinkToFit="1"/>
    </xf>
    <xf numFmtId="0" fontId="7" fillId="24" borderId="145" xfId="63" applyFill="1" applyBorder="1" applyAlignment="1">
      <alignment horizontal="right" shrinkToFit="1"/>
    </xf>
    <xf numFmtId="0" fontId="19" fillId="0" borderId="120" xfId="0" applyFont="1" applyBorder="1" applyAlignment="1">
      <alignment horizontal="center" vertical="center" wrapText="1"/>
    </xf>
    <xf numFmtId="38" fontId="10" fillId="24" borderId="0" xfId="62" applyFont="1" applyFill="1" applyBorder="1" applyAlignment="1">
      <alignment vertical="top" wrapText="1"/>
    </xf>
    <xf numFmtId="0" fontId="0" fillId="24" borderId="153" xfId="72" applyFont="1" applyFill="1" applyBorder="1"/>
    <xf numFmtId="0" fontId="7" fillId="24" borderId="106" xfId="72" applyFill="1" applyBorder="1"/>
    <xf numFmtId="0" fontId="0" fillId="24" borderId="106" xfId="72" applyFont="1" applyFill="1" applyBorder="1"/>
    <xf numFmtId="0" fontId="7" fillId="24" borderId="28" xfId="72" applyFill="1" applyBorder="1"/>
    <xf numFmtId="0" fontId="7" fillId="24" borderId="0" xfId="72" applyFill="1" applyAlignment="1">
      <alignment horizontal="left" vertical="top" wrapText="1"/>
    </xf>
    <xf numFmtId="0" fontId="7" fillId="24" borderId="60" xfId="72" applyFill="1" applyBorder="1"/>
    <xf numFmtId="0" fontId="7" fillId="24" borderId="16" xfId="72" applyFill="1" applyBorder="1"/>
    <xf numFmtId="0" fontId="7" fillId="24" borderId="22" xfId="72" applyFill="1" applyBorder="1"/>
    <xf numFmtId="0" fontId="7" fillId="24" borderId="29" xfId="72" applyFill="1" applyBorder="1"/>
    <xf numFmtId="0" fontId="7" fillId="24" borderId="24" xfId="72" applyFill="1" applyBorder="1"/>
    <xf numFmtId="38" fontId="10" fillId="24" borderId="0" xfId="62" applyFont="1" applyFill="1" applyAlignment="1">
      <alignment vertical="top" wrapText="1"/>
    </xf>
    <xf numFmtId="0" fontId="10" fillId="24" borderId="159" xfId="72" applyFont="1" applyFill="1" applyBorder="1" applyAlignment="1">
      <alignment vertical="center" wrapText="1"/>
    </xf>
    <xf numFmtId="0" fontId="10" fillId="24" borderId="68" xfId="72" applyFont="1" applyFill="1" applyBorder="1" applyAlignment="1">
      <alignment vertical="center" wrapText="1"/>
    </xf>
    <xf numFmtId="0" fontId="10" fillId="24" borderId="113" xfId="72" applyFont="1" applyFill="1" applyBorder="1" applyAlignment="1">
      <alignment vertical="center" wrapText="1"/>
    </xf>
    <xf numFmtId="0" fontId="19" fillId="0" borderId="29" xfId="54" applyFont="1" applyBorder="1" applyAlignment="1">
      <alignment horizontal="center"/>
    </xf>
    <xf numFmtId="0" fontId="0" fillId="0" borderId="160" xfId="0" applyBorder="1">
      <alignment vertical="center"/>
    </xf>
    <xf numFmtId="0" fontId="19" fillId="0" borderId="106" xfId="0" applyFont="1" applyBorder="1" applyAlignment="1">
      <alignment horizontal="left" vertical="top" wrapText="1"/>
    </xf>
    <xf numFmtId="0" fontId="0" fillId="0" borderId="68" xfId="0" applyBorder="1">
      <alignment vertical="center"/>
    </xf>
    <xf numFmtId="0" fontId="0" fillId="0" borderId="159" xfId="0" applyBorder="1">
      <alignment vertical="center"/>
    </xf>
    <xf numFmtId="0" fontId="19" fillId="0" borderId="200" xfId="0" applyFont="1" applyBorder="1" applyAlignment="1">
      <alignment horizontal="left" vertical="top" wrapText="1"/>
    </xf>
    <xf numFmtId="0" fontId="19" fillId="0" borderId="318" xfId="0" applyFont="1" applyBorder="1" applyAlignment="1">
      <alignment horizontal="center" vertical="center" wrapText="1"/>
    </xf>
    <xf numFmtId="0" fontId="19" fillId="0" borderId="120" xfId="0" applyFont="1" applyBorder="1" applyAlignment="1">
      <alignment horizontal="left" vertical="top" wrapText="1"/>
    </xf>
    <xf numFmtId="0" fontId="118" fillId="0" borderId="120" xfId="0" applyFont="1" applyBorder="1" applyAlignment="1">
      <alignment horizontal="left" vertical="center" wrapText="1"/>
    </xf>
    <xf numFmtId="0" fontId="106" fillId="0" borderId="120" xfId="0" applyFont="1" applyBorder="1" applyAlignment="1">
      <alignment horizontal="left" vertical="center" wrapText="1"/>
    </xf>
    <xf numFmtId="0" fontId="19" fillId="0" borderId="99"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294" xfId="0" applyFont="1" applyBorder="1" applyAlignment="1">
      <alignment horizontal="center" vertical="center" wrapText="1"/>
    </xf>
    <xf numFmtId="0" fontId="24" fillId="0" borderId="294" xfId="0" applyFont="1" applyBorder="1" applyAlignment="1">
      <alignment horizontal="left" vertical="top" wrapText="1"/>
    </xf>
    <xf numFmtId="0" fontId="118" fillId="0" borderId="33" xfId="0" applyFont="1" applyBorder="1" applyAlignment="1">
      <alignment horizontal="left" vertical="center" wrapText="1"/>
    </xf>
    <xf numFmtId="0" fontId="19" fillId="0" borderId="42" xfId="0" applyFont="1" applyBorder="1" applyAlignment="1">
      <alignment horizontal="center" vertical="center" wrapText="1"/>
    </xf>
    <xf numFmtId="0" fontId="24" fillId="0" borderId="60" xfId="0" applyFont="1" applyBorder="1" applyAlignment="1">
      <alignment horizontal="left" vertical="top" wrapText="1"/>
    </xf>
    <xf numFmtId="0" fontId="24" fillId="0" borderId="0" xfId="0" applyFont="1" applyAlignment="1">
      <alignment horizontal="left" vertical="top" wrapText="1"/>
    </xf>
    <xf numFmtId="0" fontId="0" fillId="0" borderId="200" xfId="60" applyFont="1" applyBorder="1" applyAlignment="1">
      <alignment vertical="center"/>
    </xf>
    <xf numFmtId="184" fontId="7" fillId="34" borderId="160" xfId="60" applyNumberFormat="1" applyFill="1" applyBorder="1" applyAlignment="1">
      <alignment horizontal="center" vertical="center"/>
    </xf>
    <xf numFmtId="185" fontId="0" fillId="0" borderId="0" xfId="60" applyNumberFormat="1" applyFont="1" applyAlignment="1">
      <alignment shrinkToFit="1"/>
    </xf>
    <xf numFmtId="0" fontId="7" fillId="0" borderId="60" xfId="60" applyBorder="1"/>
    <xf numFmtId="0" fontId="7" fillId="35" borderId="153" xfId="60" applyFill="1" applyBorder="1"/>
    <xf numFmtId="0" fontId="7" fillId="35" borderId="28" xfId="60" applyFill="1" applyBorder="1"/>
    <xf numFmtId="38" fontId="65" fillId="0" borderId="149" xfId="61" applyFont="1" applyBorder="1"/>
    <xf numFmtId="180" fontId="0" fillId="0" borderId="171" xfId="0" applyNumberFormat="1" applyBorder="1">
      <alignment vertical="center"/>
    </xf>
    <xf numFmtId="187" fontId="7" fillId="34" borderId="160" xfId="60" applyNumberFormat="1" applyFill="1" applyBorder="1" applyAlignment="1">
      <alignment horizontal="center" vertical="center"/>
    </xf>
    <xf numFmtId="0" fontId="0" fillId="0" borderId="160" xfId="0" applyBorder="1" applyAlignment="1">
      <alignment horizontal="center" vertical="center"/>
    </xf>
    <xf numFmtId="38" fontId="7" fillId="34" borderId="110" xfId="61" applyFill="1" applyBorder="1"/>
    <xf numFmtId="0" fontId="0" fillId="0" borderId="160" xfId="0" applyBorder="1" applyAlignment="1">
      <alignment horizontal="left" vertical="center"/>
    </xf>
    <xf numFmtId="38" fontId="7" fillId="34" borderId="32" xfId="61" applyFill="1" applyBorder="1"/>
    <xf numFmtId="38" fontId="7" fillId="34" borderId="181" xfId="61" applyFill="1" applyBorder="1"/>
    <xf numFmtId="0" fontId="0" fillId="0" borderId="33" xfId="60" applyFont="1" applyBorder="1" applyAlignment="1">
      <alignment horizontal="center" vertical="center"/>
    </xf>
    <xf numFmtId="0" fontId="19" fillId="0" borderId="60" xfId="47" applyFont="1" applyBorder="1" applyAlignment="1">
      <alignment vertical="top"/>
    </xf>
    <xf numFmtId="0" fontId="19" fillId="0" borderId="106" xfId="47" applyFont="1" applyBorder="1" applyAlignment="1">
      <alignment horizontal="left" vertical="top"/>
    </xf>
    <xf numFmtId="0" fontId="19" fillId="0" borderId="28" xfId="47" applyFont="1" applyBorder="1" applyAlignment="1">
      <alignment horizontal="right" vertical="top"/>
    </xf>
    <xf numFmtId="0" fontId="23" fillId="0" borderId="60" xfId="47" applyFont="1" applyBorder="1" applyAlignment="1">
      <alignment vertical="top"/>
    </xf>
    <xf numFmtId="0" fontId="19" fillId="0" borderId="22" xfId="47" applyFont="1" applyBorder="1" applyAlignment="1">
      <alignment horizontal="left" vertical="top"/>
    </xf>
    <xf numFmtId="0" fontId="19" fillId="0" borderId="29" xfId="47" applyFont="1" applyBorder="1" applyAlignment="1">
      <alignment horizontal="left" vertical="top"/>
    </xf>
    <xf numFmtId="0" fontId="23" fillId="0" borderId="24" xfId="47" applyFont="1" applyBorder="1" applyAlignment="1">
      <alignment horizontal="right" vertical="top"/>
    </xf>
    <xf numFmtId="0" fontId="19" fillId="0" borderId="15" xfId="47" applyFont="1" applyBorder="1" applyAlignment="1">
      <alignment horizontal="center" vertical="top" shrinkToFit="1"/>
    </xf>
    <xf numFmtId="38" fontId="19" fillId="0" borderId="254" xfId="62" applyFont="1" applyFill="1" applyBorder="1" applyAlignment="1">
      <alignment vertical="top" wrapText="1"/>
    </xf>
    <xf numFmtId="38" fontId="19" fillId="0" borderId="356" xfId="62" applyFont="1" applyFill="1" applyBorder="1" applyAlignment="1">
      <alignment vertical="top" wrapText="1"/>
    </xf>
    <xf numFmtId="38" fontId="19" fillId="0" borderId="324" xfId="62" applyFont="1" applyFill="1" applyBorder="1" applyAlignment="1">
      <alignment vertical="top" wrapText="1"/>
    </xf>
    <xf numFmtId="38" fontId="19" fillId="0" borderId="24" xfId="62" applyFont="1" applyFill="1" applyBorder="1" applyAlignment="1">
      <alignment vertical="top" wrapText="1"/>
    </xf>
    <xf numFmtId="38" fontId="19" fillId="0" borderId="316" xfId="62" applyFont="1" applyFill="1" applyBorder="1" applyAlignment="1">
      <alignment vertical="top" wrapText="1"/>
    </xf>
    <xf numFmtId="38" fontId="106" fillId="0" borderId="19" xfId="35" applyFont="1" applyFill="1" applyBorder="1" applyAlignment="1">
      <alignment horizontal="right"/>
    </xf>
    <xf numFmtId="38" fontId="19" fillId="0" borderId="114" xfId="35" applyFont="1" applyFill="1" applyBorder="1" applyAlignment="1">
      <alignment horizontal="right"/>
    </xf>
    <xf numFmtId="38" fontId="19" fillId="0" borderId="19" xfId="35" applyFont="1" applyFill="1" applyBorder="1" applyAlignment="1">
      <alignment horizontal="right"/>
    </xf>
    <xf numFmtId="38" fontId="106" fillId="0" borderId="0" xfId="35" applyFont="1" applyFill="1" applyBorder="1" applyAlignment="1"/>
    <xf numFmtId="38" fontId="106" fillId="0" borderId="0" xfId="35" applyFont="1" applyFill="1" applyBorder="1" applyAlignment="1">
      <alignment horizontal="center"/>
    </xf>
    <xf numFmtId="38" fontId="19" fillId="0" borderId="15" xfId="35" applyFont="1" applyFill="1" applyBorder="1" applyAlignment="1">
      <alignment horizontal="right" wrapText="1"/>
    </xf>
    <xf numFmtId="0" fontId="36" fillId="44" borderId="78" xfId="0" applyFont="1" applyFill="1" applyBorder="1" applyAlignment="1">
      <alignment horizontal="center" vertical="center"/>
    </xf>
    <xf numFmtId="0" fontId="36" fillId="45" borderId="78" xfId="0" applyFont="1" applyFill="1" applyBorder="1" applyAlignment="1">
      <alignment horizontal="center" vertical="center"/>
    </xf>
    <xf numFmtId="0" fontId="16" fillId="37" borderId="78" xfId="0" applyFont="1" applyFill="1" applyBorder="1" applyAlignment="1">
      <alignment vertical="center" textRotation="255"/>
    </xf>
    <xf numFmtId="0" fontId="151" fillId="35" borderId="338" xfId="0" applyFont="1" applyFill="1" applyBorder="1" applyAlignment="1">
      <alignment horizontal="left" vertical="center" wrapText="1" readingOrder="1"/>
    </xf>
    <xf numFmtId="0" fontId="151" fillId="35" borderId="337" xfId="0" applyFont="1" applyFill="1" applyBorder="1" applyAlignment="1">
      <alignment horizontal="left" vertical="center" wrapText="1" readingOrder="1"/>
    </xf>
    <xf numFmtId="0" fontId="16" fillId="35" borderId="78" xfId="0" applyFont="1" applyFill="1" applyBorder="1" applyAlignment="1">
      <alignment vertical="center" textRotation="255"/>
    </xf>
    <xf numFmtId="0" fontId="152" fillId="35" borderId="338" xfId="0" applyFont="1" applyFill="1" applyBorder="1" applyAlignment="1">
      <alignment horizontal="left" vertical="center" wrapText="1" readingOrder="1"/>
    </xf>
    <xf numFmtId="0" fontId="152" fillId="35" borderId="337" xfId="0" applyFont="1" applyFill="1" applyBorder="1" applyAlignment="1">
      <alignment horizontal="left" vertical="center" wrapText="1" readingOrder="1"/>
    </xf>
    <xf numFmtId="177" fontId="0" fillId="0" borderId="0" xfId="0" applyNumberFormat="1" applyAlignment="1">
      <alignment horizontal="left" vertical="center"/>
    </xf>
    <xf numFmtId="0" fontId="16" fillId="0" borderId="78" xfId="0" applyFont="1" applyBorder="1" applyAlignment="1">
      <alignment horizontal="center" vertical="center" textRotation="255"/>
    </xf>
    <xf numFmtId="0" fontId="152" fillId="0" borderId="338" xfId="0" applyFont="1" applyBorder="1" applyAlignment="1">
      <alignment horizontal="left" vertical="center" wrapText="1" readingOrder="1"/>
    </xf>
    <xf numFmtId="0" fontId="152" fillId="0" borderId="337" xfId="0" applyFont="1" applyBorder="1" applyAlignment="1">
      <alignment horizontal="left" vertical="center" wrapText="1" readingOrder="1"/>
    </xf>
    <xf numFmtId="0" fontId="152" fillId="0" borderId="0" xfId="0" applyFont="1" applyAlignment="1">
      <alignment horizontal="left" vertical="center" wrapText="1" readingOrder="1"/>
    </xf>
    <xf numFmtId="0" fontId="0" fillId="0" borderId="239" xfId="0" applyBorder="1" applyAlignment="1">
      <alignment horizontal="left" vertical="center" wrapText="1"/>
    </xf>
    <xf numFmtId="0" fontId="0" fillId="0" borderId="198" xfId="0" applyBorder="1" applyAlignment="1">
      <alignment horizontal="left" vertical="center" wrapText="1"/>
    </xf>
    <xf numFmtId="0" fontId="0" fillId="0" borderId="78" xfId="0" applyBorder="1" applyAlignment="1">
      <alignment horizontal="left" vertical="center" wrapText="1"/>
    </xf>
    <xf numFmtId="0" fontId="0" fillId="35" borderId="239" xfId="0" applyFill="1" applyBorder="1" applyAlignment="1">
      <alignment vertical="center" wrapText="1"/>
    </xf>
    <xf numFmtId="0" fontId="19" fillId="35" borderId="239" xfId="0" applyFont="1" applyFill="1" applyBorder="1" applyAlignment="1">
      <alignment horizontal="left" vertical="center" wrapText="1"/>
    </xf>
    <xf numFmtId="0" fontId="16" fillId="0" borderId="0" xfId="0" applyFont="1" applyAlignment="1"/>
    <xf numFmtId="0" fontId="0" fillId="35" borderId="198" xfId="0" applyFill="1" applyBorder="1" applyAlignment="1">
      <alignment vertical="center" wrapText="1"/>
    </xf>
    <xf numFmtId="0" fontId="0" fillId="35" borderId="78" xfId="0" applyFill="1" applyBorder="1" applyAlignment="1">
      <alignment horizontal="left" vertical="center" wrapText="1"/>
    </xf>
    <xf numFmtId="0" fontId="0" fillId="0" borderId="0" xfId="0" applyAlignment="1">
      <alignment horizontal="center" vertical="top" wrapText="1"/>
    </xf>
    <xf numFmtId="0" fontId="176" fillId="24" borderId="0" xfId="52" applyFont="1" applyFill="1" applyProtection="1">
      <protection locked="0"/>
    </xf>
    <xf numFmtId="0" fontId="176" fillId="24" borderId="0" xfId="72" applyFont="1" applyFill="1"/>
    <xf numFmtId="0" fontId="176" fillId="24" borderId="0" xfId="52" applyFont="1" applyFill="1"/>
    <xf numFmtId="0" fontId="176" fillId="24" borderId="0" xfId="0" applyFont="1" applyFill="1">
      <alignment vertical="center"/>
    </xf>
    <xf numFmtId="0" fontId="7" fillId="24" borderId="153" xfId="52" applyFont="1" applyFill="1" applyBorder="1" applyAlignment="1">
      <alignment horizontal="left"/>
    </xf>
    <xf numFmtId="0" fontId="7" fillId="24" borderId="60" xfId="52" applyFont="1" applyFill="1" applyBorder="1" applyAlignment="1">
      <alignment horizontal="left"/>
    </xf>
    <xf numFmtId="0" fontId="19" fillId="0" borderId="26" xfId="0" applyFont="1" applyBorder="1" applyAlignment="1">
      <alignment vertical="center" wrapText="1"/>
    </xf>
    <xf numFmtId="0" fontId="19" fillId="0" borderId="26" xfId="0" applyFont="1" applyBorder="1" applyAlignment="1">
      <alignment horizontal="left" vertical="top"/>
    </xf>
    <xf numFmtId="0" fontId="19" fillId="0" borderId="243" xfId="0" applyFont="1" applyBorder="1" applyAlignment="1">
      <alignment horizontal="left" vertical="top"/>
    </xf>
    <xf numFmtId="0" fontId="177" fillId="0" borderId="74" xfId="0" applyFont="1" applyBorder="1" applyAlignment="1">
      <alignment horizontal="left" vertical="top"/>
    </xf>
    <xf numFmtId="0" fontId="19" fillId="0" borderId="107" xfId="0" applyFont="1" applyBorder="1" applyAlignment="1">
      <alignment horizontal="left" vertical="top"/>
    </xf>
    <xf numFmtId="0" fontId="19" fillId="0" borderId="15" xfId="0" applyFont="1" applyBorder="1" applyAlignment="1">
      <alignment horizontal="left" vertical="top"/>
    </xf>
    <xf numFmtId="0" fontId="19" fillId="0" borderId="28" xfId="0" applyFont="1" applyBorder="1" applyAlignment="1">
      <alignment horizontal="left" vertical="top" wrapText="1"/>
    </xf>
    <xf numFmtId="0" fontId="19" fillId="0" borderId="28" xfId="0" applyFont="1" applyBorder="1" applyAlignment="1">
      <alignment horizontal="left" vertical="top"/>
    </xf>
    <xf numFmtId="0" fontId="7" fillId="0" borderId="40" xfId="0" applyFont="1" applyBorder="1" applyAlignment="1">
      <alignment horizontal="left" vertical="top"/>
    </xf>
    <xf numFmtId="0" fontId="7" fillId="0" borderId="36" xfId="0" applyFont="1" applyBorder="1" applyAlignment="1">
      <alignment horizontal="left" vertical="top"/>
    </xf>
    <xf numFmtId="0" fontId="7" fillId="0" borderId="37" xfId="0" applyFont="1" applyBorder="1" applyAlignment="1">
      <alignment horizontal="left" vertical="top"/>
    </xf>
    <xf numFmtId="0" fontId="7" fillId="0" borderId="89" xfId="0" applyFont="1" applyBorder="1" applyAlignment="1">
      <alignment horizontal="left" vertical="top"/>
    </xf>
    <xf numFmtId="0" fontId="24" fillId="0" borderId="32" xfId="0" applyFont="1" applyBorder="1" applyAlignment="1">
      <alignment horizontal="left" vertical="top"/>
    </xf>
    <xf numFmtId="0" fontId="65" fillId="24" borderId="0" xfId="72" applyFont="1" applyFill="1"/>
    <xf numFmtId="0" fontId="7" fillId="0" borderId="178" xfId="28" applyNumberFormat="1" applyFont="1" applyBorder="1">
      <alignment vertical="center"/>
    </xf>
    <xf numFmtId="0" fontId="10" fillId="24" borderId="308" xfId="72" applyFont="1" applyFill="1" applyBorder="1" applyAlignment="1">
      <alignment vertical="center"/>
    </xf>
    <xf numFmtId="0" fontId="10" fillId="24" borderId="68" xfId="72" applyFont="1" applyFill="1" applyBorder="1" applyAlignment="1">
      <alignment vertical="center"/>
    </xf>
    <xf numFmtId="0" fontId="10" fillId="24" borderId="35" xfId="72" applyFont="1" applyFill="1" applyBorder="1" applyAlignment="1">
      <alignment vertical="center"/>
    </xf>
    <xf numFmtId="0" fontId="32" fillId="24" borderId="0" xfId="72" applyFont="1" applyFill="1" applyAlignment="1">
      <alignment horizontal="right"/>
    </xf>
    <xf numFmtId="0" fontId="32" fillId="24" borderId="0" xfId="72" applyFont="1" applyFill="1"/>
    <xf numFmtId="0" fontId="106" fillId="24" borderId="0" xfId="72" applyFont="1" applyFill="1"/>
    <xf numFmtId="0" fontId="10" fillId="24" borderId="230" xfId="72" applyFont="1" applyFill="1" applyBorder="1" applyAlignment="1">
      <alignment vertical="center"/>
    </xf>
    <xf numFmtId="0" fontId="10" fillId="24" borderId="113" xfId="72" applyFont="1" applyFill="1" applyBorder="1" applyAlignment="1">
      <alignment vertical="center"/>
    </xf>
    <xf numFmtId="0" fontId="10" fillId="24" borderId="62" xfId="72" applyFont="1" applyFill="1" applyBorder="1" applyAlignment="1">
      <alignment vertical="center"/>
    </xf>
    <xf numFmtId="0" fontId="10" fillId="24" borderId="232" xfId="72" applyFont="1" applyFill="1" applyBorder="1" applyAlignment="1">
      <alignment vertical="center"/>
    </xf>
    <xf numFmtId="0" fontId="10" fillId="24" borderId="159" xfId="72" applyFont="1" applyFill="1" applyBorder="1" applyAlignment="1">
      <alignment vertical="center"/>
    </xf>
    <xf numFmtId="0" fontId="10" fillId="24" borderId="34" xfId="72" applyFont="1" applyFill="1" applyBorder="1" applyAlignment="1">
      <alignment vertical="center"/>
    </xf>
    <xf numFmtId="0" fontId="10" fillId="24" borderId="158" xfId="72" applyFont="1" applyFill="1" applyBorder="1" applyAlignment="1">
      <alignment vertical="center" wrapText="1"/>
    </xf>
    <xf numFmtId="0" fontId="10" fillId="24" borderId="158" xfId="72" applyFont="1" applyFill="1" applyBorder="1" applyAlignment="1">
      <alignment horizontal="center" vertical="top"/>
    </xf>
    <xf numFmtId="0" fontId="10" fillId="24" borderId="61" xfId="72" applyFont="1" applyFill="1" applyBorder="1" applyAlignment="1">
      <alignment horizontal="center" vertical="top"/>
    </xf>
    <xf numFmtId="0" fontId="10" fillId="24" borderId="10" xfId="72" applyFont="1" applyFill="1" applyBorder="1" applyAlignment="1">
      <alignment vertical="center" wrapText="1"/>
    </xf>
    <xf numFmtId="0" fontId="10" fillId="24" borderId="10" xfId="72" applyFont="1" applyFill="1" applyBorder="1" applyAlignment="1">
      <alignment horizontal="center" vertical="top"/>
    </xf>
    <xf numFmtId="0" fontId="10" fillId="24" borderId="173" xfId="72" applyFont="1" applyFill="1" applyBorder="1" applyAlignment="1">
      <alignment horizontal="center" vertical="top"/>
    </xf>
    <xf numFmtId="0" fontId="25" fillId="24" borderId="0" xfId="72" applyFont="1" applyFill="1" applyAlignment="1">
      <alignment vertical="center"/>
    </xf>
    <xf numFmtId="185" fontId="7" fillId="24" borderId="0" xfId="63" applyNumberFormat="1" applyFill="1" applyAlignment="1">
      <alignment horizontal="right" shrinkToFit="1"/>
    </xf>
    <xf numFmtId="0" fontId="7" fillId="0" borderId="16" xfId="63" applyBorder="1" applyAlignment="1">
      <alignment horizontal="left"/>
    </xf>
    <xf numFmtId="0" fontId="7" fillId="24" borderId="171" xfId="63" applyFill="1" applyBorder="1" applyAlignment="1">
      <alignment horizontal="center" shrinkToFit="1"/>
    </xf>
    <xf numFmtId="0" fontId="0" fillId="24" borderId="16" xfId="63" applyFont="1" applyFill="1" applyBorder="1" applyAlignment="1">
      <alignment horizontal="left" shrinkToFit="1"/>
    </xf>
    <xf numFmtId="0" fontId="128" fillId="36" borderId="0" xfId="29" applyFont="1" applyFill="1" applyAlignment="1" applyProtection="1">
      <alignment horizontal="center" vertical="center"/>
    </xf>
    <xf numFmtId="0" fontId="23" fillId="38" borderId="0" xfId="0" applyFont="1" applyFill="1" applyAlignment="1">
      <alignment vertical="center" wrapText="1"/>
    </xf>
    <xf numFmtId="0" fontId="19" fillId="35" borderId="212" xfId="63" applyFont="1" applyFill="1" applyBorder="1" applyAlignment="1">
      <alignment horizontal="left"/>
    </xf>
    <xf numFmtId="0" fontId="19" fillId="35" borderId="203" xfId="63" applyFont="1" applyFill="1" applyBorder="1" applyAlignment="1">
      <alignment horizontal="left"/>
    </xf>
    <xf numFmtId="0" fontId="0" fillId="0" borderId="60" xfId="47" applyFont="1" applyBorder="1" applyAlignment="1">
      <alignment vertical="top" wrapText="1"/>
    </xf>
    <xf numFmtId="0" fontId="0" fillId="0" borderId="0" xfId="47" applyFont="1" applyAlignment="1">
      <alignment vertical="top" wrapText="1"/>
    </xf>
    <xf numFmtId="0" fontId="0" fillId="0" borderId="16" xfId="47" applyFont="1" applyBorder="1" applyAlignment="1">
      <alignment vertical="top" wrapText="1"/>
    </xf>
    <xf numFmtId="0" fontId="65" fillId="0" borderId="0" xfId="60" applyFont="1" applyAlignment="1">
      <alignment horizontal="right"/>
    </xf>
    <xf numFmtId="9" fontId="65" fillId="0" borderId="0" xfId="64" applyFont="1" applyAlignment="1"/>
    <xf numFmtId="0" fontId="178" fillId="24" borderId="0" xfId="78" applyFill="1" applyAlignment="1" applyProtection="1">
      <alignment vertical="center"/>
    </xf>
    <xf numFmtId="0" fontId="4" fillId="0" borderId="0" xfId="79">
      <alignment vertical="center"/>
    </xf>
    <xf numFmtId="0" fontId="179" fillId="0" borderId="0" xfId="79" applyFont="1">
      <alignment vertical="center"/>
    </xf>
    <xf numFmtId="0" fontId="180" fillId="0" borderId="0" xfId="79" applyFont="1">
      <alignment vertical="center"/>
    </xf>
    <xf numFmtId="0" fontId="178" fillId="0" borderId="0" xfId="78">
      <alignment vertical="center"/>
    </xf>
    <xf numFmtId="0" fontId="3" fillId="0" borderId="0" xfId="80">
      <alignment vertical="center"/>
    </xf>
    <xf numFmtId="0" fontId="3" fillId="0" borderId="18" xfId="80" applyBorder="1">
      <alignment vertical="center"/>
    </xf>
    <xf numFmtId="0" fontId="3" fillId="0" borderId="30" xfId="80" applyBorder="1">
      <alignment vertical="center"/>
    </xf>
    <xf numFmtId="0" fontId="3" fillId="0" borderId="15" xfId="80" applyBorder="1">
      <alignment vertical="center"/>
    </xf>
    <xf numFmtId="177" fontId="3" fillId="0" borderId="19" xfId="80" applyNumberFormat="1" applyBorder="1" applyAlignment="1">
      <alignment horizontal="left" vertical="center"/>
    </xf>
    <xf numFmtId="0" fontId="3" fillId="0" borderId="15" xfId="80" applyBorder="1" applyAlignment="1">
      <alignment horizontal="center" vertical="center"/>
    </xf>
    <xf numFmtId="49" fontId="3" fillId="0" borderId="15" xfId="80" applyNumberFormat="1" applyBorder="1" applyAlignment="1">
      <alignment horizontal="center" vertical="center"/>
    </xf>
    <xf numFmtId="0" fontId="84" fillId="0" borderId="0" xfId="81">
      <alignment vertical="center"/>
    </xf>
    <xf numFmtId="0" fontId="37" fillId="0" borderId="0" xfId="81" applyFont="1">
      <alignment vertical="center"/>
    </xf>
    <xf numFmtId="0" fontId="37" fillId="0" borderId="0" xfId="81" applyFont="1" applyAlignment="1">
      <alignment horizontal="center" vertical="center"/>
    </xf>
    <xf numFmtId="0" fontId="37" fillId="0" borderId="153" xfId="81" applyFont="1" applyBorder="1">
      <alignment vertical="center"/>
    </xf>
    <xf numFmtId="0" fontId="37" fillId="0" borderId="106" xfId="81" applyFont="1" applyBorder="1">
      <alignment vertical="center"/>
    </xf>
    <xf numFmtId="0" fontId="37" fillId="0" borderId="106" xfId="81" applyFont="1" applyBorder="1" applyAlignment="1">
      <alignment horizontal="center" vertical="center"/>
    </xf>
    <xf numFmtId="0" fontId="37" fillId="0" borderId="28" xfId="81" applyFont="1" applyBorder="1">
      <alignment vertical="center"/>
    </xf>
    <xf numFmtId="0" fontId="37" fillId="0" borderId="60" xfId="81" applyFont="1" applyBorder="1">
      <alignment vertical="center"/>
    </xf>
    <xf numFmtId="0" fontId="37" fillId="0" borderId="16" xfId="81" applyFont="1" applyBorder="1">
      <alignment vertical="center"/>
    </xf>
    <xf numFmtId="0" fontId="38" fillId="0" borderId="0" xfId="81" applyFont="1">
      <alignment vertical="center"/>
    </xf>
    <xf numFmtId="0" fontId="37" fillId="0" borderId="15" xfId="81" applyFont="1" applyBorder="1" applyAlignment="1">
      <alignment horizontal="center" vertical="center"/>
    </xf>
    <xf numFmtId="49" fontId="75" fillId="0" borderId="18" xfId="81" applyNumberFormat="1" applyFont="1" applyBorder="1" applyAlignment="1">
      <alignment horizontal="center" vertical="center"/>
    </xf>
    <xf numFmtId="0" fontId="182" fillId="0" borderId="15" xfId="81" applyFont="1" applyBorder="1" applyAlignment="1">
      <alignment horizontal="center" vertical="center" shrinkToFit="1"/>
    </xf>
    <xf numFmtId="0" fontId="37" fillId="0" borderId="15" xfId="81" applyFont="1" applyBorder="1" applyAlignment="1">
      <alignment vertical="center" wrapText="1"/>
    </xf>
    <xf numFmtId="0" fontId="70" fillId="0" borderId="15" xfId="81" applyFont="1" applyBorder="1">
      <alignment vertical="center"/>
    </xf>
    <xf numFmtId="0" fontId="37" fillId="0" borderId="15" xfId="81" applyFont="1" applyBorder="1">
      <alignment vertical="center"/>
    </xf>
    <xf numFmtId="0" fontId="70" fillId="0" borderId="15" xfId="81" applyFont="1" applyBorder="1" applyAlignment="1">
      <alignment horizontal="center" vertical="center" shrinkToFit="1"/>
    </xf>
    <xf numFmtId="0" fontId="37" fillId="0" borderId="15" xfId="81" applyFont="1" applyBorder="1" applyAlignment="1">
      <alignment vertical="center" textRotation="255"/>
    </xf>
    <xf numFmtId="0" fontId="70" fillId="0" borderId="15" xfId="81" applyFont="1" applyBorder="1" applyAlignment="1">
      <alignment horizontal="center" vertical="center" wrapText="1"/>
    </xf>
    <xf numFmtId="0" fontId="19" fillId="0" borderId="15" xfId="81" applyFont="1" applyBorder="1" applyAlignment="1">
      <alignment horizontal="left" vertical="center" wrapText="1"/>
    </xf>
    <xf numFmtId="49" fontId="70" fillId="0" borderId="15" xfId="81" applyNumberFormat="1" applyFont="1" applyBorder="1" applyAlignment="1">
      <alignment horizontal="center" vertical="center" wrapText="1"/>
    </xf>
    <xf numFmtId="0" fontId="7" fillId="0" borderId="15" xfId="81" applyFont="1" applyBorder="1" applyAlignment="1">
      <alignment horizontal="left" vertical="center" wrapText="1"/>
    </xf>
    <xf numFmtId="0" fontId="70" fillId="0" borderId="15" xfId="81" applyFont="1" applyBorder="1" applyAlignment="1">
      <alignment vertical="center" wrapText="1"/>
    </xf>
    <xf numFmtId="0" fontId="70" fillId="0" borderId="15" xfId="81" applyFont="1" applyBorder="1" applyAlignment="1">
      <alignment horizontal="center" vertical="center"/>
    </xf>
    <xf numFmtId="0" fontId="7" fillId="0" borderId="15" xfId="81" applyFont="1" applyBorder="1">
      <alignment vertical="center"/>
    </xf>
    <xf numFmtId="49" fontId="70" fillId="0" borderId="15" xfId="81" applyNumberFormat="1" applyFont="1" applyBorder="1" applyAlignment="1">
      <alignment horizontal="center" vertical="center"/>
    </xf>
    <xf numFmtId="0" fontId="37" fillId="0" borderId="22" xfId="81" applyFont="1" applyBorder="1">
      <alignment vertical="center"/>
    </xf>
    <xf numFmtId="0" fontId="37" fillId="0" borderId="29" xfId="81" applyFont="1" applyBorder="1">
      <alignment vertical="center"/>
    </xf>
    <xf numFmtId="0" fontId="37" fillId="0" borderId="29" xfId="81" applyFont="1" applyBorder="1" applyAlignment="1">
      <alignment horizontal="right" vertical="center"/>
    </xf>
    <xf numFmtId="0" fontId="37" fillId="0" borderId="24" xfId="81" applyFont="1" applyBorder="1">
      <alignment vertical="center"/>
    </xf>
    <xf numFmtId="0" fontId="3" fillId="0" borderId="0" xfId="82">
      <alignment vertical="center"/>
    </xf>
    <xf numFmtId="0" fontId="184" fillId="0" borderId="0" xfId="82" applyFont="1">
      <alignment vertical="center"/>
    </xf>
    <xf numFmtId="0" fontId="179" fillId="0" borderId="0" xfId="82" applyFont="1">
      <alignment vertical="center"/>
    </xf>
    <xf numFmtId="0" fontId="185" fillId="0" borderId="0" xfId="82" applyFont="1">
      <alignment vertical="center"/>
    </xf>
    <xf numFmtId="0" fontId="186" fillId="0" borderId="0" xfId="82" applyFont="1" applyAlignment="1">
      <alignment horizontal="right" vertical="center"/>
    </xf>
    <xf numFmtId="0" fontId="187" fillId="0" borderId="0" xfId="82" applyFont="1">
      <alignment vertical="center"/>
    </xf>
    <xf numFmtId="0" fontId="3" fillId="0" borderId="296" xfId="82" applyBorder="1">
      <alignment vertical="center"/>
    </xf>
    <xf numFmtId="0" fontId="3" fillId="0" borderId="20" xfId="82" applyBorder="1" applyAlignment="1">
      <alignment horizontal="center" vertical="center" wrapText="1"/>
    </xf>
    <xf numFmtId="0" fontId="3" fillId="0" borderId="12" xfId="82" applyBorder="1" applyAlignment="1">
      <alignment horizontal="center" vertical="center" wrapText="1"/>
    </xf>
    <xf numFmtId="0" fontId="3" fillId="0" borderId="0" xfId="82" applyAlignment="1">
      <alignment vertical="center" wrapText="1"/>
    </xf>
    <xf numFmtId="0" fontId="3" fillId="0" borderId="23" xfId="82" applyBorder="1" applyAlignment="1">
      <alignment horizontal="center" vertical="center" wrapText="1"/>
    </xf>
    <xf numFmtId="0" fontId="157" fillId="0" borderId="17" xfId="82" applyFont="1" applyBorder="1">
      <alignment vertical="center"/>
    </xf>
    <xf numFmtId="0" fontId="157" fillId="0" borderId="17" xfId="82" applyFont="1" applyBorder="1" applyAlignment="1">
      <alignment horizontal="right" vertical="center"/>
    </xf>
    <xf numFmtId="0" fontId="3" fillId="0" borderId="17" xfId="82" applyBorder="1" applyAlignment="1">
      <alignment horizontal="center" vertical="center"/>
    </xf>
    <xf numFmtId="0" fontId="3" fillId="0" borderId="344" xfId="82" applyBorder="1" applyAlignment="1">
      <alignment horizontal="center" vertical="center"/>
    </xf>
    <xf numFmtId="0" fontId="3" fillId="0" borderId="15" xfId="82" applyBorder="1">
      <alignment vertical="center"/>
    </xf>
    <xf numFmtId="0" fontId="3" fillId="0" borderId="15" xfId="82" applyBorder="1" applyAlignment="1">
      <alignment horizontal="center" vertical="center"/>
    </xf>
    <xf numFmtId="0" fontId="3" fillId="0" borderId="229" xfId="82" applyBorder="1" applyAlignment="1">
      <alignment horizontal="center" vertical="center"/>
    </xf>
    <xf numFmtId="0" fontId="3" fillId="0" borderId="215" xfId="82" applyBorder="1" applyAlignment="1">
      <alignment horizontal="center" vertical="center"/>
    </xf>
    <xf numFmtId="0" fontId="3" fillId="0" borderId="20" xfId="82" applyBorder="1">
      <alignment vertical="center"/>
    </xf>
    <xf numFmtId="0" fontId="3" fillId="0" borderId="20" xfId="82" applyBorder="1" applyAlignment="1">
      <alignment horizontal="center" vertical="center"/>
    </xf>
    <xf numFmtId="0" fontId="3" fillId="0" borderId="116" xfId="82" applyBorder="1" applyAlignment="1">
      <alignment horizontal="center" vertical="center" wrapText="1"/>
    </xf>
    <xf numFmtId="0" fontId="157" fillId="0" borderId="190" xfId="82" applyFont="1" applyBorder="1">
      <alignment vertical="center"/>
    </xf>
    <xf numFmtId="0" fontId="3" fillId="0" borderId="17" xfId="82" applyBorder="1">
      <alignment vertical="center"/>
    </xf>
    <xf numFmtId="0" fontId="3" fillId="0" borderId="26" xfId="82" applyBorder="1">
      <alignment vertical="center"/>
    </xf>
    <xf numFmtId="0" fontId="3" fillId="0" borderId="26" xfId="82" applyBorder="1" applyAlignment="1">
      <alignment horizontal="center" vertical="center"/>
    </xf>
    <xf numFmtId="0" fontId="3" fillId="0" borderId="190" xfId="82" applyBorder="1">
      <alignment vertical="center"/>
    </xf>
    <xf numFmtId="0" fontId="3" fillId="0" borderId="190" xfId="82" applyBorder="1" applyAlignment="1">
      <alignment horizontal="center" vertical="center"/>
    </xf>
    <xf numFmtId="0" fontId="3" fillId="0" borderId="101" xfId="82" applyBorder="1">
      <alignment vertical="center"/>
    </xf>
    <xf numFmtId="0" fontId="3" fillId="0" borderId="65" xfId="82" applyBorder="1" applyAlignment="1">
      <alignment horizontal="right"/>
    </xf>
    <xf numFmtId="0" fontId="3" fillId="0" borderId="171" xfId="82" applyBorder="1">
      <alignment vertical="center"/>
    </xf>
    <xf numFmtId="0" fontId="3" fillId="0" borderId="0" xfId="82" applyAlignment="1">
      <alignment horizontal="right" vertical="center"/>
    </xf>
    <xf numFmtId="0" fontId="3" fillId="0" borderId="102" xfId="82" applyBorder="1">
      <alignment vertical="center"/>
    </xf>
    <xf numFmtId="0" fontId="3" fillId="0" borderId="10" xfId="82" applyBorder="1" applyAlignment="1">
      <alignment horizontal="right" vertical="top"/>
    </xf>
    <xf numFmtId="0" fontId="2" fillId="0" borderId="0" xfId="83">
      <alignment vertical="center"/>
    </xf>
    <xf numFmtId="0" fontId="189" fillId="0" borderId="0" xfId="84">
      <alignment vertical="center"/>
    </xf>
    <xf numFmtId="0" fontId="189" fillId="0" borderId="0" xfId="84" applyAlignment="1">
      <alignment horizontal="center" vertical="center"/>
    </xf>
    <xf numFmtId="0" fontId="46" fillId="0" borderId="0" xfId="84" applyFont="1" applyAlignment="1">
      <alignment horizontal="left" vertical="top"/>
    </xf>
    <xf numFmtId="0" fontId="62" fillId="0" borderId="358" xfId="84" applyFont="1" applyBorder="1" applyAlignment="1">
      <alignment vertical="center" wrapText="1"/>
    </xf>
    <xf numFmtId="0" fontId="189" fillId="0" borderId="359" xfId="84" applyBorder="1" applyAlignment="1">
      <alignment horizontal="center" vertical="center" wrapText="1"/>
    </xf>
    <xf numFmtId="0" fontId="62" fillId="0" borderId="360" xfId="84" applyFont="1" applyBorder="1" applyAlignment="1">
      <alignment vertical="center" wrapText="1"/>
    </xf>
    <xf numFmtId="0" fontId="62" fillId="0" borderId="0" xfId="84" applyFont="1" applyAlignment="1">
      <alignment vertical="center" wrapText="1"/>
    </xf>
    <xf numFmtId="0" fontId="189" fillId="0" borderId="0" xfId="84" applyAlignment="1">
      <alignment horizontal="left" vertical="center" wrapText="1"/>
    </xf>
    <xf numFmtId="0" fontId="84" fillId="0" borderId="361" xfId="84" applyFont="1" applyBorder="1" applyAlignment="1">
      <alignment vertical="top" wrapText="1"/>
    </xf>
    <xf numFmtId="0" fontId="84" fillId="0" borderId="359" xfId="84" applyFont="1" applyBorder="1" applyAlignment="1">
      <alignment horizontal="center" vertical="center" wrapText="1"/>
    </xf>
    <xf numFmtId="0" fontId="84" fillId="0" borderId="360" xfId="84" applyFont="1" applyBorder="1" applyAlignment="1">
      <alignment vertical="center" wrapText="1"/>
    </xf>
    <xf numFmtId="0" fontId="84" fillId="0" borderId="0" xfId="84" applyFont="1" applyAlignment="1">
      <alignment vertical="top" wrapText="1"/>
    </xf>
    <xf numFmtId="0" fontId="84" fillId="0" borderId="0" xfId="84" applyFont="1" applyAlignment="1">
      <alignment horizontal="center" vertical="center" wrapText="1"/>
    </xf>
    <xf numFmtId="0" fontId="84" fillId="0" borderId="0" xfId="84" applyFont="1" applyAlignment="1">
      <alignment vertical="center" wrapText="1"/>
    </xf>
    <xf numFmtId="0" fontId="189" fillId="0" borderId="362" xfId="84" applyBorder="1">
      <alignment vertical="center"/>
    </xf>
    <xf numFmtId="0" fontId="189" fillId="0" borderId="363" xfId="84" applyBorder="1">
      <alignment vertical="center"/>
    </xf>
    <xf numFmtId="0" fontId="192" fillId="0" borderId="359" xfId="84" applyFont="1" applyBorder="1" applyAlignment="1">
      <alignment horizontal="center" vertical="center" wrapText="1"/>
    </xf>
    <xf numFmtId="0" fontId="192" fillId="0" borderId="0" xfId="84" applyFont="1" applyAlignment="1">
      <alignment horizontal="center" vertical="center" wrapText="1"/>
    </xf>
    <xf numFmtId="0" fontId="84" fillId="0" borderId="361" xfId="84" applyFont="1" applyBorder="1" applyAlignment="1">
      <alignment vertical="center" wrapText="1"/>
    </xf>
    <xf numFmtId="0" fontId="193" fillId="0" borderId="0" xfId="84" applyFont="1" applyAlignment="1">
      <alignment horizontal="left" vertical="top"/>
    </xf>
    <xf numFmtId="0" fontId="84" fillId="0" borderId="358" xfId="84" applyFont="1" applyBorder="1" applyAlignment="1">
      <alignment horizontal="center" vertical="center" wrapText="1"/>
    </xf>
    <xf numFmtId="0" fontId="33" fillId="0" borderId="359" xfId="84" applyFont="1" applyBorder="1" applyAlignment="1">
      <alignment horizontal="center" vertical="center" wrapText="1"/>
    </xf>
    <xf numFmtId="0" fontId="84" fillId="0" borderId="358" xfId="84" applyFont="1" applyBorder="1" applyAlignment="1">
      <alignment vertical="center" wrapText="1"/>
    </xf>
    <xf numFmtId="0" fontId="43" fillId="0" borderId="359" xfId="84" applyFont="1" applyBorder="1" applyAlignment="1">
      <alignment horizontal="center" vertical="center" wrapText="1"/>
    </xf>
    <xf numFmtId="0" fontId="42" fillId="0" borderId="359" xfId="84" applyFont="1" applyBorder="1" applyAlignment="1">
      <alignment horizontal="center" vertical="center" wrapText="1"/>
    </xf>
    <xf numFmtId="0" fontId="189" fillId="0" borderId="359" xfId="84" applyBorder="1" applyAlignment="1">
      <alignment horizontal="left" vertical="top" wrapText="1"/>
    </xf>
    <xf numFmtId="0" fontId="43" fillId="0" borderId="359" xfId="84" applyFont="1" applyBorder="1" applyAlignment="1">
      <alignment horizontal="center" vertical="top" wrapText="1"/>
    </xf>
    <xf numFmtId="0" fontId="189" fillId="0" borderId="359" xfId="84" applyBorder="1" applyAlignment="1">
      <alignment horizontal="left" vertical="center" wrapText="1"/>
    </xf>
    <xf numFmtId="0" fontId="194" fillId="0" borderId="359" xfId="84" applyFont="1" applyBorder="1" applyAlignment="1">
      <alignment horizontal="left" vertical="top" wrapText="1"/>
    </xf>
    <xf numFmtId="0" fontId="194" fillId="0" borderId="359" xfId="84" applyFont="1" applyBorder="1" applyAlignment="1">
      <alignment horizontal="center" vertical="top" wrapText="1"/>
    </xf>
    <xf numFmtId="0" fontId="84" fillId="0" borderId="359" xfId="84" applyFont="1" applyBorder="1" applyAlignment="1">
      <alignment horizontal="center" vertical="top" wrapText="1"/>
    </xf>
    <xf numFmtId="0" fontId="84" fillId="0" borderId="358" xfId="84" applyFont="1" applyBorder="1" applyAlignment="1">
      <alignment vertical="top" wrapText="1"/>
    </xf>
    <xf numFmtId="0" fontId="42" fillId="0" borderId="361" xfId="84" applyFont="1" applyBorder="1" applyAlignment="1">
      <alignment vertical="top" wrapText="1"/>
    </xf>
    <xf numFmtId="0" fontId="33" fillId="0" borderId="0" xfId="84" applyFont="1" applyAlignment="1">
      <alignment horizontal="left" vertical="top"/>
    </xf>
    <xf numFmtId="0" fontId="84" fillId="0" borderId="365" xfId="84" applyFont="1" applyBorder="1" applyAlignment="1">
      <alignment vertical="top" wrapText="1"/>
    </xf>
    <xf numFmtId="0" fontId="189" fillId="0" borderId="366" xfId="84" applyBorder="1">
      <alignment vertical="center"/>
    </xf>
    <xf numFmtId="0" fontId="189" fillId="0" borderId="367" xfId="84" applyBorder="1">
      <alignment vertical="center"/>
    </xf>
    <xf numFmtId="0" fontId="84" fillId="0" borderId="359" xfId="84" applyFont="1" applyBorder="1" applyAlignment="1">
      <alignment horizontal="left" vertical="center" wrapText="1"/>
    </xf>
    <xf numFmtId="0" fontId="42" fillId="0" borderId="359" xfId="84" applyFont="1" applyBorder="1" applyAlignment="1">
      <alignment horizontal="center" vertical="top" wrapText="1"/>
    </xf>
    <xf numFmtId="0" fontId="190" fillId="0" borderId="359" xfId="84" applyFont="1" applyBorder="1" applyAlignment="1">
      <alignment horizontal="center" vertical="center" wrapText="1"/>
    </xf>
    <xf numFmtId="0" fontId="84" fillId="0" borderId="366" xfId="84" applyFont="1" applyBorder="1" applyAlignment="1">
      <alignment vertical="top" wrapText="1"/>
    </xf>
    <xf numFmtId="0" fontId="84" fillId="0" borderId="367" xfId="84" applyFont="1" applyBorder="1" applyAlignment="1">
      <alignment vertical="top" wrapText="1"/>
    </xf>
    <xf numFmtId="0" fontId="196" fillId="0" borderId="359" xfId="84" applyFont="1" applyBorder="1" applyAlignment="1">
      <alignment horizontal="center" vertical="center" wrapText="1"/>
    </xf>
    <xf numFmtId="0" fontId="46" fillId="0" borderId="0" xfId="84" applyFont="1" applyAlignment="1">
      <alignment horizontal="center" vertical="top"/>
    </xf>
    <xf numFmtId="0" fontId="7" fillId="38" borderId="0" xfId="0" applyFont="1" applyFill="1" applyAlignment="1">
      <alignment horizontal="center" vertical="center" shrinkToFit="1"/>
    </xf>
    <xf numFmtId="0" fontId="19" fillId="46" borderId="153" xfId="54" applyFont="1" applyFill="1" applyBorder="1" applyAlignment="1">
      <alignment horizontal="centerContinuous"/>
    </xf>
    <xf numFmtId="0" fontId="19" fillId="46" borderId="106" xfId="54" applyFont="1" applyFill="1" applyBorder="1" applyAlignment="1">
      <alignment horizontal="centerContinuous"/>
    </xf>
    <xf numFmtId="0" fontId="7" fillId="46" borderId="106" xfId="72" applyFill="1" applyBorder="1" applyAlignment="1">
      <alignment horizontal="centerContinuous"/>
    </xf>
    <xf numFmtId="0" fontId="19" fillId="46" borderId="28" xfId="54" applyFont="1" applyFill="1" applyBorder="1" applyAlignment="1">
      <alignment horizontal="centerContinuous"/>
    </xf>
    <xf numFmtId="0" fontId="7" fillId="46" borderId="28" xfId="72" applyFill="1" applyBorder="1" applyAlignment="1">
      <alignment horizontal="centerContinuous"/>
    </xf>
    <xf numFmtId="0" fontId="11" fillId="0" borderId="0" xfId="72" applyFont="1" applyAlignment="1">
      <alignment horizontal="left" vertical="top"/>
    </xf>
    <xf numFmtId="0" fontId="37" fillId="24" borderId="0" xfId="72" applyFont="1" applyFill="1"/>
    <xf numFmtId="0" fontId="11" fillId="0" borderId="0" xfId="72" applyFont="1" applyAlignment="1">
      <alignment horizontal="left" vertical="top" wrapText="1"/>
    </xf>
    <xf numFmtId="0" fontId="10" fillId="24" borderId="0" xfId="72" applyFont="1" applyFill="1" applyAlignment="1">
      <alignment vertical="center" wrapText="1"/>
    </xf>
    <xf numFmtId="0" fontId="10" fillId="24" borderId="0" xfId="72" applyFont="1" applyFill="1" applyAlignment="1">
      <alignment horizontal="center" vertical="top" wrapText="1"/>
    </xf>
    <xf numFmtId="0" fontId="10" fillId="24" borderId="0" xfId="72" applyFont="1" applyFill="1" applyAlignment="1">
      <alignment vertical="top"/>
    </xf>
    <xf numFmtId="38" fontId="32" fillId="24" borderId="0" xfId="62" applyFont="1" applyFill="1" applyBorder="1" applyAlignment="1">
      <alignment horizontal="right"/>
    </xf>
    <xf numFmtId="186" fontId="32" fillId="24" borderId="0" xfId="72" applyNumberFormat="1" applyFont="1" applyFill="1" applyAlignment="1">
      <alignment horizontal="right"/>
    </xf>
    <xf numFmtId="0" fontId="9" fillId="24" borderId="0" xfId="62" applyNumberFormat="1" applyFont="1" applyFill="1" applyAlignment="1">
      <alignment horizontal="left" vertical="top"/>
    </xf>
    <xf numFmtId="38" fontId="9" fillId="24" borderId="0" xfId="62" applyFont="1" applyFill="1" applyAlignment="1">
      <alignment horizontal="right" vertical="top" wrapText="1"/>
    </xf>
    <xf numFmtId="9" fontId="88" fillId="24" borderId="0" xfId="64" applyFont="1" applyFill="1" applyAlignment="1">
      <alignment horizontal="right" vertical="top" wrapText="1"/>
    </xf>
    <xf numFmtId="38" fontId="106" fillId="24" borderId="0" xfId="62" applyFont="1" applyFill="1" applyBorder="1" applyAlignment="1">
      <alignment horizontal="left"/>
    </xf>
    <xf numFmtId="0" fontId="0" fillId="34" borderId="369" xfId="60" applyFont="1" applyFill="1" applyBorder="1" applyAlignment="1">
      <alignment horizontal="left"/>
    </xf>
    <xf numFmtId="0" fontId="7" fillId="34" borderId="369" xfId="60" applyFill="1" applyBorder="1" applyAlignment="1">
      <alignment horizontal="left"/>
    </xf>
    <xf numFmtId="0" fontId="0" fillId="0" borderId="369" xfId="60" applyFont="1" applyBorder="1" applyAlignment="1">
      <alignment horizontal="right"/>
    </xf>
    <xf numFmtId="0" fontId="0" fillId="0" borderId="0" xfId="60" applyFont="1" applyAlignment="1">
      <alignment horizontal="left"/>
    </xf>
    <xf numFmtId="0" fontId="0" fillId="0" borderId="369" xfId="60" applyFont="1" applyBorder="1" applyAlignment="1">
      <alignment horizontal="left"/>
    </xf>
    <xf numFmtId="0" fontId="7" fillId="0" borderId="369" xfId="60" applyBorder="1" applyAlignment="1">
      <alignment horizontal="center"/>
    </xf>
    <xf numFmtId="38" fontId="7" fillId="0" borderId="369" xfId="61" applyFill="1" applyBorder="1"/>
    <xf numFmtId="0" fontId="1" fillId="0" borderId="0" xfId="85">
      <alignment vertical="center"/>
    </xf>
    <xf numFmtId="0" fontId="11" fillId="0" borderId="0" xfId="85" applyFont="1">
      <alignment vertical="center"/>
    </xf>
    <xf numFmtId="0" fontId="157" fillId="0" borderId="0" xfId="85" applyFont="1">
      <alignment vertical="center"/>
    </xf>
    <xf numFmtId="14" fontId="157" fillId="0" borderId="0" xfId="85" applyNumberFormat="1" applyFont="1" applyAlignment="1">
      <alignment horizontal="left" vertical="center"/>
    </xf>
    <xf numFmtId="0" fontId="134" fillId="0" borderId="0" xfId="85" applyFont="1">
      <alignment vertical="center"/>
    </xf>
    <xf numFmtId="0" fontId="134" fillId="0" borderId="78" xfId="85" applyFont="1" applyBorder="1" applyAlignment="1">
      <alignment horizontal="center" vertical="center" wrapText="1"/>
    </xf>
    <xf numFmtId="0" fontId="134" fillId="0" borderId="239" xfId="85" applyFont="1" applyBorder="1" applyAlignment="1">
      <alignment horizontal="center" vertical="center" wrapText="1"/>
    </xf>
    <xf numFmtId="49" fontId="142" fillId="38" borderId="103" xfId="85" applyNumberFormat="1" applyFont="1" applyFill="1" applyBorder="1" applyAlignment="1">
      <alignment horizontal="center" vertical="center" wrapText="1"/>
    </xf>
    <xf numFmtId="0" fontId="134" fillId="38" borderId="198" xfId="85" applyFont="1" applyFill="1" applyBorder="1" applyAlignment="1">
      <alignment horizontal="left" vertical="center" wrapText="1"/>
    </xf>
    <xf numFmtId="0" fontId="38" fillId="0" borderId="69" xfId="0" applyFont="1" applyBorder="1" applyAlignment="1">
      <alignment horizontal="center" vertical="center" wrapText="1"/>
    </xf>
    <xf numFmtId="0" fontId="38" fillId="0" borderId="263" xfId="0" applyFont="1" applyBorder="1" applyAlignment="1">
      <alignment horizontal="center" vertical="center" wrapText="1"/>
    </xf>
    <xf numFmtId="0" fontId="38" fillId="0" borderId="188" xfId="0" applyFont="1" applyBorder="1" applyAlignment="1">
      <alignment horizontal="center" vertical="center" wrapText="1"/>
    </xf>
    <xf numFmtId="0" fontId="38" fillId="0" borderId="236" xfId="0" applyFont="1" applyBorder="1" applyAlignment="1">
      <alignment horizontal="center" vertical="center" wrapText="1"/>
    </xf>
    <xf numFmtId="0" fontId="144" fillId="38" borderId="198" xfId="85" applyFont="1" applyFill="1" applyBorder="1" applyAlignment="1">
      <alignment horizontal="left" vertical="center" wrapText="1"/>
    </xf>
    <xf numFmtId="49" fontId="142" fillId="38" borderId="0" xfId="85" applyNumberFormat="1" applyFont="1" applyFill="1" applyAlignment="1">
      <alignment horizontal="center" vertical="center" wrapText="1"/>
    </xf>
    <xf numFmtId="0" fontId="134" fillId="38" borderId="0" xfId="85" applyFont="1" applyFill="1" applyAlignment="1">
      <alignment horizontal="left" vertical="center" wrapText="1"/>
    </xf>
    <xf numFmtId="0" fontId="144" fillId="38" borderId="0" xfId="85" applyFont="1" applyFill="1" applyAlignment="1">
      <alignment horizontal="left" vertical="center" wrapText="1"/>
    </xf>
    <xf numFmtId="0" fontId="142" fillId="0" borderId="0" xfId="85" applyFont="1" applyAlignment="1">
      <alignment horizontal="justify" vertical="center"/>
    </xf>
    <xf numFmtId="49" fontId="142" fillId="0" borderId="103" xfId="85" applyNumberFormat="1" applyFont="1" applyBorder="1" applyAlignment="1">
      <alignment horizontal="center" vertical="center" wrapText="1"/>
    </xf>
    <xf numFmtId="0" fontId="134" fillId="0" borderId="198" xfId="85" applyFont="1" applyBorder="1" applyAlignment="1">
      <alignment horizontal="left" vertical="center" wrapText="1"/>
    </xf>
    <xf numFmtId="0" fontId="144" fillId="0" borderId="198" xfId="85" applyFont="1" applyBorder="1" applyAlignment="1">
      <alignment horizontal="left" vertical="center" wrapText="1"/>
    </xf>
    <xf numFmtId="0" fontId="1" fillId="38" borderId="0" xfId="85" applyFill="1">
      <alignment vertical="center"/>
    </xf>
    <xf numFmtId="0" fontId="130" fillId="38" borderId="198" xfId="85" applyFont="1" applyFill="1" applyBorder="1" applyAlignment="1">
      <alignment horizontal="left" vertical="center" wrapText="1"/>
    </xf>
    <xf numFmtId="0" fontId="142" fillId="0" borderId="198" xfId="85" applyFont="1" applyBorder="1" applyAlignment="1">
      <alignment horizontal="left" vertical="center" wrapText="1"/>
    </xf>
    <xf numFmtId="0" fontId="142" fillId="38" borderId="198" xfId="85" applyFont="1" applyFill="1" applyBorder="1" applyAlignment="1">
      <alignment horizontal="left" vertical="center" wrapText="1"/>
    </xf>
    <xf numFmtId="49" fontId="142" fillId="38" borderId="103" xfId="85" applyNumberFormat="1" applyFont="1" applyFill="1" applyBorder="1" applyAlignment="1">
      <alignment horizontal="center" vertical="center" shrinkToFit="1"/>
    </xf>
    <xf numFmtId="0" fontId="142" fillId="38" borderId="198" xfId="85" applyFont="1" applyFill="1" applyBorder="1" applyAlignment="1">
      <alignment horizontal="center" vertical="center" wrapText="1"/>
    </xf>
    <xf numFmtId="49" fontId="142" fillId="0" borderId="103" xfId="85" applyNumberFormat="1" applyFont="1" applyBorder="1" applyAlignment="1">
      <alignment horizontal="center" vertical="center" shrinkToFit="1"/>
    </xf>
    <xf numFmtId="0" fontId="134" fillId="0" borderId="198" xfId="85" applyFont="1" applyBorder="1" applyAlignment="1">
      <alignment horizontal="justify" vertical="center" wrapText="1"/>
    </xf>
    <xf numFmtId="0" fontId="142" fillId="0" borderId="198" xfId="85" applyFont="1" applyBorder="1" applyAlignment="1">
      <alignment horizontal="center" vertical="center" wrapText="1"/>
    </xf>
    <xf numFmtId="0" fontId="134" fillId="0" borderId="238" xfId="85" applyFont="1" applyBorder="1" applyAlignment="1">
      <alignment horizontal="center" vertical="center" wrapText="1"/>
    </xf>
    <xf numFmtId="49" fontId="142" fillId="38" borderId="78" xfId="85" applyNumberFormat="1" applyFont="1" applyFill="1" applyBorder="1" applyAlignment="1">
      <alignment horizontal="center" vertical="center" shrinkToFit="1"/>
    </xf>
    <xf numFmtId="0" fontId="134" fillId="38" borderId="198" xfId="85" applyFont="1" applyFill="1" applyBorder="1" applyAlignment="1">
      <alignment horizontal="justify" vertical="center" wrapText="1"/>
    </xf>
    <xf numFmtId="0" fontId="134" fillId="38" borderId="103" xfId="85" applyFont="1" applyFill="1" applyBorder="1" applyAlignment="1">
      <alignment vertical="center" wrapText="1"/>
    </xf>
    <xf numFmtId="49" fontId="142" fillId="0" borderId="78" xfId="85" applyNumberFormat="1" applyFont="1" applyBorder="1" applyAlignment="1">
      <alignment horizontal="center" vertical="center" shrinkToFit="1"/>
    </xf>
    <xf numFmtId="0" fontId="134" fillId="0" borderId="78" xfId="85" applyFont="1" applyBorder="1" applyAlignment="1">
      <alignment vertical="center" wrapText="1"/>
    </xf>
    <xf numFmtId="0" fontId="134" fillId="38" borderId="78" xfId="85" applyFont="1" applyFill="1" applyBorder="1" applyAlignment="1">
      <alignment horizontal="left" vertical="center" wrapText="1"/>
    </xf>
    <xf numFmtId="0" fontId="143" fillId="38" borderId="78" xfId="85" applyFont="1" applyFill="1" applyBorder="1" applyAlignment="1">
      <alignment horizontal="left" vertical="center" wrapText="1"/>
    </xf>
    <xf numFmtId="0" fontId="142" fillId="0" borderId="0" xfId="85" applyFont="1" applyAlignment="1">
      <alignment vertical="center" wrapText="1"/>
    </xf>
    <xf numFmtId="0" fontId="142" fillId="38" borderId="103" xfId="85" applyFont="1" applyFill="1" applyBorder="1" applyAlignment="1">
      <alignment horizontal="justify" vertical="center" wrapText="1"/>
    </xf>
    <xf numFmtId="0" fontId="144" fillId="38" borderId="198" xfId="85" applyFont="1" applyFill="1" applyBorder="1" applyAlignment="1">
      <alignment horizontal="justify" vertical="center" wrapText="1"/>
    </xf>
    <xf numFmtId="0" fontId="142" fillId="38" borderId="78" xfId="85" applyFont="1" applyFill="1" applyBorder="1" applyAlignment="1">
      <alignment horizontal="justify" vertical="center" wrapText="1"/>
    </xf>
    <xf numFmtId="0" fontId="130" fillId="38" borderId="239" xfId="85" applyFont="1" applyFill="1" applyBorder="1" applyAlignment="1">
      <alignment horizontal="justify" vertical="center" wrapText="1"/>
    </xf>
    <xf numFmtId="0" fontId="144" fillId="38" borderId="239" xfId="85" applyFont="1" applyFill="1" applyBorder="1" applyAlignment="1">
      <alignment horizontal="justify" vertical="center" wrapText="1"/>
    </xf>
    <xf numFmtId="0" fontId="132" fillId="0" borderId="65" xfId="85" applyFont="1" applyBorder="1" applyAlignment="1">
      <alignment horizontal="left" vertical="center" wrapText="1"/>
    </xf>
    <xf numFmtId="0" fontId="142" fillId="0" borderId="202" xfId="85" applyFont="1" applyBorder="1" applyAlignment="1">
      <alignment horizontal="justify" vertical="center" wrapText="1"/>
    </xf>
    <xf numFmtId="0" fontId="132" fillId="0" borderId="101" xfId="85" applyFont="1" applyBorder="1" applyAlignment="1">
      <alignment horizontal="left" vertical="center" wrapText="1"/>
    </xf>
    <xf numFmtId="0" fontId="132" fillId="0" borderId="120" xfId="85" applyFont="1" applyBorder="1" applyAlignment="1">
      <alignment horizontal="center" vertical="center" wrapText="1"/>
    </xf>
    <xf numFmtId="0" fontId="141" fillId="0" borderId="102" xfId="85" applyFont="1" applyBorder="1" applyAlignment="1">
      <alignment vertical="center" wrapText="1"/>
    </xf>
    <xf numFmtId="0" fontId="141" fillId="0" borderId="10" xfId="85" applyFont="1" applyBorder="1" applyAlignment="1">
      <alignment vertical="center" wrapText="1"/>
    </xf>
    <xf numFmtId="0" fontId="141" fillId="0" borderId="198" xfId="85" applyFont="1" applyBorder="1" applyAlignment="1">
      <alignment vertical="center" wrapText="1"/>
    </xf>
    <xf numFmtId="0" fontId="146" fillId="0" borderId="0" xfId="85" applyFont="1" applyAlignment="1">
      <alignment horizontal="left" vertical="center" wrapText="1"/>
    </xf>
    <xf numFmtId="0" fontId="134" fillId="0" borderId="197" xfId="85" applyFont="1" applyBorder="1" applyAlignment="1">
      <alignment horizontal="center" vertical="center" wrapText="1"/>
    </xf>
    <xf numFmtId="49" fontId="142" fillId="0" borderId="0" xfId="85" applyNumberFormat="1" applyFont="1" applyAlignment="1">
      <alignment horizontal="center" vertical="center" wrapText="1"/>
    </xf>
    <xf numFmtId="0" fontId="134" fillId="0" borderId="0" xfId="85" applyFont="1" applyAlignment="1">
      <alignment horizontal="justify" vertical="center" wrapText="1"/>
    </xf>
    <xf numFmtId="0" fontId="142" fillId="0" borderId="0" xfId="85" applyFont="1" applyAlignment="1">
      <alignment horizontal="left" vertical="center" wrapText="1"/>
    </xf>
    <xf numFmtId="0" fontId="19" fillId="35" borderId="165" xfId="63" applyFont="1" applyFill="1" applyBorder="1" applyAlignment="1">
      <alignment horizontal="left"/>
    </xf>
    <xf numFmtId="0" fontId="198" fillId="0" borderId="0" xfId="69" applyFont="1" applyAlignment="1">
      <alignment vertical="center"/>
    </xf>
    <xf numFmtId="0" fontId="199" fillId="0" borderId="0" xfId="69" applyFont="1" applyAlignment="1">
      <alignment vertical="center"/>
    </xf>
    <xf numFmtId="0" fontId="200" fillId="0" borderId="0" xfId="69" applyFont="1" applyAlignment="1">
      <alignment vertical="center"/>
    </xf>
    <xf numFmtId="0" fontId="197" fillId="0" borderId="0" xfId="69" applyFont="1" applyAlignment="1">
      <alignment vertical="center"/>
    </xf>
    <xf numFmtId="0" fontId="0" fillId="24" borderId="0" xfId="72" applyFont="1" applyFill="1"/>
    <xf numFmtId="0" fontId="68" fillId="24" borderId="0" xfId="72" applyFont="1" applyFill="1"/>
    <xf numFmtId="0" fontId="201" fillId="0" borderId="0" xfId="70" applyFont="1"/>
    <xf numFmtId="0" fontId="19" fillId="0" borderId="166" xfId="63" applyFont="1" applyBorder="1"/>
    <xf numFmtId="0" fontId="19" fillId="0" borderId="167" xfId="63" applyFont="1" applyBorder="1"/>
    <xf numFmtId="0" fontId="19" fillId="0" borderId="168" xfId="63" applyFont="1" applyBorder="1"/>
    <xf numFmtId="0" fontId="19" fillId="0" borderId="169" xfId="63" applyFont="1" applyBorder="1"/>
    <xf numFmtId="0" fontId="19" fillId="0" borderId="170" xfId="63" applyFont="1" applyBorder="1"/>
    <xf numFmtId="0" fontId="19" fillId="34" borderId="214" xfId="63" applyFont="1" applyFill="1" applyBorder="1" applyAlignment="1">
      <alignment horizontal="center" vertical="center" shrinkToFit="1"/>
    </xf>
    <xf numFmtId="0" fontId="159" fillId="38" borderId="171" xfId="63" applyFont="1" applyFill="1" applyBorder="1" applyAlignment="1">
      <alignment horizontal="left"/>
    </xf>
    <xf numFmtId="0" fontId="7" fillId="38" borderId="0" xfId="63" applyFill="1" applyAlignment="1">
      <alignment horizontal="left"/>
    </xf>
    <xf numFmtId="0" fontId="7" fillId="38" borderId="16" xfId="63" applyFill="1" applyBorder="1" applyAlignment="1">
      <alignment horizontal="left"/>
    </xf>
    <xf numFmtId="0" fontId="19" fillId="0" borderId="36" xfId="63" applyFont="1" applyBorder="1"/>
    <xf numFmtId="0" fontId="19" fillId="0" borderId="37" xfId="63" applyFont="1" applyBorder="1"/>
    <xf numFmtId="0" fontId="19" fillId="0" borderId="38" xfId="63" applyFont="1" applyBorder="1"/>
    <xf numFmtId="0" fontId="19" fillId="0" borderId="89" xfId="63" applyFont="1" applyBorder="1"/>
    <xf numFmtId="0" fontId="19" fillId="0" borderId="82" xfId="63" applyFont="1" applyBorder="1"/>
    <xf numFmtId="0" fontId="19" fillId="34" borderId="227" xfId="63" applyFont="1" applyFill="1" applyBorder="1" applyAlignment="1">
      <alignment horizontal="center" vertical="center" shrinkToFit="1"/>
    </xf>
    <xf numFmtId="0" fontId="159" fillId="38" borderId="0" xfId="63" applyFont="1" applyFill="1" applyAlignment="1">
      <alignment horizontal="right"/>
    </xf>
    <xf numFmtId="0" fontId="159" fillId="38" borderId="0" xfId="63" applyFont="1" applyFill="1" applyAlignment="1">
      <alignment horizontal="left"/>
    </xf>
    <xf numFmtId="38" fontId="159" fillId="38" borderId="0" xfId="63" applyNumberFormat="1" applyFont="1" applyFill="1" applyAlignment="1">
      <alignment horizontal="right"/>
    </xf>
    <xf numFmtId="0" fontId="159" fillId="38" borderId="16" xfId="63" applyFont="1" applyFill="1" applyBorder="1"/>
    <xf numFmtId="0" fontId="19" fillId="0" borderId="36" xfId="63" applyFont="1" applyBorder="1" applyAlignment="1">
      <alignment vertical="top" wrapText="1"/>
    </xf>
    <xf numFmtId="0" fontId="0" fillId="35" borderId="175" xfId="63" applyFont="1" applyFill="1" applyBorder="1" applyAlignment="1">
      <alignment horizontal="center"/>
    </xf>
    <xf numFmtId="0" fontId="19" fillId="0" borderId="204" xfId="63" applyFont="1" applyBorder="1" applyAlignment="1">
      <alignment vertical="top" wrapText="1"/>
    </xf>
    <xf numFmtId="0" fontId="19" fillId="0" borderId="205" xfId="63" applyFont="1" applyBorder="1"/>
    <xf numFmtId="0" fontId="19" fillId="0" borderId="255" xfId="63" applyFont="1" applyBorder="1"/>
    <xf numFmtId="0" fontId="159" fillId="38" borderId="171" xfId="63" applyFont="1" applyFill="1" applyBorder="1"/>
    <xf numFmtId="0" fontId="159" fillId="38" borderId="0" xfId="63" applyFont="1" applyFill="1"/>
    <xf numFmtId="0" fontId="7" fillId="35" borderId="177" xfId="63" applyFill="1" applyBorder="1" applyAlignment="1">
      <alignment horizontal="center"/>
    </xf>
    <xf numFmtId="38" fontId="19" fillId="24" borderId="218" xfId="62" applyFont="1" applyFill="1" applyBorder="1" applyAlignment="1">
      <alignment vertical="top" wrapText="1"/>
    </xf>
    <xf numFmtId="38" fontId="19" fillId="24" borderId="216" xfId="62" applyFont="1" applyFill="1" applyBorder="1" applyAlignment="1"/>
    <xf numFmtId="38" fontId="19" fillId="24" borderId="219" xfId="62" applyFont="1" applyFill="1" applyBorder="1" applyAlignment="1"/>
    <xf numFmtId="0" fontId="0" fillId="38" borderId="0" xfId="58" applyFont="1" applyFill="1"/>
    <xf numFmtId="0" fontId="10" fillId="24" borderId="0" xfId="72" applyFont="1" applyFill="1" applyAlignment="1">
      <alignment vertical="center"/>
    </xf>
    <xf numFmtId="0" fontId="25" fillId="24" borderId="18" xfId="72" applyFont="1" applyFill="1" applyBorder="1" applyAlignment="1">
      <alignment vertical="center"/>
    </xf>
    <xf numFmtId="0" fontId="10" fillId="24" borderId="19" xfId="72" applyFont="1" applyFill="1" applyBorder="1" applyAlignment="1">
      <alignment vertical="center" wrapText="1"/>
    </xf>
    <xf numFmtId="0" fontId="25" fillId="24" borderId="0" xfId="72" applyFont="1" applyFill="1" applyAlignment="1">
      <alignment horizontal="center" vertical="center"/>
    </xf>
    <xf numFmtId="0" fontId="10" fillId="24" borderId="0" xfId="72" applyFont="1" applyFill="1" applyAlignment="1">
      <alignment horizontal="center" vertical="center" wrapText="1"/>
    </xf>
    <xf numFmtId="0" fontId="25" fillId="24" borderId="0" xfId="72" applyFont="1" applyFill="1" applyAlignment="1">
      <alignment horizontal="left" vertical="top"/>
    </xf>
    <xf numFmtId="0" fontId="10" fillId="24" borderId="0" xfId="72" applyFont="1" applyFill="1" applyAlignment="1">
      <alignment horizontal="left" vertical="top" wrapText="1"/>
    </xf>
    <xf numFmtId="38" fontId="9" fillId="24" borderId="0" xfId="62" applyFont="1" applyFill="1" applyBorder="1" applyAlignment="1">
      <alignment horizontal="right" vertical="top" wrapText="1"/>
    </xf>
    <xf numFmtId="31" fontId="33" fillId="0" borderId="0" xfId="53" applyNumberFormat="1" applyFont="1" applyAlignment="1">
      <alignment horizontal="left" vertical="top" wrapText="1"/>
    </xf>
    <xf numFmtId="0" fontId="0" fillId="0" borderId="0" xfId="65" applyFont="1" applyAlignment="1">
      <alignment horizontal="centerContinuous"/>
    </xf>
    <xf numFmtId="0" fontId="7" fillId="0" borderId="0" xfId="65" applyAlignment="1">
      <alignment horizontal="centerContinuous"/>
    </xf>
    <xf numFmtId="0" fontId="0" fillId="0" borderId="19" xfId="65" applyFont="1" applyBorder="1" applyAlignment="1">
      <alignment horizontal="center" vertical="center" wrapText="1"/>
    </xf>
    <xf numFmtId="0" fontId="0" fillId="0" borderId="18" xfId="65" applyFont="1" applyBorder="1" applyAlignment="1">
      <alignment horizontal="center" vertical="center"/>
    </xf>
    <xf numFmtId="0" fontId="7" fillId="0" borderId="19" xfId="65" applyBorder="1" applyAlignment="1">
      <alignment horizontal="center" vertical="center"/>
    </xf>
    <xf numFmtId="38" fontId="19" fillId="0" borderId="19" xfId="62" applyFont="1" applyBorder="1" applyAlignment="1">
      <alignment vertical="center" shrinkToFit="1"/>
    </xf>
    <xf numFmtId="0" fontId="19" fillId="0" borderId="18" xfId="0" applyFont="1" applyBorder="1">
      <alignment vertical="center"/>
    </xf>
    <xf numFmtId="0" fontId="7" fillId="0" borderId="19" xfId="65" applyBorder="1" applyAlignment="1">
      <alignment shrinkToFit="1"/>
    </xf>
    <xf numFmtId="38" fontId="19" fillId="0" borderId="19" xfId="62" applyFont="1" applyBorder="1">
      <alignment vertical="center"/>
    </xf>
    <xf numFmtId="0" fontId="0" fillId="0" borderId="19" xfId="65" applyFont="1" applyBorder="1" applyAlignment="1">
      <alignment shrinkToFit="1"/>
    </xf>
    <xf numFmtId="0" fontId="19" fillId="0" borderId="19" xfId="0" applyFont="1" applyBorder="1" applyAlignment="1">
      <alignment vertical="center" shrinkToFit="1"/>
    </xf>
    <xf numFmtId="38" fontId="19" fillId="0" borderId="25" xfId="0" applyNumberFormat="1" applyFont="1" applyBorder="1" applyAlignment="1">
      <alignment vertical="center" shrinkToFit="1"/>
    </xf>
    <xf numFmtId="0" fontId="19" fillId="0" borderId="19" xfId="0" applyFont="1" applyBorder="1">
      <alignment vertical="center"/>
    </xf>
    <xf numFmtId="38" fontId="19" fillId="0" borderId="0" xfId="0" applyNumberFormat="1" applyFont="1" applyAlignment="1">
      <alignment vertical="center" shrinkToFit="1"/>
    </xf>
    <xf numFmtId="0" fontId="19" fillId="0" borderId="0" xfId="0" applyFont="1" applyAlignment="1">
      <alignment vertical="center" shrinkToFit="1"/>
    </xf>
    <xf numFmtId="38" fontId="7" fillId="0" borderId="0" xfId="62" applyAlignment="1">
      <alignment shrinkToFit="1"/>
    </xf>
    <xf numFmtId="0" fontId="0" fillId="0" borderId="0" xfId="65" applyFont="1"/>
    <xf numFmtId="0" fontId="87" fillId="0" borderId="0" xfId="65" applyFont="1" applyAlignment="1">
      <alignment horizontal="center" vertical="top"/>
    </xf>
    <xf numFmtId="185" fontId="32" fillId="39" borderId="153" xfId="52" applyNumberFormat="1" applyFont="1" applyFill="1" applyBorder="1" applyAlignment="1">
      <alignment horizontal="center" vertical="top" wrapText="1"/>
    </xf>
    <xf numFmtId="185" fontId="32" fillId="39" borderId="106" xfId="52" applyNumberFormat="1" applyFont="1" applyFill="1" applyBorder="1" applyAlignment="1">
      <alignment horizontal="center" vertical="top" wrapText="1"/>
    </xf>
    <xf numFmtId="185" fontId="32" fillId="39" borderId="28" xfId="52" applyNumberFormat="1" applyFont="1" applyFill="1" applyBorder="1" applyAlignment="1">
      <alignment horizontal="center" vertical="top" wrapText="1"/>
    </xf>
    <xf numFmtId="189" fontId="19" fillId="0" borderId="166" xfId="0" applyNumberFormat="1" applyFont="1" applyBorder="1">
      <alignment vertical="center"/>
    </xf>
    <xf numFmtId="189" fontId="19" fillId="0" borderId="167" xfId="0" applyNumberFormat="1" applyFont="1" applyBorder="1">
      <alignment vertical="center"/>
    </xf>
    <xf numFmtId="189" fontId="19" fillId="0" borderId="169" xfId="0" applyNumberFormat="1" applyFont="1" applyBorder="1">
      <alignment vertical="center"/>
    </xf>
    <xf numFmtId="189" fontId="19" fillId="0" borderId="168" xfId="0" applyNumberFormat="1" applyFont="1" applyBorder="1">
      <alignment vertical="center"/>
    </xf>
    <xf numFmtId="189" fontId="19" fillId="0" borderId="214" xfId="0" applyNumberFormat="1" applyFont="1" applyBorder="1">
      <alignment vertical="center"/>
    </xf>
    <xf numFmtId="189" fontId="19" fillId="0" borderId="244" xfId="0" applyNumberFormat="1" applyFont="1" applyBorder="1">
      <alignment vertical="center"/>
    </xf>
    <xf numFmtId="189" fontId="19" fillId="0" borderId="72" xfId="0" applyNumberFormat="1" applyFont="1" applyBorder="1">
      <alignment vertical="center"/>
    </xf>
    <xf numFmtId="189" fontId="19" fillId="0" borderId="79" xfId="0" applyNumberFormat="1" applyFont="1" applyBorder="1">
      <alignment vertical="center"/>
    </xf>
    <xf numFmtId="189" fontId="19" fillId="0" borderId="319" xfId="0" applyNumberFormat="1" applyFont="1" applyBorder="1">
      <alignment vertical="center"/>
    </xf>
    <xf numFmtId="189" fontId="19" fillId="0" borderId="320" xfId="0" applyNumberFormat="1" applyFont="1" applyBorder="1">
      <alignment vertical="center"/>
    </xf>
    <xf numFmtId="189" fontId="19" fillId="0" borderId="39" xfId="0" applyNumberFormat="1" applyFont="1" applyBorder="1">
      <alignment vertical="center"/>
    </xf>
    <xf numFmtId="189" fontId="19" fillId="0" borderId="40" xfId="0" applyNumberFormat="1" applyFont="1" applyBorder="1">
      <alignment vertical="center"/>
    </xf>
    <xf numFmtId="189" fontId="19" fillId="0" borderId="90" xfId="0" applyNumberFormat="1" applyFont="1" applyBorder="1">
      <alignment vertical="center"/>
    </xf>
    <xf numFmtId="189" fontId="19" fillId="0" borderId="41" xfId="0" applyNumberFormat="1" applyFont="1" applyBorder="1">
      <alignment vertical="center"/>
    </xf>
    <xf numFmtId="189" fontId="19" fillId="0" borderId="321" xfId="0" applyNumberFormat="1" applyFont="1" applyBorder="1">
      <alignment vertical="center"/>
    </xf>
    <xf numFmtId="189" fontId="19" fillId="0" borderId="133" xfId="0" applyNumberFormat="1" applyFont="1" applyBorder="1">
      <alignment vertical="center"/>
    </xf>
    <xf numFmtId="189" fontId="19" fillId="0" borderId="11" xfId="0" applyNumberFormat="1" applyFont="1" applyBorder="1">
      <alignment vertical="center"/>
    </xf>
    <xf numFmtId="189" fontId="19" fillId="0" borderId="134" xfId="0" applyNumberFormat="1" applyFont="1" applyBorder="1">
      <alignment vertical="center"/>
    </xf>
    <xf numFmtId="189" fontId="19" fillId="0" borderId="57" xfId="0" applyNumberFormat="1" applyFont="1" applyBorder="1">
      <alignment vertical="center"/>
    </xf>
    <xf numFmtId="189" fontId="19" fillId="0" borderId="58" xfId="0" applyNumberFormat="1" applyFont="1" applyBorder="1">
      <alignment vertical="center"/>
    </xf>
    <xf numFmtId="189" fontId="19" fillId="0" borderId="59" xfId="0" applyNumberFormat="1" applyFont="1" applyBorder="1">
      <alignment vertical="center"/>
    </xf>
    <xf numFmtId="189" fontId="19" fillId="0" borderId="103" xfId="0" applyNumberFormat="1" applyFont="1" applyBorder="1">
      <alignment vertical="center"/>
    </xf>
    <xf numFmtId="38" fontId="23" fillId="0" borderId="104" xfId="62" applyFont="1" applyFill="1" applyBorder="1" applyAlignment="1"/>
    <xf numFmtId="38" fontId="23" fillId="0" borderId="71" xfId="62" applyFont="1" applyFill="1" applyBorder="1" applyAlignment="1"/>
    <xf numFmtId="38" fontId="23" fillId="0" borderId="76" xfId="62" applyFont="1" applyFill="1" applyBorder="1" applyAlignment="1"/>
    <xf numFmtId="38" fontId="23" fillId="0" borderId="126" xfId="62" applyFont="1" applyFill="1" applyBorder="1" applyAlignment="1"/>
    <xf numFmtId="38" fontId="23" fillId="0" borderId="143" xfId="62" applyFont="1" applyFill="1" applyBorder="1" applyAlignment="1">
      <alignment horizontal="center" vertical="center"/>
    </xf>
    <xf numFmtId="0" fontId="23" fillId="0" borderId="99" xfId="0" applyFont="1" applyBorder="1">
      <alignment vertical="center"/>
    </xf>
    <xf numFmtId="0" fontId="23" fillId="0" borderId="63" xfId="0" applyFont="1" applyBorder="1">
      <alignment vertical="center"/>
    </xf>
    <xf numFmtId="0" fontId="23" fillId="0" borderId="64" xfId="0" applyFont="1" applyBorder="1">
      <alignment vertical="center"/>
    </xf>
    <xf numFmtId="0" fontId="23" fillId="0" borderId="100" xfId="0" applyFont="1" applyBorder="1">
      <alignment vertical="center"/>
    </xf>
    <xf numFmtId="0" fontId="23" fillId="0" borderId="88" xfId="0" applyFont="1" applyBorder="1">
      <alignment vertical="center"/>
    </xf>
    <xf numFmtId="0" fontId="23" fillId="0" borderId="355" xfId="0" applyFont="1" applyBorder="1">
      <alignment vertical="center"/>
    </xf>
    <xf numFmtId="0" fontId="23" fillId="0" borderId="202" xfId="0" applyFont="1" applyBorder="1">
      <alignment vertical="center"/>
    </xf>
    <xf numFmtId="183" fontId="23" fillId="0" borderId="244" xfId="0" applyNumberFormat="1" applyFont="1" applyBorder="1">
      <alignment vertical="center"/>
    </xf>
    <xf numFmtId="183" fontId="23" fillId="0" borderId="72" xfId="0" applyNumberFormat="1" applyFont="1" applyBorder="1">
      <alignment vertical="center"/>
    </xf>
    <xf numFmtId="183" fontId="23" fillId="0" borderId="319" xfId="0" applyNumberFormat="1" applyFont="1" applyBorder="1">
      <alignment vertical="center"/>
    </xf>
    <xf numFmtId="183" fontId="23" fillId="0" borderId="79" xfId="0" applyNumberFormat="1" applyFont="1" applyBorder="1">
      <alignment vertical="center"/>
    </xf>
    <xf numFmtId="183" fontId="23" fillId="0" borderId="75" xfId="0" applyNumberFormat="1" applyFont="1" applyBorder="1">
      <alignment vertical="center"/>
    </xf>
    <xf numFmtId="183" fontId="23" fillId="0" borderId="307" xfId="0" applyNumberFormat="1" applyFont="1" applyBorder="1">
      <alignment vertical="center"/>
    </xf>
    <xf numFmtId="183" fontId="23" fillId="0" borderId="234" xfId="0" applyNumberFormat="1" applyFont="1" applyBorder="1">
      <alignment vertical="center"/>
    </xf>
    <xf numFmtId="0" fontId="23" fillId="0" borderId="57" xfId="0" applyFont="1" applyBorder="1">
      <alignment vertical="center"/>
    </xf>
    <xf numFmtId="0" fontId="23" fillId="0" borderId="58" xfId="0" applyFont="1" applyBorder="1">
      <alignment vertical="center"/>
    </xf>
    <xf numFmtId="0" fontId="23" fillId="0" borderId="59" xfId="0" applyFont="1" applyBorder="1">
      <alignment vertical="center"/>
    </xf>
    <xf numFmtId="0" fontId="23" fillId="0" borderId="97" xfId="0" applyFont="1" applyBorder="1">
      <alignment vertical="center"/>
    </xf>
    <xf numFmtId="0" fontId="23" fillId="0" borderId="87" xfId="0" applyFont="1" applyBorder="1">
      <alignment vertical="center"/>
    </xf>
    <xf numFmtId="0" fontId="23" fillId="0" borderId="351" xfId="0" applyFont="1" applyBorder="1">
      <alignment vertical="center"/>
    </xf>
    <xf numFmtId="0" fontId="23" fillId="0" borderId="197" xfId="0" applyFont="1" applyBorder="1">
      <alignment vertical="center"/>
    </xf>
    <xf numFmtId="183" fontId="23" fillId="0" borderId="57" xfId="0" applyNumberFormat="1" applyFont="1" applyBorder="1">
      <alignment vertical="center"/>
    </xf>
    <xf numFmtId="183" fontId="23" fillId="0" borderId="58" xfId="0" applyNumberFormat="1" applyFont="1" applyBorder="1">
      <alignment vertical="center"/>
    </xf>
    <xf numFmtId="183" fontId="23" fillId="0" borderId="59" xfId="0" applyNumberFormat="1" applyFont="1" applyBorder="1">
      <alignment vertical="center"/>
    </xf>
    <xf numFmtId="183" fontId="23" fillId="0" borderId="97" xfId="0" applyNumberFormat="1" applyFont="1" applyBorder="1">
      <alignment vertical="center"/>
    </xf>
    <xf numFmtId="183" fontId="23" fillId="0" borderId="87" xfId="0" applyNumberFormat="1" applyFont="1" applyBorder="1">
      <alignment vertical="center"/>
    </xf>
    <xf numFmtId="183" fontId="23" fillId="0" borderId="351" xfId="0" applyNumberFormat="1" applyFont="1" applyBorder="1">
      <alignment vertical="center"/>
    </xf>
    <xf numFmtId="183" fontId="23" fillId="0" borderId="0" xfId="0" applyNumberFormat="1" applyFont="1">
      <alignment vertical="center"/>
    </xf>
    <xf numFmtId="0" fontId="23" fillId="0" borderId="39" xfId="0" applyFont="1" applyBorder="1">
      <alignment vertical="center"/>
    </xf>
    <xf numFmtId="0" fontId="23" fillId="0" borderId="40" xfId="0" applyFont="1" applyBorder="1">
      <alignment vertical="center"/>
    </xf>
    <xf numFmtId="0" fontId="23" fillId="0" borderId="41" xfId="0" applyFont="1" applyBorder="1">
      <alignment vertical="center"/>
    </xf>
    <xf numFmtId="0" fontId="23" fillId="0" borderId="90" xfId="0" applyFont="1" applyBorder="1">
      <alignment vertical="center"/>
    </xf>
    <xf numFmtId="0" fontId="23" fillId="0" borderId="66" xfId="0" applyFont="1" applyBorder="1">
      <alignment vertical="center"/>
    </xf>
    <xf numFmtId="0" fontId="23" fillId="0" borderId="347" xfId="0" applyFont="1" applyBorder="1">
      <alignment vertical="center"/>
    </xf>
    <xf numFmtId="0" fontId="23" fillId="0" borderId="303" xfId="0" applyFont="1" applyBorder="1">
      <alignment vertical="center"/>
    </xf>
    <xf numFmtId="183" fontId="23" fillId="0" borderId="36" xfId="0" applyNumberFormat="1" applyFont="1" applyBorder="1">
      <alignment vertical="center"/>
    </xf>
    <xf numFmtId="183" fontId="23" fillId="0" borderId="37" xfId="0" applyNumberFormat="1" applyFont="1" applyBorder="1">
      <alignment vertical="center"/>
    </xf>
    <xf numFmtId="183" fontId="23" fillId="0" borderId="38" xfId="0" applyNumberFormat="1" applyFont="1" applyBorder="1">
      <alignment vertical="center"/>
    </xf>
    <xf numFmtId="183" fontId="23" fillId="0" borderId="89" xfId="0" applyNumberFormat="1" applyFont="1" applyBorder="1">
      <alignment vertical="center"/>
    </xf>
    <xf numFmtId="183" fontId="23" fillId="0" borderId="82" xfId="0" applyNumberFormat="1" applyFont="1" applyBorder="1">
      <alignment vertical="center"/>
    </xf>
    <xf numFmtId="183" fontId="23" fillId="0" borderId="118" xfId="0" applyNumberFormat="1" applyFont="1" applyBorder="1">
      <alignment vertical="center"/>
    </xf>
    <xf numFmtId="183" fontId="23" fillId="0" borderId="113" xfId="0" applyNumberFormat="1" applyFont="1" applyBorder="1">
      <alignment vertical="center"/>
    </xf>
    <xf numFmtId="183" fontId="23" fillId="0" borderId="218" xfId="0" applyNumberFormat="1" applyFont="1" applyBorder="1">
      <alignment vertical="center"/>
    </xf>
    <xf numFmtId="183" fontId="23" fillId="0" borderId="216" xfId="0" applyNumberFormat="1" applyFont="1" applyBorder="1">
      <alignment vertical="center"/>
    </xf>
    <xf numFmtId="183" fontId="23" fillId="0" borderId="217" xfId="0" applyNumberFormat="1" applyFont="1" applyBorder="1">
      <alignment vertical="center"/>
    </xf>
    <xf numFmtId="183" fontId="23" fillId="0" borderId="219" xfId="0" applyNumberFormat="1" applyFont="1" applyBorder="1">
      <alignment vertical="center"/>
    </xf>
    <xf numFmtId="183" fontId="23" fillId="0" borderId="220" xfId="0" applyNumberFormat="1" applyFont="1" applyBorder="1">
      <alignment vertical="center"/>
    </xf>
    <xf numFmtId="183" fontId="23" fillId="0" borderId="352" xfId="0" applyNumberFormat="1" applyFont="1" applyBorder="1">
      <alignment vertical="center"/>
    </xf>
    <xf numFmtId="9" fontId="23" fillId="0" borderId="57" xfId="64" applyFont="1" applyBorder="1">
      <alignment vertical="center"/>
    </xf>
    <xf numFmtId="9" fontId="23" fillId="0" borderId="58" xfId="64" applyFont="1" applyBorder="1">
      <alignment vertical="center"/>
    </xf>
    <xf numFmtId="9" fontId="23" fillId="0" borderId="97" xfId="64" applyFont="1" applyBorder="1">
      <alignment vertical="center"/>
    </xf>
    <xf numFmtId="9" fontId="23" fillId="0" borderId="351" xfId="64" applyFont="1" applyBorder="1">
      <alignment vertical="center"/>
    </xf>
    <xf numFmtId="0" fontId="163" fillId="24" borderId="16" xfId="63" applyFont="1" applyFill="1" applyBorder="1"/>
    <xf numFmtId="0" fontId="0" fillId="0" borderId="16" xfId="49" applyFont="1" applyBorder="1" applyAlignment="1">
      <alignment horizontal="center" vertical="center"/>
    </xf>
    <xf numFmtId="38" fontId="80" fillId="0" borderId="87" xfId="35" applyFont="1" applyFill="1" applyBorder="1" applyAlignment="1">
      <alignment horizontal="center"/>
    </xf>
    <xf numFmtId="38" fontId="80" fillId="0" borderId="58" xfId="35" applyFont="1" applyFill="1" applyBorder="1" applyAlignment="1">
      <alignment horizontal="center"/>
    </xf>
    <xf numFmtId="38" fontId="80" fillId="0" borderId="59" xfId="35" applyFont="1" applyFill="1" applyBorder="1" applyAlignment="1">
      <alignment horizontal="center"/>
    </xf>
    <xf numFmtId="38" fontId="80" fillId="0" borderId="57" xfId="35" applyFont="1" applyFill="1" applyBorder="1" applyAlignment="1">
      <alignment horizontal="center"/>
    </xf>
    <xf numFmtId="38" fontId="80" fillId="0" borderId="97" xfId="35" applyFont="1" applyFill="1" applyBorder="1" applyAlignment="1">
      <alignment horizontal="center"/>
    </xf>
    <xf numFmtId="38" fontId="80" fillId="0" borderId="0" xfId="35" applyFont="1" applyFill="1" applyBorder="1" applyAlignment="1">
      <alignment horizontal="center"/>
    </xf>
    <xf numFmtId="9" fontId="80" fillId="0" borderId="142" xfId="28" applyFont="1" applyFill="1" applyBorder="1" applyAlignment="1">
      <alignment horizontal="center" vertical="center"/>
    </xf>
    <xf numFmtId="0" fontId="0" fillId="24" borderId="171" xfId="63" applyFont="1" applyFill="1" applyBorder="1"/>
    <xf numFmtId="38" fontId="7" fillId="24" borderId="0" xfId="62" applyFont="1" applyFill="1" applyAlignment="1"/>
    <xf numFmtId="38" fontId="7" fillId="35" borderId="0" xfId="62" applyFont="1" applyFill="1" applyBorder="1" applyAlignment="1"/>
    <xf numFmtId="9" fontId="7" fillId="35" borderId="0" xfId="64" applyFont="1" applyFill="1" applyAlignment="1"/>
    <xf numFmtId="38" fontId="23" fillId="47" borderId="228" xfId="62" applyFont="1" applyFill="1" applyBorder="1" applyAlignment="1">
      <alignment horizontal="center" vertical="center" shrinkToFit="1"/>
    </xf>
    <xf numFmtId="0" fontId="8" fillId="24" borderId="147" xfId="49" applyFill="1" applyBorder="1" applyAlignment="1">
      <alignment horizontal="center"/>
    </xf>
    <xf numFmtId="0" fontId="0" fillId="47" borderId="27" xfId="63" applyFont="1" applyFill="1" applyBorder="1" applyAlignment="1">
      <alignment horizontal="left" shrinkToFit="1"/>
    </xf>
    <xf numFmtId="38" fontId="23" fillId="47" borderId="45" xfId="62" applyFont="1" applyFill="1" applyBorder="1" applyAlignment="1">
      <alignment horizontal="right" shrinkToFit="1"/>
    </xf>
    <xf numFmtId="38" fontId="23" fillId="47" borderId="46" xfId="62" applyFont="1" applyFill="1" applyBorder="1" applyAlignment="1">
      <alignment horizontal="right" shrinkToFit="1"/>
    </xf>
    <xf numFmtId="38" fontId="23" fillId="47" borderId="55" xfId="62" applyFont="1" applyFill="1" applyBorder="1" applyAlignment="1">
      <alignment horizontal="right" shrinkToFit="1"/>
    </xf>
    <xf numFmtId="38" fontId="23" fillId="47" borderId="92" xfId="62" applyFont="1" applyFill="1" applyBorder="1" applyAlignment="1">
      <alignment horizontal="right" shrinkToFit="1"/>
    </xf>
    <xf numFmtId="38" fontId="23" fillId="47" borderId="83" xfId="62" applyFont="1" applyFill="1" applyBorder="1" applyAlignment="1">
      <alignment horizontal="right" shrinkToFit="1"/>
    </xf>
    <xf numFmtId="38" fontId="23" fillId="47" borderId="140" xfId="62" applyFont="1" applyFill="1" applyBorder="1" applyAlignment="1">
      <alignment horizontal="center" vertical="center" shrinkToFit="1"/>
    </xf>
    <xf numFmtId="0" fontId="0" fillId="47" borderId="17" xfId="63" applyFont="1" applyFill="1" applyBorder="1" applyAlignment="1">
      <alignment horizontal="center"/>
    </xf>
    <xf numFmtId="38" fontId="23" fillId="47" borderId="47" xfId="62" applyFont="1" applyFill="1" applyBorder="1" applyAlignment="1">
      <alignment horizontal="right" shrinkToFit="1"/>
    </xf>
    <xf numFmtId="38" fontId="23" fillId="47" borderId="48" xfId="62" applyFont="1" applyFill="1" applyBorder="1" applyAlignment="1">
      <alignment horizontal="right" shrinkToFit="1"/>
    </xf>
    <xf numFmtId="38" fontId="23" fillId="47" borderId="56" xfId="62" applyFont="1" applyFill="1" applyBorder="1" applyAlignment="1">
      <alignment horizontal="right" shrinkToFit="1"/>
    </xf>
    <xf numFmtId="38" fontId="23" fillId="47" borderId="93" xfId="62" applyFont="1" applyFill="1" applyBorder="1" applyAlignment="1">
      <alignment horizontal="right" shrinkToFit="1"/>
    </xf>
    <xf numFmtId="38" fontId="23" fillId="47" borderId="84" xfId="62" applyFont="1" applyFill="1" applyBorder="1" applyAlignment="1">
      <alignment horizontal="right" shrinkToFit="1"/>
    </xf>
    <xf numFmtId="38" fontId="23" fillId="47" borderId="139" xfId="62" applyFont="1" applyFill="1" applyBorder="1" applyAlignment="1">
      <alignment horizontal="center" vertical="center" shrinkToFit="1"/>
    </xf>
    <xf numFmtId="0" fontId="7" fillId="24" borderId="27" xfId="63" applyFill="1" applyBorder="1" applyAlignment="1">
      <alignment horizontal="left"/>
    </xf>
    <xf numFmtId="0" fontId="0" fillId="47" borderId="17" xfId="63" applyFont="1" applyFill="1" applyBorder="1" applyAlignment="1">
      <alignment horizontal="right"/>
    </xf>
    <xf numFmtId="0" fontId="8" fillId="47" borderId="31" xfId="49" applyFill="1" applyBorder="1" applyAlignment="1">
      <alignment horizontal="right"/>
    </xf>
    <xf numFmtId="38" fontId="23" fillId="47" borderId="39" xfId="35" applyFont="1" applyFill="1" applyBorder="1" applyAlignment="1"/>
    <xf numFmtId="38" fontId="23" fillId="47" borderId="40" xfId="35" applyFont="1" applyFill="1" applyBorder="1" applyAlignment="1"/>
    <xf numFmtId="38" fontId="23" fillId="47" borderId="90" xfId="35" applyFont="1" applyFill="1" applyBorder="1" applyAlignment="1"/>
    <xf numFmtId="38" fontId="23" fillId="47" borderId="41" xfId="35" applyFont="1" applyFill="1" applyBorder="1" applyAlignment="1"/>
    <xf numFmtId="38" fontId="23" fillId="47" borderId="321" xfId="35" applyFont="1" applyFill="1" applyBorder="1" applyAlignment="1">
      <alignment horizontal="center" vertical="center"/>
    </xf>
    <xf numFmtId="0" fontId="0" fillId="47" borderId="33" xfId="63" applyFont="1" applyFill="1" applyBorder="1" applyAlignment="1">
      <alignment horizontal="right" vertical="center"/>
    </xf>
    <xf numFmtId="38" fontId="23" fillId="47" borderId="42" xfId="62" applyFont="1" applyFill="1" applyBorder="1" applyAlignment="1">
      <alignment shrinkToFit="1"/>
    </xf>
    <xf numFmtId="38" fontId="23" fillId="47" borderId="43" xfId="62" applyFont="1" applyFill="1" applyBorder="1" applyAlignment="1">
      <alignment shrinkToFit="1"/>
    </xf>
    <xf numFmtId="38" fontId="23" fillId="47" borderId="44" xfId="62" applyFont="1" applyFill="1" applyBorder="1" applyAlignment="1">
      <alignment shrinkToFit="1"/>
    </xf>
    <xf numFmtId="38" fontId="23" fillId="47" borderId="91" xfId="62" applyFont="1" applyFill="1" applyBorder="1" applyAlignment="1">
      <alignment shrinkToFit="1"/>
    </xf>
    <xf numFmtId="38" fontId="23" fillId="47" borderId="67" xfId="62" applyFont="1" applyFill="1" applyBorder="1" applyAlignment="1">
      <alignment shrinkToFit="1"/>
    </xf>
    <xf numFmtId="0" fontId="0" fillId="47" borderId="200" xfId="63" applyFont="1" applyFill="1" applyBorder="1" applyAlignment="1">
      <alignment horizontal="right"/>
    </xf>
    <xf numFmtId="38" fontId="80" fillId="47" borderId="63" xfId="62" applyFont="1" applyFill="1" applyBorder="1" applyAlignment="1">
      <alignment horizontal="center" shrinkToFit="1"/>
    </xf>
    <xf numFmtId="38" fontId="80" fillId="47" borderId="64" xfId="62" applyFont="1" applyFill="1" applyBorder="1" applyAlignment="1">
      <alignment horizontal="center" shrinkToFit="1"/>
    </xf>
    <xf numFmtId="38" fontId="80" fillId="47" borderId="99" xfId="62" applyFont="1" applyFill="1" applyBorder="1" applyAlignment="1">
      <alignment horizontal="center" shrinkToFit="1"/>
    </xf>
    <xf numFmtId="38" fontId="80" fillId="47" borderId="100" xfId="62" applyFont="1" applyFill="1" applyBorder="1" applyAlignment="1">
      <alignment horizontal="center" shrinkToFit="1"/>
    </xf>
    <xf numFmtId="38" fontId="80" fillId="47" borderId="88" xfId="62" applyFont="1" applyFill="1" applyBorder="1" applyAlignment="1">
      <alignment horizontal="center" shrinkToFit="1"/>
    </xf>
    <xf numFmtId="38" fontId="80" fillId="47" borderId="202" xfId="62" applyFont="1" applyFill="1" applyBorder="1" applyAlignment="1">
      <alignment horizontal="center" shrinkToFit="1"/>
    </xf>
    <xf numFmtId="9" fontId="65" fillId="47" borderId="142" xfId="64" applyFont="1" applyFill="1" applyBorder="1" applyAlignment="1">
      <alignment horizontal="center" vertical="center" shrinkToFit="1"/>
    </xf>
    <xf numFmtId="0" fontId="0" fillId="47" borderId="196" xfId="63" applyFont="1" applyFill="1" applyBorder="1" applyAlignment="1">
      <alignment horizontal="right"/>
    </xf>
    <xf numFmtId="38" fontId="80" fillId="47" borderId="11" xfId="62" applyFont="1" applyFill="1" applyBorder="1" applyAlignment="1">
      <alignment horizontal="center" shrinkToFit="1"/>
    </xf>
    <xf numFmtId="38" fontId="80" fillId="47" borderId="223" xfId="62" applyFont="1" applyFill="1" applyBorder="1" applyAlignment="1">
      <alignment horizontal="center" shrinkToFit="1"/>
    </xf>
    <xf numFmtId="38" fontId="80" fillId="47" borderId="133" xfId="62" applyFont="1" applyFill="1" applyBorder="1" applyAlignment="1">
      <alignment horizontal="center" shrinkToFit="1"/>
    </xf>
    <xf numFmtId="38" fontId="80" fillId="47" borderId="134" xfId="62" applyFont="1" applyFill="1" applyBorder="1" applyAlignment="1">
      <alignment horizontal="center" shrinkToFit="1"/>
    </xf>
    <xf numFmtId="38" fontId="80" fillId="47" borderId="13" xfId="62" applyFont="1" applyFill="1" applyBorder="1" applyAlignment="1">
      <alignment horizontal="center" shrinkToFit="1"/>
    </xf>
    <xf numFmtId="38" fontId="80" fillId="47" borderId="198" xfId="62" applyFont="1" applyFill="1" applyBorder="1" applyAlignment="1">
      <alignment horizontal="center" shrinkToFit="1"/>
    </xf>
    <xf numFmtId="0" fontId="32" fillId="39" borderId="106" xfId="72" applyFont="1" applyFill="1" applyBorder="1" applyAlignment="1">
      <alignment horizontal="center" vertical="top" wrapText="1"/>
    </xf>
    <xf numFmtId="0" fontId="32" fillId="39" borderId="28" xfId="72" applyFont="1" applyFill="1" applyBorder="1" applyAlignment="1">
      <alignment horizontal="center" vertical="top" wrapText="1"/>
    </xf>
    <xf numFmtId="0" fontId="32" fillId="39" borderId="369" xfId="72" applyFont="1" applyFill="1" applyBorder="1" applyAlignment="1">
      <alignment horizontal="center" vertical="top" wrapText="1"/>
    </xf>
    <xf numFmtId="0" fontId="32" fillId="39" borderId="372" xfId="72" applyFont="1" applyFill="1" applyBorder="1" applyAlignment="1">
      <alignment horizontal="center" vertical="top" wrapText="1"/>
    </xf>
    <xf numFmtId="0" fontId="106" fillId="39" borderId="153" xfId="72" applyFont="1" applyFill="1" applyBorder="1" applyAlignment="1">
      <alignment horizontal="center" vertical="top" wrapText="1"/>
    </xf>
    <xf numFmtId="0" fontId="106" fillId="39" borderId="368" xfId="72" applyFont="1" applyFill="1" applyBorder="1" applyAlignment="1">
      <alignment horizontal="center" vertical="top" wrapText="1"/>
    </xf>
    <xf numFmtId="185" fontId="32" fillId="39" borderId="368" xfId="52" applyNumberFormat="1" applyFont="1" applyFill="1" applyBorder="1" applyAlignment="1">
      <alignment horizontal="center" vertical="top" wrapText="1"/>
    </xf>
    <xf numFmtId="185" fontId="32" fillId="39" borderId="369" xfId="52" applyNumberFormat="1" applyFont="1" applyFill="1" applyBorder="1" applyAlignment="1">
      <alignment horizontal="center" vertical="top" wrapText="1"/>
    </xf>
    <xf numFmtId="185" fontId="32" fillId="39" borderId="372" xfId="52" applyNumberFormat="1" applyFont="1" applyFill="1" applyBorder="1" applyAlignment="1">
      <alignment horizontal="center" vertical="top" wrapText="1"/>
    </xf>
    <xf numFmtId="0" fontId="7" fillId="24" borderId="369" xfId="52" applyFont="1" applyFill="1" applyBorder="1"/>
    <xf numFmtId="38" fontId="159" fillId="0" borderId="108" xfId="35" applyFont="1" applyBorder="1">
      <alignment vertical="center"/>
    </xf>
    <xf numFmtId="38" fontId="65" fillId="47" borderId="178" xfId="62" applyFont="1" applyFill="1" applyBorder="1">
      <alignment vertical="center"/>
    </xf>
    <xf numFmtId="38" fontId="202" fillId="0" borderId="193" xfId="62" applyFont="1" applyBorder="1">
      <alignment vertical="center"/>
    </xf>
    <xf numFmtId="9" fontId="7" fillId="47" borderId="109" xfId="28" applyFont="1" applyFill="1" applyBorder="1">
      <alignment vertical="center"/>
    </xf>
    <xf numFmtId="38" fontId="65" fillId="47" borderId="109" xfId="62" applyFont="1" applyFill="1" applyBorder="1" applyAlignment="1">
      <alignment horizontal="right" vertical="center"/>
    </xf>
    <xf numFmtId="0" fontId="7" fillId="47" borderId="27" xfId="49" applyFont="1" applyFill="1" applyBorder="1" applyAlignment="1">
      <alignment horizontal="right"/>
    </xf>
    <xf numFmtId="38" fontId="79" fillId="47" borderId="45" xfId="35" applyFont="1" applyFill="1" applyBorder="1" applyAlignment="1">
      <alignment horizontal="right"/>
    </xf>
    <xf numFmtId="38" fontId="79" fillId="47" borderId="46" xfId="35" applyFont="1" applyFill="1" applyBorder="1" applyAlignment="1">
      <alignment horizontal="right"/>
    </xf>
    <xf numFmtId="38" fontId="79" fillId="47" borderId="55" xfId="35" applyFont="1" applyFill="1" applyBorder="1" applyAlignment="1">
      <alignment horizontal="right"/>
    </xf>
    <xf numFmtId="38" fontId="79" fillId="47" borderId="92" xfId="35" applyFont="1" applyFill="1" applyBorder="1" applyAlignment="1">
      <alignment horizontal="right"/>
    </xf>
    <xf numFmtId="38" fontId="79" fillId="47" borderId="83" xfId="35" applyFont="1" applyFill="1" applyBorder="1" applyAlignment="1">
      <alignment horizontal="right"/>
    </xf>
    <xf numFmtId="0" fontId="20" fillId="0" borderId="0" xfId="60" applyFont="1" applyAlignment="1">
      <alignment horizontal="right"/>
    </xf>
    <xf numFmtId="190" fontId="0" fillId="0" borderId="184" xfId="60" applyNumberFormat="1" applyFont="1" applyBorder="1" applyAlignment="1">
      <alignment horizontal="center" vertical="center"/>
    </xf>
    <xf numFmtId="0" fontId="76" fillId="24" borderId="0" xfId="63" applyFont="1" applyFill="1"/>
    <xf numFmtId="0" fontId="48" fillId="24" borderId="0" xfId="63" applyFont="1" applyFill="1"/>
    <xf numFmtId="0" fontId="203" fillId="24" borderId="0" xfId="63" applyFont="1" applyFill="1"/>
    <xf numFmtId="56" fontId="51" fillId="24" borderId="0" xfId="63" quotePrefix="1" applyNumberFormat="1" applyFont="1" applyFill="1"/>
    <xf numFmtId="9" fontId="8" fillId="0" borderId="15" xfId="28" applyBorder="1" applyAlignment="1">
      <alignment horizontal="right"/>
    </xf>
    <xf numFmtId="0" fontId="49" fillId="24" borderId="0" xfId="72" applyFont="1" applyFill="1"/>
    <xf numFmtId="0" fontId="49" fillId="24" borderId="0" xfId="72" applyFont="1" applyFill="1" applyAlignment="1">
      <alignment horizontal="center"/>
    </xf>
    <xf numFmtId="0" fontId="48" fillId="24" borderId="0" xfId="72" applyFont="1" applyFill="1" applyAlignment="1">
      <alignment vertical="center"/>
    </xf>
    <xf numFmtId="0" fontId="118" fillId="0" borderId="15" xfId="0" applyFont="1" applyBorder="1" applyAlignment="1">
      <alignment horizontal="left" vertical="top" wrapText="1"/>
    </xf>
    <xf numFmtId="0" fontId="19" fillId="0" borderId="15" xfId="0" applyFont="1" applyBorder="1">
      <alignment vertical="center"/>
    </xf>
    <xf numFmtId="0" fontId="177" fillId="0" borderId="71" xfId="0" applyFont="1" applyBorder="1" applyAlignment="1">
      <alignment horizontal="center" vertical="center" wrapText="1"/>
    </xf>
    <xf numFmtId="0" fontId="10" fillId="24" borderId="373" xfId="72" applyFont="1" applyFill="1" applyBorder="1" applyAlignment="1">
      <alignment vertical="center" wrapText="1"/>
    </xf>
    <xf numFmtId="0" fontId="10" fillId="24" borderId="253" xfId="72" applyFont="1" applyFill="1" applyBorder="1" applyAlignment="1">
      <alignment vertical="center" wrapText="1"/>
    </xf>
    <xf numFmtId="0" fontId="32" fillId="24" borderId="253" xfId="72" applyFont="1" applyFill="1" applyBorder="1" applyAlignment="1">
      <alignment horizontal="center"/>
    </xf>
    <xf numFmtId="0" fontId="32" fillId="24" borderId="254" xfId="72" applyFont="1" applyFill="1" applyBorder="1" applyAlignment="1">
      <alignment horizontal="center"/>
    </xf>
    <xf numFmtId="0" fontId="32" fillId="0" borderId="0" xfId="72" applyFont="1"/>
    <xf numFmtId="0" fontId="10" fillId="24" borderId="304" xfId="72" applyFont="1" applyFill="1" applyBorder="1" applyAlignment="1">
      <alignment vertical="center" wrapText="1"/>
    </xf>
    <xf numFmtId="0" fontId="32" fillId="24" borderId="10" xfId="72" applyFont="1" applyFill="1" applyBorder="1" applyAlignment="1">
      <alignment horizontal="center"/>
    </xf>
    <xf numFmtId="0" fontId="32" fillId="24" borderId="173" xfId="72" applyFont="1" applyFill="1" applyBorder="1" applyAlignment="1">
      <alignment horizontal="center"/>
    </xf>
    <xf numFmtId="2" fontId="19" fillId="0" borderId="246" xfId="0" applyNumberFormat="1" applyFont="1" applyBorder="1" applyAlignment="1">
      <alignment horizontal="right" vertical="center"/>
    </xf>
    <xf numFmtId="183" fontId="19" fillId="0" borderId="18" xfId="0" applyNumberFormat="1" applyFont="1" applyBorder="1">
      <alignment vertical="center"/>
    </xf>
    <xf numFmtId="6" fontId="0" fillId="0" borderId="0" xfId="68" applyFont="1" applyAlignment="1">
      <alignment horizontal="left" vertical="top" wrapText="1"/>
    </xf>
    <xf numFmtId="6" fontId="0" fillId="0" borderId="0" xfId="68" applyFont="1" applyAlignment="1">
      <alignment horizontal="left" vertical="top"/>
    </xf>
    <xf numFmtId="0" fontId="17" fillId="48" borderId="238" xfId="29" applyFill="1" applyBorder="1" applyAlignment="1" applyProtection="1">
      <alignment horizontal="center" vertical="center"/>
    </xf>
    <xf numFmtId="0" fontId="17" fillId="48" borderId="240" xfId="29" applyFill="1" applyBorder="1" applyAlignment="1" applyProtection="1">
      <alignment horizontal="center" vertical="center"/>
    </xf>
    <xf numFmtId="0" fontId="17" fillId="48" borderId="239" xfId="29" applyFill="1" applyBorder="1" applyAlignment="1" applyProtection="1">
      <alignment horizontal="center" vertical="center"/>
    </xf>
    <xf numFmtId="0" fontId="17" fillId="24" borderId="15" xfId="29" applyFill="1" applyBorder="1" applyAlignment="1" applyProtection="1">
      <alignment horizontal="center" vertical="center" shrinkToFit="1"/>
    </xf>
    <xf numFmtId="0" fontId="17" fillId="24" borderId="15" xfId="29" applyFill="1" applyBorder="1" applyAlignment="1" applyProtection="1">
      <alignment horizontal="center" vertical="center"/>
    </xf>
    <xf numFmtId="0" fontId="17" fillId="27" borderId="0" xfId="29" applyFill="1" applyBorder="1" applyAlignment="1" applyProtection="1">
      <alignment horizontal="left" vertical="center" shrinkToFit="1"/>
    </xf>
    <xf numFmtId="0" fontId="17" fillId="27" borderId="0" xfId="29" applyFill="1" applyBorder="1" applyAlignment="1" applyProtection="1">
      <alignment horizontal="right" vertical="center"/>
    </xf>
    <xf numFmtId="0" fontId="17" fillId="28" borderId="0" xfId="29" applyFill="1" applyBorder="1" applyAlignment="1" applyProtection="1">
      <alignment horizontal="left" vertical="center" shrinkToFit="1"/>
    </xf>
    <xf numFmtId="0" fontId="21" fillId="25" borderId="101" xfId="0" applyFont="1" applyFill="1" applyBorder="1" applyAlignment="1">
      <alignment horizontal="center" vertical="center"/>
    </xf>
    <xf numFmtId="0" fontId="21" fillId="25" borderId="65" xfId="0" applyFont="1" applyFill="1" applyBorder="1" applyAlignment="1">
      <alignment horizontal="center" vertical="center"/>
    </xf>
    <xf numFmtId="0" fontId="21" fillId="25" borderId="202" xfId="0" applyFont="1" applyFill="1" applyBorder="1" applyAlignment="1">
      <alignment horizontal="center" vertical="center"/>
    </xf>
    <xf numFmtId="0" fontId="17" fillId="27" borderId="0" xfId="29" applyFill="1" applyAlignment="1" applyProtection="1">
      <alignment vertical="center"/>
    </xf>
    <xf numFmtId="0" fontId="0" fillId="29" borderId="102" xfId="0" applyFill="1" applyBorder="1" applyAlignment="1">
      <alignment horizontal="center" vertical="center" shrinkToFit="1"/>
    </xf>
    <xf numFmtId="0" fontId="0" fillId="29" borderId="10" xfId="0" applyFill="1" applyBorder="1" applyAlignment="1">
      <alignment horizontal="center" vertical="center" shrinkToFit="1"/>
    </xf>
    <xf numFmtId="0" fontId="0" fillId="29" borderId="198" xfId="0" applyFill="1" applyBorder="1" applyAlignment="1">
      <alignment horizontal="center" vertical="center" shrinkToFit="1"/>
    </xf>
    <xf numFmtId="0" fontId="17" fillId="29" borderId="171" xfId="29" applyFill="1" applyBorder="1" applyAlignment="1" applyProtection="1">
      <alignment horizontal="center" vertical="center"/>
    </xf>
    <xf numFmtId="0" fontId="17" fillId="29" borderId="0" xfId="29" applyFill="1" applyBorder="1" applyAlignment="1" applyProtection="1">
      <alignment horizontal="center" vertical="center"/>
    </xf>
    <xf numFmtId="0" fontId="17" fillId="29" borderId="197" xfId="29" applyFill="1" applyBorder="1" applyAlignment="1" applyProtection="1">
      <alignment horizontal="center" vertical="center"/>
    </xf>
    <xf numFmtId="0" fontId="166" fillId="41" borderId="0" xfId="29" applyFont="1" applyFill="1" applyAlignment="1" applyProtection="1">
      <alignment vertical="center"/>
    </xf>
    <xf numFmtId="0" fontId="65" fillId="29" borderId="171" xfId="0" applyFont="1" applyFill="1" applyBorder="1" applyAlignment="1">
      <alignment horizontal="left" vertical="center"/>
    </xf>
    <xf numFmtId="0" fontId="65" fillId="29" borderId="0" xfId="0" applyFont="1" applyFill="1" applyAlignment="1">
      <alignment horizontal="left" vertical="center"/>
    </xf>
    <xf numFmtId="0" fontId="65" fillId="29" borderId="197" xfId="0" applyFont="1" applyFill="1" applyBorder="1" applyAlignment="1">
      <alignment horizontal="left" vertical="center"/>
    </xf>
    <xf numFmtId="0" fontId="0" fillId="0" borderId="0" xfId="0" applyAlignment="1">
      <alignment horizontal="center" vertical="center"/>
    </xf>
    <xf numFmtId="0" fontId="17" fillId="26" borderId="0" xfId="29" applyFill="1" applyBorder="1" applyAlignment="1" applyProtection="1">
      <alignment horizontal="left" vertical="center"/>
    </xf>
    <xf numFmtId="0" fontId="21" fillId="28" borderId="238" xfId="0" applyFont="1" applyFill="1" applyBorder="1" applyAlignment="1">
      <alignment horizontal="center" vertical="center"/>
    </xf>
    <xf numFmtId="0" fontId="21" fillId="28" borderId="240" xfId="0" applyFont="1" applyFill="1" applyBorder="1" applyAlignment="1">
      <alignment horizontal="center" vertical="center"/>
    </xf>
    <xf numFmtId="0" fontId="21" fillId="28" borderId="239" xfId="0" applyFont="1" applyFill="1" applyBorder="1" applyAlignment="1">
      <alignment horizontal="center" vertical="center"/>
    </xf>
    <xf numFmtId="0" fontId="21" fillId="30" borderId="238" xfId="0" applyFont="1" applyFill="1" applyBorder="1" applyAlignment="1">
      <alignment horizontal="center" vertical="center"/>
    </xf>
    <xf numFmtId="0" fontId="21" fillId="30" borderId="240" xfId="0" applyFont="1" applyFill="1" applyBorder="1" applyAlignment="1">
      <alignment horizontal="center" vertical="center"/>
    </xf>
    <xf numFmtId="0" fontId="21" fillId="30" borderId="239" xfId="0" applyFont="1" applyFill="1" applyBorder="1" applyAlignment="1">
      <alignment horizontal="center" vertical="center"/>
    </xf>
    <xf numFmtId="0" fontId="21" fillId="25" borderId="238" xfId="0" applyFont="1" applyFill="1" applyBorder="1" applyAlignment="1">
      <alignment horizontal="center" vertical="center"/>
    </xf>
    <xf numFmtId="0" fontId="21" fillId="25" borderId="240" xfId="0" applyFont="1" applyFill="1" applyBorder="1" applyAlignment="1">
      <alignment horizontal="center" vertical="center"/>
    </xf>
    <xf numFmtId="0" fontId="21" fillId="25" borderId="239" xfId="0" applyFont="1" applyFill="1" applyBorder="1" applyAlignment="1">
      <alignment horizontal="center" vertical="center"/>
    </xf>
    <xf numFmtId="0" fontId="0" fillId="37" borderId="238" xfId="0" applyFill="1" applyBorder="1" applyAlignment="1">
      <alignment horizontal="center" vertical="center"/>
    </xf>
    <xf numFmtId="0" fontId="0" fillId="37" borderId="240" xfId="0" applyFill="1" applyBorder="1" applyAlignment="1">
      <alignment horizontal="center" vertical="center"/>
    </xf>
    <xf numFmtId="0" fontId="0" fillId="37" borderId="239" xfId="0" applyFill="1" applyBorder="1" applyAlignment="1">
      <alignment horizontal="center" vertical="center"/>
    </xf>
    <xf numFmtId="0" fontId="17" fillId="28" borderId="0" xfId="29" applyFill="1" applyBorder="1" applyAlignment="1" applyProtection="1">
      <alignment horizontal="left" vertical="center"/>
    </xf>
    <xf numFmtId="0" fontId="0" fillId="35" borderId="0" xfId="0" applyFill="1" applyAlignment="1">
      <alignment horizontal="left" vertical="center"/>
    </xf>
    <xf numFmtId="0" fontId="7" fillId="35" borderId="0" xfId="0" applyFont="1" applyFill="1" applyAlignment="1">
      <alignment horizontal="left" vertical="center"/>
    </xf>
    <xf numFmtId="177" fontId="0" fillId="25" borderId="0" xfId="0" applyNumberFormat="1" applyFill="1" applyAlignment="1">
      <alignment horizontal="left" vertical="center"/>
    </xf>
    <xf numFmtId="0" fontId="0" fillId="24" borderId="0" xfId="0" applyFill="1" applyAlignment="1">
      <alignment horizontal="center" vertical="center"/>
    </xf>
    <xf numFmtId="0" fontId="36" fillId="29" borderId="238" xfId="0" applyFont="1" applyFill="1" applyBorder="1" applyAlignment="1">
      <alignment horizontal="center" vertical="center"/>
    </xf>
    <xf numFmtId="0" fontId="36" fillId="29" borderId="240" xfId="0" applyFont="1" applyFill="1" applyBorder="1" applyAlignment="1">
      <alignment horizontal="center" vertical="center"/>
    </xf>
    <xf numFmtId="0" fontId="36" fillId="29" borderId="239" xfId="0" applyFont="1" applyFill="1" applyBorder="1" applyAlignment="1">
      <alignment horizontal="center" vertical="center"/>
    </xf>
    <xf numFmtId="0" fontId="70" fillId="25" borderId="0" xfId="0" applyFont="1" applyFill="1" applyAlignment="1">
      <alignment horizontal="center" vertical="center"/>
    </xf>
    <xf numFmtId="0" fontId="0" fillId="0" borderId="0" xfId="60" applyFont="1" applyAlignment="1">
      <alignment horizontal="center" vertical="center" shrinkToFit="1"/>
    </xf>
    <xf numFmtId="0" fontId="0" fillId="25" borderId="0" xfId="0" applyFill="1" applyAlignment="1">
      <alignment horizontal="left" vertical="center"/>
    </xf>
    <xf numFmtId="0" fontId="17" fillId="27" borderId="0" xfId="29" applyFill="1" applyBorder="1" applyAlignment="1" applyProtection="1">
      <alignment horizontal="left" vertical="center"/>
    </xf>
    <xf numFmtId="0" fontId="17" fillId="27" borderId="0" xfId="29" applyFill="1" applyBorder="1" applyAlignment="1" applyProtection="1">
      <alignment horizontal="center" vertical="center"/>
    </xf>
    <xf numFmtId="0" fontId="17" fillId="26" borderId="238" xfId="29" applyFill="1" applyBorder="1" applyAlignment="1" applyProtection="1">
      <alignment horizontal="center" vertical="center"/>
    </xf>
    <xf numFmtId="0" fontId="17" fillId="26" borderId="240" xfId="29" applyFill="1" applyBorder="1" applyAlignment="1" applyProtection="1">
      <alignment horizontal="center" vertical="center"/>
    </xf>
    <xf numFmtId="0" fontId="17" fillId="26" borderId="239" xfId="29" applyFill="1" applyBorder="1" applyAlignment="1" applyProtection="1">
      <alignment horizontal="center" vertical="center"/>
    </xf>
    <xf numFmtId="177" fontId="0" fillId="24" borderId="0" xfId="0" applyNumberFormat="1" applyFill="1" applyAlignment="1">
      <alignment horizontal="left" vertical="center" wrapText="1"/>
    </xf>
    <xf numFmtId="177" fontId="0" fillId="24" borderId="0" xfId="0" applyNumberFormat="1" applyFill="1" applyAlignment="1">
      <alignment horizontal="left" vertical="center"/>
    </xf>
    <xf numFmtId="0" fontId="21" fillId="0" borderId="0" xfId="0" applyFont="1" applyAlignment="1">
      <alignment horizontal="center" vertical="center"/>
    </xf>
    <xf numFmtId="0" fontId="0" fillId="24" borderId="29" xfId="0" applyFill="1" applyBorder="1" applyAlignment="1">
      <alignment horizontal="center" vertical="center"/>
    </xf>
    <xf numFmtId="0" fontId="70" fillId="24" borderId="0" xfId="0" applyFont="1" applyFill="1" applyAlignment="1">
      <alignment horizontal="center" vertical="center"/>
    </xf>
    <xf numFmtId="0" fontId="17" fillId="26" borderId="238" xfId="29" applyFill="1" applyBorder="1" applyAlignment="1" applyProtection="1">
      <alignment horizontal="center" vertical="center" shrinkToFit="1"/>
    </xf>
    <xf numFmtId="0" fontId="17" fillId="26" borderId="240" xfId="29" applyFill="1" applyBorder="1" applyAlignment="1" applyProtection="1">
      <alignment horizontal="center" vertical="center" shrinkToFit="1"/>
    </xf>
    <xf numFmtId="0" fontId="17" fillId="26" borderId="239" xfId="29" applyFill="1" applyBorder="1" applyAlignment="1" applyProtection="1">
      <alignment horizontal="center" vertical="center" shrinkToFit="1"/>
    </xf>
    <xf numFmtId="0" fontId="127" fillId="26" borderId="238" xfId="29" applyFont="1" applyFill="1" applyBorder="1" applyAlignment="1" applyProtection="1">
      <alignment horizontal="center" vertical="center"/>
    </xf>
    <xf numFmtId="0" fontId="127" fillId="26" borderId="240" xfId="29" applyFont="1" applyFill="1" applyBorder="1" applyAlignment="1" applyProtection="1">
      <alignment horizontal="center" vertical="center"/>
    </xf>
    <xf numFmtId="0" fontId="127" fillId="26" borderId="239" xfId="29" applyFont="1" applyFill="1" applyBorder="1" applyAlignment="1" applyProtection="1">
      <alignment horizontal="center" vertical="center"/>
    </xf>
    <xf numFmtId="0" fontId="0" fillId="24" borderId="238" xfId="0" applyFill="1" applyBorder="1" applyAlignment="1">
      <alignment vertical="center" wrapText="1"/>
    </xf>
    <xf numFmtId="0" fontId="0" fillId="24" borderId="240" xfId="0" applyFill="1" applyBorder="1" applyAlignment="1">
      <alignment vertical="center" wrapText="1"/>
    </xf>
    <xf numFmtId="0" fontId="0" fillId="24" borderId="239" xfId="0" applyFill="1" applyBorder="1" applyAlignment="1">
      <alignment vertical="center" wrapText="1"/>
    </xf>
    <xf numFmtId="0" fontId="0" fillId="24" borderId="240" xfId="0" applyFill="1" applyBorder="1">
      <alignment vertical="center"/>
    </xf>
    <xf numFmtId="0" fontId="0" fillId="24" borderId="239" xfId="0" applyFill="1" applyBorder="1">
      <alignment vertical="center"/>
    </xf>
    <xf numFmtId="0" fontId="0" fillId="24" borderId="0" xfId="0" applyFill="1" applyAlignment="1">
      <alignment vertical="center" wrapText="1"/>
    </xf>
    <xf numFmtId="0" fontId="204" fillId="24" borderId="0" xfId="72" applyFont="1" applyFill="1" applyAlignment="1">
      <alignment horizontal="center" vertical="center"/>
    </xf>
    <xf numFmtId="0" fontId="10" fillId="24" borderId="15" xfId="72" applyFont="1" applyFill="1" applyBorder="1" applyAlignment="1">
      <alignment horizontal="center" vertical="top" wrapText="1"/>
    </xf>
    <xf numFmtId="0" fontId="25" fillId="24" borderId="18" xfId="72" applyFont="1" applyFill="1" applyBorder="1" applyAlignment="1">
      <alignment horizontal="center" vertical="center"/>
    </xf>
    <xf numFmtId="0" fontId="25" fillId="24" borderId="19" xfId="72" applyFont="1" applyFill="1" applyBorder="1" applyAlignment="1">
      <alignment horizontal="center" vertical="center"/>
    </xf>
    <xf numFmtId="0" fontId="10" fillId="24" borderId="15" xfId="72" applyFont="1" applyFill="1" applyBorder="1" applyAlignment="1">
      <alignment horizontal="center" vertical="center" wrapText="1"/>
    </xf>
    <xf numFmtId="0" fontId="10" fillId="24" borderId="15" xfId="72" applyFont="1" applyFill="1" applyBorder="1" applyAlignment="1">
      <alignment horizontal="left" vertical="top" wrapText="1"/>
    </xf>
    <xf numFmtId="38" fontId="106" fillId="0" borderId="15" xfId="62" applyFont="1" applyFill="1" applyBorder="1" applyAlignment="1">
      <alignment horizontal="left"/>
    </xf>
    <xf numFmtId="0" fontId="61" fillId="24" borderId="15" xfId="0" applyFont="1" applyFill="1" applyBorder="1" applyAlignment="1">
      <alignment horizontal="left" vertical="center"/>
    </xf>
    <xf numFmtId="188" fontId="79" fillId="24" borderId="15" xfId="0" applyNumberFormat="1" applyFont="1" applyFill="1" applyBorder="1" applyAlignment="1">
      <alignment horizontal="left" vertical="center"/>
    </xf>
    <xf numFmtId="0" fontId="0" fillId="24" borderId="153" xfId="0" applyFill="1" applyBorder="1" applyAlignment="1">
      <alignment horizontal="center" vertical="center" shrinkToFit="1"/>
    </xf>
    <xf numFmtId="0" fontId="0" fillId="24" borderId="106" xfId="0" applyFill="1" applyBorder="1" applyAlignment="1">
      <alignment horizontal="center" vertical="center" shrinkToFit="1"/>
    </xf>
    <xf numFmtId="0" fontId="0" fillId="24" borderId="28" xfId="0" applyFill="1" applyBorder="1" applyAlignment="1">
      <alignment horizontal="center" vertical="center" shrinkToFit="1"/>
    </xf>
    <xf numFmtId="0" fontId="0" fillId="24" borderId="22" xfId="0" applyFill="1" applyBorder="1" applyAlignment="1">
      <alignment horizontal="center" vertical="center" shrinkToFit="1"/>
    </xf>
    <xf numFmtId="0" fontId="0" fillId="24" borderId="29" xfId="0" applyFill="1" applyBorder="1" applyAlignment="1">
      <alignment horizontal="center" vertical="center" shrinkToFit="1"/>
    </xf>
    <xf numFmtId="0" fontId="0" fillId="24" borderId="24" xfId="0" applyFill="1" applyBorder="1" applyAlignment="1">
      <alignment horizontal="center" vertical="center" shrinkToFit="1"/>
    </xf>
    <xf numFmtId="0" fontId="61" fillId="24" borderId="18" xfId="0" applyFont="1" applyFill="1" applyBorder="1" applyAlignment="1">
      <alignment horizontal="left" vertical="center"/>
    </xf>
    <xf numFmtId="0" fontId="61" fillId="24" borderId="30" xfId="0" applyFont="1" applyFill="1" applyBorder="1" applyAlignment="1">
      <alignment horizontal="left" vertical="center"/>
    </xf>
    <xf numFmtId="0" fontId="61" fillId="24" borderId="19" xfId="0" applyFont="1" applyFill="1" applyBorder="1" applyAlignment="1">
      <alignment horizontal="left" vertical="center"/>
    </xf>
    <xf numFmtId="0" fontId="61" fillId="24" borderId="15" xfId="0" applyFont="1" applyFill="1" applyBorder="1" applyAlignment="1">
      <alignment horizontal="left" vertical="center" shrinkToFit="1"/>
    </xf>
    <xf numFmtId="188" fontId="79" fillId="24" borderId="15" xfId="0" applyNumberFormat="1" applyFont="1" applyFill="1" applyBorder="1" applyAlignment="1">
      <alignment horizontal="left" vertical="center" shrinkToFit="1"/>
    </xf>
    <xf numFmtId="0" fontId="120" fillId="24" borderId="18" xfId="0" applyFont="1" applyFill="1" applyBorder="1" applyAlignment="1">
      <alignment horizontal="left" vertical="center"/>
    </xf>
    <xf numFmtId="0" fontId="120" fillId="24" borderId="30" xfId="0" applyFont="1" applyFill="1" applyBorder="1" applyAlignment="1">
      <alignment horizontal="left" vertical="center"/>
    </xf>
    <xf numFmtId="0" fontId="120" fillId="24" borderId="19" xfId="0" applyFont="1" applyFill="1" applyBorder="1" applyAlignment="1">
      <alignment horizontal="left" vertical="center"/>
    </xf>
    <xf numFmtId="0" fontId="120" fillId="24" borderId="15" xfId="0" applyFont="1" applyFill="1" applyBorder="1" applyAlignment="1">
      <alignment horizontal="left" vertical="center" shrinkToFit="1"/>
    </xf>
    <xf numFmtId="188" fontId="23" fillId="24" borderId="15" xfId="0" applyNumberFormat="1" applyFont="1" applyFill="1" applyBorder="1" applyAlignment="1">
      <alignment horizontal="left" vertical="center" shrinkToFit="1"/>
    </xf>
    <xf numFmtId="0" fontId="7" fillId="0" borderId="0" xfId="0" applyFont="1" applyAlignment="1">
      <alignment horizontal="left" vertical="top"/>
    </xf>
    <xf numFmtId="0" fontId="197" fillId="0" borderId="0" xfId="69" applyFont="1" applyAlignment="1">
      <alignment horizontal="center" vertical="center" shrinkToFit="1"/>
    </xf>
    <xf numFmtId="0" fontId="68" fillId="24" borderId="0" xfId="72" applyFont="1" applyFill="1" applyAlignment="1">
      <alignment horizontal="center"/>
    </xf>
    <xf numFmtId="0" fontId="0" fillId="24" borderId="17" xfId="72" applyFont="1" applyFill="1" applyBorder="1" applyAlignment="1">
      <alignment vertical="center"/>
    </xf>
    <xf numFmtId="0" fontId="7" fillId="24" borderId="17" xfId="72" applyFill="1" applyBorder="1" applyAlignment="1">
      <alignment vertical="center"/>
    </xf>
    <xf numFmtId="0" fontId="197" fillId="0" borderId="0" xfId="69" applyFont="1" applyAlignment="1">
      <alignment horizontal="distributed" vertical="center" indent="13"/>
    </xf>
    <xf numFmtId="0" fontId="197" fillId="0" borderId="0" xfId="69" applyFont="1" applyAlignment="1">
      <alignment horizontal="distributed" vertical="center" indent="14"/>
    </xf>
    <xf numFmtId="0" fontId="197" fillId="0" borderId="0" xfId="69" applyFont="1" applyAlignment="1">
      <alignment horizontal="center" vertical="center"/>
    </xf>
    <xf numFmtId="177" fontId="10" fillId="24" borderId="0" xfId="72" applyNumberFormat="1" applyFont="1" applyFill="1" applyAlignment="1">
      <alignment horizontal="left"/>
    </xf>
    <xf numFmtId="0" fontId="120" fillId="24" borderId="15" xfId="0" applyFont="1" applyFill="1" applyBorder="1" applyAlignment="1">
      <alignment horizontal="left" vertical="center"/>
    </xf>
    <xf numFmtId="188" fontId="165" fillId="24" borderId="15" xfId="0" applyNumberFormat="1" applyFont="1" applyFill="1" applyBorder="1" applyAlignment="1">
      <alignment horizontal="left" vertical="center"/>
    </xf>
    <xf numFmtId="0" fontId="0" fillId="0" borderId="106" xfId="0" applyBorder="1" applyAlignment="1">
      <alignment horizontal="left" vertical="top" wrapText="1"/>
    </xf>
    <xf numFmtId="0" fontId="0" fillId="0" borderId="0" xfId="0" applyAlignment="1">
      <alignment horizontal="left" vertical="top" wrapText="1"/>
    </xf>
    <xf numFmtId="0" fontId="7" fillId="24" borderId="15" xfId="0" applyFont="1" applyFill="1" applyBorder="1" applyAlignment="1">
      <alignment horizontal="center" vertical="center" shrinkToFit="1"/>
    </xf>
    <xf numFmtId="0" fontId="0" fillId="24" borderId="153" xfId="72" applyFont="1" applyFill="1" applyBorder="1" applyAlignment="1">
      <alignment horizontal="center" vertical="center"/>
    </xf>
    <xf numFmtId="0" fontId="0" fillId="24" borderId="106" xfId="72" applyFont="1" applyFill="1" applyBorder="1" applyAlignment="1">
      <alignment horizontal="center" vertical="center"/>
    </xf>
    <xf numFmtId="0" fontId="0" fillId="24" borderId="28" xfId="72" applyFont="1" applyFill="1" applyBorder="1" applyAlignment="1">
      <alignment horizontal="center" vertical="center"/>
    </xf>
    <xf numFmtId="0" fontId="0" fillId="24" borderId="30" xfId="0" applyFill="1" applyBorder="1" applyAlignment="1">
      <alignment horizontal="center" vertical="center"/>
    </xf>
    <xf numFmtId="0" fontId="0" fillId="24" borderId="19" xfId="0" applyFill="1" applyBorder="1" applyAlignment="1">
      <alignment horizontal="center" vertical="center"/>
    </xf>
    <xf numFmtId="0" fontId="61" fillId="24" borderId="153" xfId="0" applyFont="1" applyFill="1" applyBorder="1" applyAlignment="1">
      <alignment horizontal="left" vertical="center" shrinkToFit="1"/>
    </xf>
    <xf numFmtId="0" fontId="61" fillId="24" borderId="106" xfId="0" applyFont="1" applyFill="1" applyBorder="1" applyAlignment="1">
      <alignment horizontal="left" vertical="center" shrinkToFit="1"/>
    </xf>
    <xf numFmtId="0" fontId="61" fillId="24" borderId="28" xfId="0" applyFont="1" applyFill="1" applyBorder="1" applyAlignment="1">
      <alignment horizontal="left" vertical="center" shrinkToFit="1"/>
    </xf>
    <xf numFmtId="0" fontId="61" fillId="24" borderId="60" xfId="0" applyFont="1" applyFill="1" applyBorder="1" applyAlignment="1">
      <alignment horizontal="left" vertical="center" shrinkToFit="1"/>
    </xf>
    <xf numFmtId="0" fontId="61" fillId="24" borderId="0" xfId="0" applyFont="1" applyFill="1" applyAlignment="1">
      <alignment horizontal="left" vertical="center" shrinkToFit="1"/>
    </xf>
    <xf numFmtId="0" fontId="61" fillId="24" borderId="16" xfId="0" applyFont="1" applyFill="1" applyBorder="1" applyAlignment="1">
      <alignment horizontal="left" vertical="center" shrinkToFit="1"/>
    </xf>
    <xf numFmtId="0" fontId="61" fillId="24" borderId="22" xfId="0" applyFont="1" applyFill="1" applyBorder="1" applyAlignment="1">
      <alignment horizontal="left" vertical="center" shrinkToFit="1"/>
    </xf>
    <xf numFmtId="0" fontId="61" fillId="24" borderId="29" xfId="0" applyFont="1" applyFill="1" applyBorder="1" applyAlignment="1">
      <alignment horizontal="left" vertical="center" shrinkToFit="1"/>
    </xf>
    <xf numFmtId="0" fontId="61" fillId="24" borderId="24" xfId="0" applyFont="1" applyFill="1" applyBorder="1" applyAlignment="1">
      <alignment horizontal="left" vertical="center" shrinkToFit="1"/>
    </xf>
    <xf numFmtId="0" fontId="0" fillId="24" borderId="15" xfId="72" applyFont="1" applyFill="1" applyBorder="1" applyAlignment="1">
      <alignment horizontal="center" vertical="center"/>
    </xf>
    <xf numFmtId="0" fontId="61" fillId="24" borderId="18" xfId="0" applyFont="1" applyFill="1" applyBorder="1" applyAlignment="1">
      <alignment horizontal="center" vertical="center"/>
    </xf>
    <xf numFmtId="0" fontId="61" fillId="24" borderId="30" xfId="0" applyFont="1" applyFill="1" applyBorder="1" applyAlignment="1">
      <alignment horizontal="center" vertical="center"/>
    </xf>
    <xf numFmtId="0" fontId="61" fillId="24" borderId="19" xfId="0" applyFont="1" applyFill="1" applyBorder="1" applyAlignment="1">
      <alignment horizontal="center" vertical="center"/>
    </xf>
    <xf numFmtId="0" fontId="19" fillId="0" borderId="101" xfId="72" applyFont="1" applyBorder="1" applyAlignment="1">
      <alignment horizontal="left" vertical="top"/>
    </xf>
    <xf numFmtId="0" fontId="19" fillId="0" borderId="65" xfId="72" applyFont="1" applyBorder="1" applyAlignment="1">
      <alignment horizontal="left" vertical="top"/>
    </xf>
    <xf numFmtId="0" fontId="19" fillId="0" borderId="202" xfId="72" applyFont="1" applyBorder="1" applyAlignment="1">
      <alignment horizontal="left" vertical="top"/>
    </xf>
    <xf numFmtId="0" fontId="19" fillId="0" borderId="171" xfId="72" applyFont="1" applyBorder="1" applyAlignment="1">
      <alignment horizontal="left" vertical="top"/>
    </xf>
    <xf numFmtId="0" fontId="19" fillId="0" borderId="0" xfId="72" applyFont="1" applyAlignment="1">
      <alignment horizontal="left" vertical="top"/>
    </xf>
    <xf numFmtId="0" fontId="19" fillId="0" borderId="197" xfId="72" applyFont="1" applyBorder="1" applyAlignment="1">
      <alignment horizontal="left" vertical="top"/>
    </xf>
    <xf numFmtId="0" fontId="19" fillId="0" borderId="102" xfId="72" applyFont="1" applyBorder="1" applyAlignment="1">
      <alignment horizontal="left" vertical="top"/>
    </xf>
    <xf numFmtId="0" fontId="19" fillId="0" borderId="10" xfId="72" applyFont="1" applyBorder="1" applyAlignment="1">
      <alignment horizontal="left" vertical="top"/>
    </xf>
    <xf numFmtId="0" fontId="19" fillId="0" borderId="198" xfId="72" applyFont="1" applyBorder="1" applyAlignment="1">
      <alignment horizontal="left" vertical="top"/>
    </xf>
    <xf numFmtId="0" fontId="0" fillId="0" borderId="101" xfId="0" applyBorder="1" applyAlignment="1">
      <alignment horizontal="left" vertical="top" wrapText="1"/>
    </xf>
    <xf numFmtId="0" fontId="0" fillId="0" borderId="65" xfId="0" applyBorder="1" applyAlignment="1">
      <alignment horizontal="left" vertical="top" wrapText="1"/>
    </xf>
    <xf numFmtId="0" fontId="0" fillId="0" borderId="202" xfId="0" applyBorder="1" applyAlignment="1">
      <alignment horizontal="left" vertical="top" wrapText="1"/>
    </xf>
    <xf numFmtId="0" fontId="0" fillId="0" borderId="171" xfId="0" applyBorder="1" applyAlignment="1">
      <alignment horizontal="left" vertical="top" wrapText="1"/>
    </xf>
    <xf numFmtId="0" fontId="0" fillId="0" borderId="197" xfId="0" applyBorder="1" applyAlignment="1">
      <alignment horizontal="left" vertical="top" wrapText="1"/>
    </xf>
    <xf numFmtId="0" fontId="0" fillId="0" borderId="102" xfId="0" applyBorder="1" applyAlignment="1">
      <alignment horizontal="left" vertical="top" wrapText="1"/>
    </xf>
    <xf numFmtId="0" fontId="0" fillId="0" borderId="10" xfId="0" applyBorder="1" applyAlignment="1">
      <alignment horizontal="left" vertical="top" wrapText="1"/>
    </xf>
    <xf numFmtId="0" fontId="0" fillId="0" borderId="198" xfId="0" applyBorder="1" applyAlignment="1">
      <alignment horizontal="left" vertical="top" wrapText="1"/>
    </xf>
    <xf numFmtId="0" fontId="7" fillId="0" borderId="18" xfId="0" applyFont="1" applyBorder="1" applyAlignment="1">
      <alignment horizontal="center" vertical="top" wrapText="1"/>
    </xf>
    <xf numFmtId="0" fontId="7" fillId="0" borderId="30" xfId="0" applyFont="1" applyBorder="1" applyAlignment="1">
      <alignment horizontal="center" vertical="top" wrapText="1"/>
    </xf>
    <xf numFmtId="0" fontId="7" fillId="0" borderId="19" xfId="0" applyFont="1" applyBorder="1" applyAlignment="1">
      <alignment horizontal="center" vertical="top" wrapText="1"/>
    </xf>
    <xf numFmtId="38" fontId="7" fillId="0" borderId="18" xfId="0" applyNumberFormat="1" applyFont="1" applyBorder="1" applyAlignment="1">
      <alignment horizontal="right" vertical="top" wrapText="1"/>
    </xf>
    <xf numFmtId="0" fontId="7" fillId="0" borderId="30" xfId="0" applyFont="1" applyBorder="1" applyAlignment="1">
      <alignment horizontal="right" vertical="top" wrapText="1"/>
    </xf>
    <xf numFmtId="0" fontId="7" fillId="0" borderId="19" xfId="0" applyFont="1" applyBorder="1" applyAlignment="1">
      <alignment horizontal="right" vertical="top" wrapText="1"/>
    </xf>
    <xf numFmtId="38" fontId="7" fillId="0" borderId="18" xfId="35" applyFont="1" applyBorder="1" applyAlignment="1">
      <alignment horizontal="right" vertical="top" wrapText="1"/>
    </xf>
    <xf numFmtId="38" fontId="7" fillId="0" borderId="30" xfId="35" applyFont="1" applyBorder="1" applyAlignment="1">
      <alignment horizontal="right" vertical="top" wrapText="1"/>
    </xf>
    <xf numFmtId="38" fontId="7" fillId="0" borderId="19" xfId="35" applyFont="1" applyBorder="1" applyAlignment="1">
      <alignment horizontal="right" vertical="top" wrapText="1"/>
    </xf>
    <xf numFmtId="0" fontId="10" fillId="24" borderId="178" xfId="52" applyFont="1" applyFill="1" applyBorder="1" applyAlignment="1">
      <alignment horizontal="left" vertical="top" wrapText="1"/>
    </xf>
    <xf numFmtId="0" fontId="10" fillId="24" borderId="159" xfId="52" applyFont="1" applyFill="1" applyBorder="1" applyAlignment="1">
      <alignment horizontal="left" vertical="top" wrapText="1"/>
    </xf>
    <xf numFmtId="0" fontId="10" fillId="24" borderId="34" xfId="52" applyFont="1" applyFill="1" applyBorder="1" applyAlignment="1">
      <alignment horizontal="left" vertical="top" wrapText="1"/>
    </xf>
    <xf numFmtId="0" fontId="7" fillId="0" borderId="33" xfId="0" applyFont="1" applyBorder="1" applyAlignment="1">
      <alignment horizontal="center" vertical="center"/>
    </xf>
    <xf numFmtId="9" fontId="7" fillId="0" borderId="27" xfId="0" applyNumberFormat="1" applyFont="1" applyBorder="1" applyAlignment="1">
      <alignment horizontal="center" vertical="center"/>
    </xf>
    <xf numFmtId="0" fontId="7" fillId="0" borderId="27" xfId="0" applyFont="1" applyBorder="1" applyAlignment="1">
      <alignment horizontal="center" vertical="center"/>
    </xf>
    <xf numFmtId="0" fontId="10" fillId="24" borderId="193" xfId="52" applyFont="1" applyFill="1" applyBorder="1" applyAlignment="1">
      <alignment horizontal="left" vertical="top" wrapText="1"/>
    </xf>
    <xf numFmtId="0" fontId="10" fillId="24" borderId="68" xfId="52" applyFont="1" applyFill="1" applyBorder="1" applyAlignment="1">
      <alignment horizontal="left" vertical="top" wrapText="1"/>
    </xf>
    <xf numFmtId="0" fontId="7" fillId="0" borderId="31" xfId="0" applyFont="1" applyBorder="1" applyAlignment="1">
      <alignment horizontal="center" vertical="center"/>
    </xf>
    <xf numFmtId="0" fontId="10" fillId="24" borderId="109" xfId="52" applyFont="1" applyFill="1" applyBorder="1" applyAlignment="1">
      <alignment horizontal="left" vertical="top" wrapText="1"/>
    </xf>
    <xf numFmtId="0" fontId="10" fillId="24" borderId="113" xfId="52" applyFont="1" applyFill="1" applyBorder="1" applyAlignment="1">
      <alignment horizontal="left" vertical="top" wrapText="1"/>
    </xf>
    <xf numFmtId="0" fontId="7" fillId="0" borderId="32" xfId="0" applyFont="1" applyBorder="1" applyAlignment="1">
      <alignment horizontal="center" vertical="center"/>
    </xf>
    <xf numFmtId="38" fontId="106" fillId="24" borderId="15" xfId="62" applyFont="1" applyFill="1" applyBorder="1" applyAlignment="1">
      <alignment horizontal="left"/>
    </xf>
    <xf numFmtId="0" fontId="11" fillId="24" borderId="109" xfId="52" applyFont="1" applyFill="1" applyBorder="1" applyAlignment="1">
      <alignment horizontal="center" vertical="center" wrapText="1"/>
    </xf>
    <xf numFmtId="0" fontId="11" fillId="24" borderId="113" xfId="52" applyFont="1" applyFill="1" applyBorder="1" applyAlignment="1">
      <alignment horizontal="center" vertical="center" wrapText="1"/>
    </xf>
    <xf numFmtId="0" fontId="11" fillId="24" borderId="62" xfId="52" applyFont="1" applyFill="1" applyBorder="1" applyAlignment="1">
      <alignment horizontal="center" vertical="center" wrapText="1"/>
    </xf>
    <xf numFmtId="38" fontId="7" fillId="0" borderId="109" xfId="35" applyFont="1" applyBorder="1" applyAlignment="1">
      <alignment horizontal="right" vertical="center"/>
    </xf>
    <xf numFmtId="38" fontId="7" fillId="0" borderId="113" xfId="35" applyFont="1" applyBorder="1" applyAlignment="1">
      <alignment horizontal="right" vertical="center"/>
    </xf>
    <xf numFmtId="38" fontId="7" fillId="0" borderId="62" xfId="35" applyFont="1" applyBorder="1" applyAlignment="1">
      <alignment horizontal="right" vertical="center"/>
    </xf>
    <xf numFmtId="0" fontId="10" fillId="24" borderId="153" xfId="52" applyFont="1" applyFill="1" applyBorder="1" applyAlignment="1">
      <alignment horizontal="left" vertical="top" wrapText="1"/>
    </xf>
    <xf numFmtId="0" fontId="7" fillId="0" borderId="106" xfId="0" applyFont="1" applyBorder="1">
      <alignment vertical="center"/>
    </xf>
    <xf numFmtId="0" fontId="10" fillId="24" borderId="28" xfId="52" applyFont="1" applyFill="1" applyBorder="1" applyAlignment="1">
      <alignment horizontal="left" vertical="top" wrapText="1"/>
    </xf>
    <xf numFmtId="0" fontId="10" fillId="24" borderId="22" xfId="52" applyFont="1" applyFill="1" applyBorder="1" applyAlignment="1">
      <alignment horizontal="left" vertical="top" wrapText="1"/>
    </xf>
    <xf numFmtId="0" fontId="7" fillId="0" borderId="29" xfId="0" applyFont="1" applyBorder="1">
      <alignment vertical="center"/>
    </xf>
    <xf numFmtId="0" fontId="10" fillId="24" borderId="24" xfId="52" applyFont="1" applyFill="1" applyBorder="1" applyAlignment="1">
      <alignment horizontal="left" vertical="top" wrapText="1"/>
    </xf>
    <xf numFmtId="0" fontId="7" fillId="0" borderId="153" xfId="0" applyFont="1" applyBorder="1" applyAlignment="1">
      <alignment horizontal="center" vertical="center"/>
    </xf>
    <xf numFmtId="0" fontId="7" fillId="0" borderId="106" xfId="0" applyFont="1" applyBorder="1" applyAlignment="1">
      <alignment horizontal="center" vertical="center"/>
    </xf>
    <xf numFmtId="0" fontId="7" fillId="0" borderId="28" xfId="0" applyFont="1" applyBorder="1" applyAlignment="1">
      <alignment horizontal="center" vertical="center"/>
    </xf>
    <xf numFmtId="0" fontId="7" fillId="0" borderId="22" xfId="0" applyFont="1" applyBorder="1" applyAlignment="1">
      <alignment horizontal="center" vertical="center"/>
    </xf>
    <xf numFmtId="0" fontId="7" fillId="0" borderId="29" xfId="0" applyFont="1" applyBorder="1" applyAlignment="1">
      <alignment horizontal="center" vertical="center"/>
    </xf>
    <xf numFmtId="0" fontId="7" fillId="0" borderId="24" xfId="0" applyFont="1" applyBorder="1" applyAlignment="1">
      <alignment horizontal="center" vertical="center"/>
    </xf>
    <xf numFmtId="0" fontId="7" fillId="0" borderId="178" xfId="0" applyFont="1" applyBorder="1">
      <alignment vertical="center"/>
    </xf>
    <xf numFmtId="0" fontId="7" fillId="0" borderId="159" xfId="0" applyFont="1" applyBorder="1">
      <alignment vertical="center"/>
    </xf>
    <xf numFmtId="0" fontId="7" fillId="0" borderId="109" xfId="0" applyFont="1" applyBorder="1">
      <alignment vertical="center"/>
    </xf>
    <xf numFmtId="0" fontId="7" fillId="0" borderId="113" xfId="0" applyFont="1" applyBorder="1">
      <alignment vertical="center"/>
    </xf>
    <xf numFmtId="0" fontId="10" fillId="39" borderId="18" xfId="52" applyFont="1" applyFill="1" applyBorder="1" applyAlignment="1">
      <alignment horizontal="center" vertical="center" wrapText="1"/>
    </xf>
    <xf numFmtId="0" fontId="10" fillId="39" borderId="30" xfId="52" applyFont="1" applyFill="1" applyBorder="1" applyAlignment="1">
      <alignment horizontal="center" vertical="center" wrapText="1"/>
    </xf>
    <xf numFmtId="0" fontId="10" fillId="39" borderId="19" xfId="52" applyFont="1" applyFill="1" applyBorder="1" applyAlignment="1">
      <alignment horizontal="center" vertical="center" wrapText="1"/>
    </xf>
    <xf numFmtId="0" fontId="10" fillId="39" borderId="15" xfId="52" applyFont="1" applyFill="1" applyBorder="1" applyAlignment="1">
      <alignment horizontal="center" vertical="center" shrinkToFit="1"/>
    </xf>
    <xf numFmtId="38" fontId="7" fillId="0" borderId="110" xfId="35" applyFont="1" applyBorder="1">
      <alignment vertical="center"/>
    </xf>
    <xf numFmtId="38" fontId="7" fillId="0" borderId="108" xfId="35" applyFont="1" applyBorder="1">
      <alignment vertical="center"/>
    </xf>
    <xf numFmtId="38" fontId="7" fillId="0" borderId="158" xfId="35" applyFont="1" applyBorder="1">
      <alignment vertical="center"/>
    </xf>
    <xf numFmtId="38" fontId="7" fillId="0" borderId="61" xfId="35" applyFont="1" applyBorder="1">
      <alignment vertical="center"/>
    </xf>
    <xf numFmtId="0" fontId="11" fillId="24" borderId="193" xfId="52" applyFont="1" applyFill="1" applyBorder="1" applyAlignment="1">
      <alignment horizontal="center" vertical="center" wrapText="1"/>
    </xf>
    <xf numFmtId="0" fontId="11" fillId="24" borderId="68" xfId="52" applyFont="1" applyFill="1" applyBorder="1" applyAlignment="1">
      <alignment horizontal="center" vertical="center" wrapText="1"/>
    </xf>
    <xf numFmtId="0" fontId="11" fillId="24" borderId="178" xfId="52" applyFont="1" applyFill="1" applyBorder="1" applyAlignment="1">
      <alignment horizontal="center" vertical="center" shrinkToFit="1"/>
    </xf>
    <xf numFmtId="0" fontId="11" fillId="24" borderId="159" xfId="52" applyFont="1" applyFill="1" applyBorder="1" applyAlignment="1">
      <alignment horizontal="center" vertical="center" shrinkToFit="1"/>
    </xf>
    <xf numFmtId="184" fontId="7" fillId="0" borderId="178" xfId="0" applyNumberFormat="1" applyFont="1" applyBorder="1">
      <alignment vertical="center"/>
    </xf>
    <xf numFmtId="184" fontId="7" fillId="0" borderId="159" xfId="0" applyNumberFormat="1" applyFont="1" applyBorder="1">
      <alignment vertical="center"/>
    </xf>
    <xf numFmtId="184" fontId="7" fillId="0" borderId="34" xfId="0" applyNumberFormat="1" applyFont="1" applyBorder="1">
      <alignment vertical="center"/>
    </xf>
    <xf numFmtId="184" fontId="7" fillId="0" borderId="33" xfId="28" applyNumberFormat="1" applyFont="1" applyBorder="1">
      <alignment vertical="center"/>
    </xf>
    <xf numFmtId="184" fontId="7" fillId="0" borderId="178" xfId="28" applyNumberFormat="1" applyFont="1" applyBorder="1">
      <alignment vertical="center"/>
    </xf>
    <xf numFmtId="184" fontId="7" fillId="0" borderId="159" xfId="28" applyNumberFormat="1" applyFont="1" applyBorder="1">
      <alignment vertical="center"/>
    </xf>
    <xf numFmtId="184" fontId="7" fillId="0" borderId="34" xfId="28" applyNumberFormat="1" applyFont="1" applyBorder="1">
      <alignment vertical="center"/>
    </xf>
    <xf numFmtId="0" fontId="0" fillId="24" borderId="15" xfId="0" applyFill="1" applyBorder="1" applyAlignment="1">
      <alignment horizontal="center" vertical="center"/>
    </xf>
    <xf numFmtId="0" fontId="7" fillId="24" borderId="15" xfId="0" applyFont="1" applyFill="1" applyBorder="1" applyAlignment="1">
      <alignment horizontal="center" vertical="center"/>
    </xf>
    <xf numFmtId="0" fontId="0" fillId="24" borderId="15" xfId="72" applyFont="1" applyFill="1" applyBorder="1" applyAlignment="1">
      <alignment horizontal="center" vertical="center" textRotation="255"/>
    </xf>
    <xf numFmtId="0" fontId="7" fillId="24" borderId="15" xfId="72" applyFill="1" applyBorder="1" applyAlignment="1">
      <alignment horizontal="center" vertical="center" textRotation="255"/>
    </xf>
    <xf numFmtId="0" fontId="0" fillId="24" borderId="153" xfId="0" applyFill="1" applyBorder="1" applyAlignment="1">
      <alignment horizontal="center" vertical="center"/>
    </xf>
    <xf numFmtId="0" fontId="0" fillId="24" borderId="106" xfId="0" applyFill="1" applyBorder="1" applyAlignment="1">
      <alignment horizontal="center" vertical="center"/>
    </xf>
    <xf numFmtId="0" fontId="0" fillId="24" borderId="28" xfId="0" applyFill="1" applyBorder="1" applyAlignment="1">
      <alignment horizontal="center" vertical="center"/>
    </xf>
    <xf numFmtId="0" fontId="0" fillId="24" borderId="22" xfId="0" applyFill="1" applyBorder="1" applyAlignment="1">
      <alignment horizontal="center" vertical="center"/>
    </xf>
    <xf numFmtId="0" fontId="0" fillId="24" borderId="24" xfId="0" applyFill="1" applyBorder="1" applyAlignment="1">
      <alignment horizontal="center" vertical="center"/>
    </xf>
    <xf numFmtId="0" fontId="7" fillId="24" borderId="153" xfId="0" applyFont="1" applyFill="1" applyBorder="1" applyAlignment="1">
      <alignment horizontal="center" vertical="center"/>
    </xf>
    <xf numFmtId="0" fontId="7" fillId="24" borderId="106" xfId="0" applyFont="1" applyFill="1" applyBorder="1" applyAlignment="1">
      <alignment horizontal="center" vertical="center"/>
    </xf>
    <xf numFmtId="0" fontId="7" fillId="24" borderId="28" xfId="0" applyFont="1" applyFill="1" applyBorder="1" applyAlignment="1">
      <alignment horizontal="center" vertical="center"/>
    </xf>
    <xf numFmtId="0" fontId="7" fillId="24" borderId="22" xfId="0" applyFont="1" applyFill="1" applyBorder="1" applyAlignment="1">
      <alignment horizontal="center" vertical="center"/>
    </xf>
    <xf numFmtId="0" fontId="7" fillId="24" borderId="29" xfId="0" applyFont="1" applyFill="1" applyBorder="1" applyAlignment="1">
      <alignment horizontal="center" vertical="center"/>
    </xf>
    <xf numFmtId="0" fontId="7" fillId="24" borderId="24" xfId="0" applyFont="1" applyFill="1" applyBorder="1" applyAlignment="1">
      <alignment horizontal="center" vertical="center"/>
    </xf>
    <xf numFmtId="0" fontId="7" fillId="24" borderId="18" xfId="0" applyFont="1" applyFill="1" applyBorder="1" applyAlignment="1">
      <alignment horizontal="left" vertical="center"/>
    </xf>
    <xf numFmtId="0" fontId="7" fillId="24" borderId="30" xfId="0" applyFont="1" applyFill="1" applyBorder="1" applyAlignment="1">
      <alignment horizontal="left" vertical="center"/>
    </xf>
    <xf numFmtId="0" fontId="7" fillId="24" borderId="19" xfId="0" applyFont="1" applyFill="1" applyBorder="1" applyAlignment="1">
      <alignment horizontal="left" vertical="center"/>
    </xf>
    <xf numFmtId="0" fontId="10" fillId="24" borderId="18" xfId="52" applyFont="1" applyFill="1" applyBorder="1" applyAlignment="1">
      <alignment horizontal="left" vertical="top" wrapText="1"/>
    </xf>
    <xf numFmtId="0" fontId="10" fillId="24" borderId="30" xfId="52" applyFont="1" applyFill="1" applyBorder="1" applyAlignment="1">
      <alignment horizontal="left" vertical="top" wrapText="1"/>
    </xf>
    <xf numFmtId="0" fontId="10" fillId="24" borderId="19" xfId="52" applyFont="1" applyFill="1" applyBorder="1" applyAlignment="1">
      <alignment horizontal="left" vertical="top" wrapText="1"/>
    </xf>
    <xf numFmtId="0" fontId="0" fillId="0" borderId="18" xfId="0" applyBorder="1">
      <alignment vertical="center"/>
    </xf>
    <xf numFmtId="0" fontId="7" fillId="0" borderId="30" xfId="0" applyFont="1" applyBorder="1">
      <alignment vertical="center"/>
    </xf>
    <xf numFmtId="0" fontId="7" fillId="0" borderId="19" xfId="0" applyFont="1" applyBorder="1">
      <alignment vertical="center"/>
    </xf>
    <xf numFmtId="0" fontId="10" fillId="24" borderId="106" xfId="52" applyFont="1" applyFill="1" applyBorder="1" applyAlignment="1">
      <alignment horizontal="left" vertical="top" wrapText="1"/>
    </xf>
    <xf numFmtId="0" fontId="10" fillId="24" borderId="60" xfId="52" applyFont="1" applyFill="1" applyBorder="1" applyAlignment="1">
      <alignment horizontal="left" vertical="top" wrapText="1"/>
    </xf>
    <xf numFmtId="0" fontId="10" fillId="24" borderId="0" xfId="52" applyFont="1" applyFill="1" applyAlignment="1">
      <alignment horizontal="left" vertical="top" wrapText="1"/>
    </xf>
    <xf numFmtId="0" fontId="10" fillId="24" borderId="16" xfId="52" applyFont="1" applyFill="1" applyBorder="1" applyAlignment="1">
      <alignment horizontal="left" vertical="top" wrapText="1"/>
    </xf>
    <xf numFmtId="0" fontId="10" fillId="24" borderId="29" xfId="52" applyFont="1" applyFill="1" applyBorder="1" applyAlignment="1">
      <alignment horizontal="left" vertical="top" wrapText="1"/>
    </xf>
    <xf numFmtId="0" fontId="7" fillId="0" borderId="193" xfId="0" applyFont="1" applyBorder="1" applyAlignment="1">
      <alignment horizontal="center" vertical="center"/>
    </xf>
    <xf numFmtId="0" fontId="7" fillId="0" borderId="68" xfId="0" applyFont="1" applyBorder="1" applyAlignment="1">
      <alignment horizontal="center" vertical="center"/>
    </xf>
    <xf numFmtId="9" fontId="7" fillId="0" borderId="193" xfId="28" applyFont="1" applyBorder="1">
      <alignment vertical="center"/>
    </xf>
    <xf numFmtId="9" fontId="7" fillId="0" borderId="68" xfId="28" applyFont="1" applyBorder="1">
      <alignment vertical="center"/>
    </xf>
    <xf numFmtId="9" fontId="7" fillId="0" borderId="35" xfId="28" applyFont="1" applyBorder="1">
      <alignment vertical="center"/>
    </xf>
    <xf numFmtId="0" fontId="7" fillId="0" borderId="0" xfId="0" applyFont="1">
      <alignment vertical="center"/>
    </xf>
    <xf numFmtId="38" fontId="7" fillId="0" borderId="193" xfId="35" applyFont="1" applyBorder="1">
      <alignment vertical="center"/>
    </xf>
    <xf numFmtId="38" fontId="7" fillId="0" borderId="68" xfId="35" applyFont="1" applyBorder="1">
      <alignment vertical="center"/>
    </xf>
    <xf numFmtId="38" fontId="7" fillId="0" borderId="35" xfId="35" applyFont="1" applyBorder="1">
      <alignment vertical="center"/>
    </xf>
    <xf numFmtId="0" fontId="7" fillId="0" borderId="30" xfId="0" applyFont="1" applyBorder="1" applyAlignment="1">
      <alignment horizontal="center" vertical="center"/>
    </xf>
    <xf numFmtId="0" fontId="7" fillId="0" borderId="19" xfId="0" applyFont="1" applyBorder="1" applyAlignment="1">
      <alignment horizontal="center" vertical="center"/>
    </xf>
    <xf numFmtId="9"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3" xfId="0" applyFont="1" applyBorder="1" applyAlignment="1">
      <alignment horizontal="left" vertical="top" wrapText="1"/>
    </xf>
    <xf numFmtId="0" fontId="7" fillId="0" borderId="106" xfId="0" applyFont="1" applyBorder="1" applyAlignment="1">
      <alignment horizontal="left" vertical="top" wrapText="1"/>
    </xf>
    <xf numFmtId="0" fontId="7" fillId="0" borderId="28" xfId="0" applyFont="1" applyBorder="1" applyAlignment="1">
      <alignment horizontal="left" vertical="top" wrapText="1"/>
    </xf>
    <xf numFmtId="0" fontId="7" fillId="0" borderId="60" xfId="0" applyFont="1" applyBorder="1" applyAlignment="1">
      <alignment horizontal="left" vertical="top" wrapText="1"/>
    </xf>
    <xf numFmtId="0" fontId="7" fillId="0" borderId="0" xfId="0" applyFont="1" applyAlignment="1">
      <alignment horizontal="left" vertical="top" wrapText="1"/>
    </xf>
    <xf numFmtId="0" fontId="7" fillId="0" borderId="16" xfId="0" applyFont="1" applyBorder="1" applyAlignment="1">
      <alignment horizontal="left" vertical="top" wrapText="1"/>
    </xf>
    <xf numFmtId="0" fontId="7" fillId="0" borderId="22" xfId="0" applyFont="1" applyBorder="1" applyAlignment="1">
      <alignment horizontal="left" vertical="top" wrapText="1"/>
    </xf>
    <xf numFmtId="0" fontId="7" fillId="0" borderId="29" xfId="0" applyFont="1" applyBorder="1" applyAlignment="1">
      <alignment horizontal="left" vertical="top" wrapText="1"/>
    </xf>
    <xf numFmtId="0" fontId="7" fillId="0" borderId="24" xfId="0" applyFont="1" applyBorder="1" applyAlignment="1">
      <alignment horizontal="left" vertical="top" wrapText="1"/>
    </xf>
    <xf numFmtId="0" fontId="7" fillId="0" borderId="193" xfId="0" applyFont="1" applyBorder="1" applyAlignment="1">
      <alignment vertical="center" shrinkToFit="1"/>
    </xf>
    <xf numFmtId="0" fontId="7" fillId="0" borderId="68" xfId="0" applyFont="1" applyBorder="1" applyAlignment="1">
      <alignment vertical="center" shrinkToFit="1"/>
    </xf>
    <xf numFmtId="185" fontId="7" fillId="0" borderId="178" xfId="0" applyNumberFormat="1" applyFont="1" applyBorder="1">
      <alignment vertical="center"/>
    </xf>
    <xf numFmtId="185" fontId="7" fillId="0" borderId="159" xfId="0" applyNumberFormat="1" applyFont="1" applyBorder="1">
      <alignment vertical="center"/>
    </xf>
    <xf numFmtId="185" fontId="7" fillId="0" borderId="34" xfId="0" applyNumberFormat="1" applyFont="1" applyBorder="1">
      <alignment vertical="center"/>
    </xf>
    <xf numFmtId="9" fontId="7" fillId="0" borderId="33" xfId="28" applyFont="1" applyBorder="1">
      <alignment vertical="center"/>
    </xf>
    <xf numFmtId="0" fontId="68" fillId="24" borderId="0" xfId="52" applyFont="1" applyFill="1" applyAlignment="1">
      <alignment horizontal="center"/>
    </xf>
    <xf numFmtId="0" fontId="12" fillId="24" borderId="0" xfId="0" applyFont="1" applyFill="1" applyAlignment="1">
      <alignment horizontal="left" vertical="top" wrapText="1"/>
    </xf>
    <xf numFmtId="0" fontId="7" fillId="24" borderId="29" xfId="52" applyFont="1" applyFill="1" applyBorder="1" applyAlignment="1">
      <alignment horizontal="center"/>
    </xf>
    <xf numFmtId="0" fontId="7" fillId="24" borderId="24" xfId="52" applyFont="1" applyFill="1" applyBorder="1" applyAlignment="1">
      <alignment horizontal="center"/>
    </xf>
    <xf numFmtId="190" fontId="32" fillId="39" borderId="60" xfId="52" applyNumberFormat="1" applyFont="1" applyFill="1" applyBorder="1" applyAlignment="1">
      <alignment horizontal="center" vertical="top" wrapText="1"/>
    </xf>
    <xf numFmtId="190" fontId="32" fillId="39" borderId="106" xfId="52" applyNumberFormat="1" applyFont="1" applyFill="1" applyBorder="1" applyAlignment="1">
      <alignment horizontal="center" vertical="top" wrapText="1"/>
    </xf>
    <xf numFmtId="190" fontId="32" fillId="39" borderId="28" xfId="52" applyNumberFormat="1" applyFont="1" applyFill="1" applyBorder="1" applyAlignment="1">
      <alignment horizontal="center" vertical="top" wrapText="1"/>
    </xf>
    <xf numFmtId="190" fontId="32" fillId="39" borderId="153" xfId="52" applyNumberFormat="1" applyFont="1" applyFill="1" applyBorder="1" applyAlignment="1">
      <alignment horizontal="center" vertical="top" wrapText="1"/>
    </xf>
    <xf numFmtId="0" fontId="11" fillId="24" borderId="108" xfId="52" applyFont="1" applyFill="1" applyBorder="1" applyAlignment="1">
      <alignment horizontal="center" vertical="center" wrapText="1"/>
    </xf>
    <xf numFmtId="0" fontId="11" fillId="24" borderId="158" xfId="52" applyFont="1" applyFill="1" applyBorder="1" applyAlignment="1">
      <alignment horizontal="center" vertical="center" wrapText="1"/>
    </xf>
    <xf numFmtId="38" fontId="159" fillId="0" borderId="110" xfId="35" applyFont="1" applyBorder="1">
      <alignment vertical="center"/>
    </xf>
    <xf numFmtId="9" fontId="7" fillId="0" borderId="178" xfId="28" applyFont="1" applyBorder="1">
      <alignment vertical="center"/>
    </xf>
    <xf numFmtId="9" fontId="7" fillId="0" borderId="159" xfId="28" applyFont="1" applyBorder="1">
      <alignment vertical="center"/>
    </xf>
    <xf numFmtId="9" fontId="7" fillId="0" borderId="34" xfId="28" applyFont="1" applyBorder="1">
      <alignment vertical="center"/>
    </xf>
    <xf numFmtId="0" fontId="106" fillId="24" borderId="0" xfId="52" applyFont="1" applyFill="1" applyAlignment="1">
      <alignment horizontal="center" vertical="center"/>
    </xf>
    <xf numFmtId="0" fontId="10" fillId="24" borderId="238" xfId="52" applyFont="1" applyFill="1" applyBorder="1" applyAlignment="1">
      <alignment vertical="center" wrapText="1"/>
    </xf>
    <xf numFmtId="0" fontId="10" fillId="24" borderId="240" xfId="52" applyFont="1" applyFill="1" applyBorder="1" applyAlignment="1">
      <alignment vertical="center" wrapText="1"/>
    </xf>
    <xf numFmtId="0" fontId="10" fillId="24" borderId="263" xfId="52" applyFont="1" applyFill="1" applyBorder="1" applyAlignment="1">
      <alignment vertical="center" wrapText="1"/>
    </xf>
    <xf numFmtId="38" fontId="32" fillId="24" borderId="187" xfId="52" applyNumberFormat="1" applyFont="1" applyFill="1" applyBorder="1" applyAlignment="1">
      <alignment horizontal="right"/>
    </xf>
    <xf numFmtId="0" fontId="32" fillId="24" borderId="240" xfId="52" applyFont="1" applyFill="1" applyBorder="1" applyAlignment="1">
      <alignment horizontal="right"/>
    </xf>
    <xf numFmtId="0" fontId="32" fillId="24" borderId="263" xfId="52" applyFont="1" applyFill="1" applyBorder="1" applyAlignment="1">
      <alignment horizontal="right"/>
    </xf>
    <xf numFmtId="0" fontId="7" fillId="0" borderId="34" xfId="0" applyFont="1" applyBorder="1">
      <alignment vertical="center"/>
    </xf>
    <xf numFmtId="0" fontId="10" fillId="24" borderId="153" xfId="52" applyFont="1" applyFill="1" applyBorder="1" applyAlignment="1">
      <alignment vertical="top" wrapText="1"/>
    </xf>
    <xf numFmtId="0" fontId="10" fillId="24" borderId="106" xfId="52" applyFont="1" applyFill="1" applyBorder="1" applyAlignment="1">
      <alignment vertical="top" wrapText="1"/>
    </xf>
    <xf numFmtId="0" fontId="10" fillId="24" borderId="28" xfId="52" applyFont="1" applyFill="1" applyBorder="1" applyAlignment="1">
      <alignment vertical="top" wrapText="1"/>
    </xf>
    <xf numFmtId="0" fontId="10" fillId="24" borderId="60" xfId="52" applyFont="1" applyFill="1" applyBorder="1" applyAlignment="1">
      <alignment vertical="top" wrapText="1"/>
    </xf>
    <xf numFmtId="0" fontId="10" fillId="24" borderId="0" xfId="52" applyFont="1" applyFill="1" applyAlignment="1">
      <alignment vertical="top" wrapText="1"/>
    </xf>
    <xf numFmtId="0" fontId="10" fillId="24" borderId="16" xfId="52" applyFont="1" applyFill="1" applyBorder="1" applyAlignment="1">
      <alignment vertical="top" wrapText="1"/>
    </xf>
    <xf numFmtId="0" fontId="10" fillId="24" borderId="22" xfId="52" applyFont="1" applyFill="1" applyBorder="1" applyAlignment="1">
      <alignment vertical="top" wrapText="1"/>
    </xf>
    <xf numFmtId="0" fontId="10" fillId="24" borderId="29" xfId="52" applyFont="1" applyFill="1" applyBorder="1" applyAlignment="1">
      <alignment vertical="top" wrapText="1"/>
    </xf>
    <xf numFmtId="0" fontId="10" fillId="24" borderId="24" xfId="52" applyFont="1" applyFill="1" applyBorder="1" applyAlignment="1">
      <alignment vertical="top" wrapText="1"/>
    </xf>
    <xf numFmtId="186" fontId="9" fillId="24" borderId="190" xfId="35" applyNumberFormat="1" applyFont="1" applyFill="1" applyBorder="1" applyAlignment="1">
      <alignment horizontal="right" vertical="top" wrapText="1"/>
    </xf>
    <xf numFmtId="0" fontId="11" fillId="39" borderId="18" xfId="72" applyFont="1" applyFill="1" applyBorder="1" applyAlignment="1">
      <alignment horizontal="center" vertical="top" shrinkToFit="1"/>
    </xf>
    <xf numFmtId="0" fontId="11" fillId="39" borderId="30" xfId="72" applyFont="1" applyFill="1" applyBorder="1" applyAlignment="1">
      <alignment horizontal="center" vertical="top" shrinkToFit="1"/>
    </xf>
    <xf numFmtId="0" fontId="11" fillId="39" borderId="19" xfId="72" applyFont="1" applyFill="1" applyBorder="1" applyAlignment="1">
      <alignment horizontal="center" vertical="top" shrinkToFit="1"/>
    </xf>
    <xf numFmtId="0" fontId="11" fillId="39" borderId="15" xfId="52" applyFont="1" applyFill="1" applyBorder="1" applyAlignment="1">
      <alignment horizontal="center" vertical="top" wrapText="1"/>
    </xf>
    <xf numFmtId="0" fontId="11" fillId="39" borderId="18" xfId="52" applyFont="1" applyFill="1" applyBorder="1" applyAlignment="1">
      <alignment horizontal="center" vertical="top" wrapText="1"/>
    </xf>
    <xf numFmtId="0" fontId="11" fillId="39" borderId="30" xfId="52" applyFont="1" applyFill="1" applyBorder="1" applyAlignment="1">
      <alignment horizontal="center" vertical="top" wrapText="1"/>
    </xf>
    <xf numFmtId="0" fontId="11" fillId="39" borderId="19" xfId="52" applyFont="1" applyFill="1" applyBorder="1" applyAlignment="1">
      <alignment horizontal="center" vertical="top" wrapText="1"/>
    </xf>
    <xf numFmtId="185" fontId="106" fillId="39" borderId="153" xfId="52" applyNumberFormat="1" applyFont="1" applyFill="1" applyBorder="1" applyAlignment="1">
      <alignment horizontal="center" vertical="center" wrapText="1"/>
    </xf>
    <xf numFmtId="185" fontId="32" fillId="39" borderId="60" xfId="52" applyNumberFormat="1" applyFont="1" applyFill="1" applyBorder="1" applyAlignment="1">
      <alignment horizontal="center" vertical="center" wrapText="1"/>
    </xf>
    <xf numFmtId="185" fontId="32" fillId="39" borderId="368" xfId="52" applyNumberFormat="1" applyFont="1" applyFill="1" applyBorder="1" applyAlignment="1">
      <alignment horizontal="center" vertical="center" wrapText="1"/>
    </xf>
    <xf numFmtId="190" fontId="32" fillId="39" borderId="60" xfId="72" applyNumberFormat="1" applyFont="1" applyFill="1" applyBorder="1" applyAlignment="1">
      <alignment horizontal="center" vertical="top" wrapText="1"/>
    </xf>
    <xf numFmtId="190" fontId="32" fillId="39" borderId="0" xfId="72" applyNumberFormat="1" applyFont="1" applyFill="1" applyAlignment="1">
      <alignment horizontal="center" vertical="top" wrapText="1"/>
    </xf>
    <xf numFmtId="190" fontId="32" fillId="39" borderId="16" xfId="72" applyNumberFormat="1" applyFont="1" applyFill="1" applyBorder="1" applyAlignment="1">
      <alignment horizontal="center" vertical="top" wrapText="1"/>
    </xf>
    <xf numFmtId="0" fontId="12" fillId="24" borderId="153" xfId="52" applyFont="1" applyFill="1" applyBorder="1" applyAlignment="1">
      <alignment horizontal="right"/>
    </xf>
    <xf numFmtId="0" fontId="12" fillId="24" borderId="106" xfId="52" applyFont="1" applyFill="1" applyBorder="1" applyAlignment="1">
      <alignment horizontal="right"/>
    </xf>
    <xf numFmtId="0" fontId="12" fillId="24" borderId="28" xfId="52" applyFont="1" applyFill="1" applyBorder="1" applyAlignment="1">
      <alignment horizontal="right"/>
    </xf>
    <xf numFmtId="0" fontId="19" fillId="0" borderId="22" xfId="54" applyFont="1" applyBorder="1" applyAlignment="1">
      <alignment horizontal="center"/>
    </xf>
    <xf numFmtId="0" fontId="19" fillId="0" borderId="29" xfId="54" applyFont="1" applyBorder="1" applyAlignment="1">
      <alignment horizontal="center"/>
    </xf>
    <xf numFmtId="0" fontId="7" fillId="0" borderId="0" xfId="54" applyFont="1" applyAlignment="1">
      <alignment horizontal="center"/>
    </xf>
    <xf numFmtId="0" fontId="10" fillId="39" borderId="312" xfId="52" applyFont="1" applyFill="1" applyBorder="1" applyAlignment="1">
      <alignment vertical="center" wrapText="1"/>
    </xf>
    <xf numFmtId="0" fontId="10" fillId="39" borderId="313" xfId="52" applyFont="1" applyFill="1" applyBorder="1" applyAlignment="1">
      <alignment vertical="center" wrapText="1"/>
    </xf>
    <xf numFmtId="0" fontId="10" fillId="39" borderId="314" xfId="52" applyFont="1" applyFill="1" applyBorder="1" applyAlignment="1">
      <alignment vertical="center" wrapText="1"/>
    </xf>
    <xf numFmtId="0" fontId="10" fillId="39" borderId="328" xfId="52" applyFont="1" applyFill="1" applyBorder="1" applyAlignment="1">
      <alignment vertical="center" wrapText="1"/>
    </xf>
    <xf numFmtId="0" fontId="10" fillId="39" borderId="269" xfId="52" applyFont="1" applyFill="1" applyBorder="1" applyAlignment="1">
      <alignment vertical="center" wrapText="1"/>
    </xf>
    <xf numFmtId="0" fontId="10" fillId="39" borderId="279" xfId="52" applyFont="1" applyFill="1" applyBorder="1" applyAlignment="1">
      <alignment vertical="center" wrapText="1"/>
    </xf>
    <xf numFmtId="0" fontId="10" fillId="39" borderId="315" xfId="52" applyFont="1" applyFill="1" applyBorder="1" applyAlignment="1">
      <alignment vertical="center" wrapText="1"/>
    </xf>
    <xf numFmtId="0" fontId="32" fillId="24" borderId="239" xfId="52" applyFont="1" applyFill="1" applyBorder="1" applyAlignment="1">
      <alignment horizontal="right"/>
    </xf>
    <xf numFmtId="0" fontId="32" fillId="24" borderId="0" xfId="52" applyFont="1" applyFill="1" applyAlignment="1">
      <alignment horizontal="right"/>
    </xf>
    <xf numFmtId="0" fontId="10" fillId="39" borderId="101" xfId="52" applyFont="1" applyFill="1" applyBorder="1" applyAlignment="1">
      <alignment horizontal="center" vertical="center" wrapText="1"/>
    </xf>
    <xf numFmtId="0" fontId="10" fillId="39" borderId="65" xfId="52" applyFont="1" applyFill="1" applyBorder="1" applyAlignment="1">
      <alignment horizontal="center" vertical="center" wrapText="1"/>
    </xf>
    <xf numFmtId="0" fontId="10" fillId="39" borderId="294" xfId="52" applyFont="1" applyFill="1" applyBorder="1" applyAlignment="1">
      <alignment horizontal="center" vertical="center" wrapText="1"/>
    </xf>
    <xf numFmtId="190" fontId="32" fillId="39" borderId="286" xfId="52" applyNumberFormat="1" applyFont="1" applyFill="1" applyBorder="1" applyAlignment="1">
      <alignment horizontal="center" vertical="center" wrapText="1"/>
    </xf>
    <xf numFmtId="190" fontId="32" fillId="39" borderId="65" xfId="52" applyNumberFormat="1" applyFont="1" applyFill="1" applyBorder="1" applyAlignment="1">
      <alignment horizontal="center" vertical="center" wrapText="1"/>
    </xf>
    <xf numFmtId="190" fontId="32" fillId="39" borderId="294" xfId="52" applyNumberFormat="1" applyFont="1" applyFill="1" applyBorder="1" applyAlignment="1">
      <alignment horizontal="center" vertical="center" wrapText="1"/>
    </xf>
    <xf numFmtId="0" fontId="48" fillId="24" borderId="0" xfId="52" applyFont="1" applyFill="1" applyAlignment="1">
      <alignment horizontal="center"/>
    </xf>
    <xf numFmtId="0" fontId="48" fillId="0" borderId="0" xfId="0" applyFont="1" applyAlignment="1">
      <alignment horizontal="right" vertical="center"/>
    </xf>
    <xf numFmtId="0" fontId="117" fillId="24" borderId="0" xfId="52" applyFont="1" applyFill="1" applyAlignment="1">
      <alignment horizontal="center"/>
    </xf>
    <xf numFmtId="0" fontId="30" fillId="24" borderId="0" xfId="52" applyFont="1" applyFill="1" applyAlignment="1">
      <alignment horizontal="center"/>
    </xf>
    <xf numFmtId="0" fontId="12" fillId="24" borderId="0" xfId="52" applyFont="1" applyFill="1" applyAlignment="1">
      <alignment horizontal="center"/>
    </xf>
    <xf numFmtId="31" fontId="52" fillId="24" borderId="0" xfId="52" applyNumberFormat="1" applyFont="1" applyFill="1" applyAlignment="1">
      <alignment horizontal="center"/>
    </xf>
    <xf numFmtId="0" fontId="19" fillId="46" borderId="153" xfId="54" applyFont="1" applyFill="1" applyBorder="1" applyAlignment="1">
      <alignment horizontal="center"/>
    </xf>
    <xf numFmtId="0" fontId="19" fillId="46" borderId="106" xfId="54" applyFont="1" applyFill="1" applyBorder="1" applyAlignment="1">
      <alignment horizontal="center"/>
    </xf>
    <xf numFmtId="0" fontId="19" fillId="46" borderId="28" xfId="54" applyFont="1" applyFill="1" applyBorder="1" applyAlignment="1">
      <alignment horizontal="center"/>
    </xf>
    <xf numFmtId="0" fontId="7" fillId="24" borderId="22" xfId="52" applyFont="1" applyFill="1" applyBorder="1" applyAlignment="1">
      <alignment horizontal="center"/>
    </xf>
    <xf numFmtId="0" fontId="15" fillId="24" borderId="0" xfId="0" applyFont="1" applyFill="1" applyAlignment="1">
      <alignment horizontal="left" vertical="center"/>
    </xf>
    <xf numFmtId="0" fontId="70" fillId="24" borderId="153" xfId="52" applyFont="1" applyFill="1" applyBorder="1" applyAlignment="1">
      <alignment horizontal="center" vertical="center"/>
    </xf>
    <xf numFmtId="0" fontId="70" fillId="24" borderId="106" xfId="52" applyFont="1" applyFill="1" applyBorder="1" applyAlignment="1">
      <alignment horizontal="center" vertical="center"/>
    </xf>
    <xf numFmtId="0" fontId="70" fillId="24" borderId="28" xfId="52" applyFont="1" applyFill="1" applyBorder="1" applyAlignment="1">
      <alignment horizontal="center" vertical="center"/>
    </xf>
    <xf numFmtId="0" fontId="70" fillId="24" borderId="22" xfId="52" applyFont="1" applyFill="1" applyBorder="1" applyAlignment="1">
      <alignment horizontal="center" vertical="center"/>
    </xf>
    <xf numFmtId="0" fontId="70" fillId="24" borderId="29" xfId="52" applyFont="1" applyFill="1" applyBorder="1" applyAlignment="1">
      <alignment horizontal="center" vertical="center"/>
    </xf>
    <xf numFmtId="0" fontId="70" fillId="24" borderId="24" xfId="52" applyFont="1" applyFill="1" applyBorder="1" applyAlignment="1">
      <alignment horizontal="center" vertical="center"/>
    </xf>
    <xf numFmtId="31" fontId="52" fillId="24" borderId="153" xfId="52" applyNumberFormat="1" applyFont="1" applyFill="1" applyBorder="1" applyAlignment="1">
      <alignment horizontal="center" vertical="center" shrinkToFit="1"/>
    </xf>
    <xf numFmtId="31" fontId="52" fillId="24" borderId="106" xfId="52" applyNumberFormat="1" applyFont="1" applyFill="1" applyBorder="1" applyAlignment="1">
      <alignment horizontal="center" vertical="center" shrinkToFit="1"/>
    </xf>
    <xf numFmtId="31" fontId="52" fillId="24" borderId="28" xfId="52" applyNumberFormat="1" applyFont="1" applyFill="1" applyBorder="1" applyAlignment="1">
      <alignment horizontal="center" vertical="center" shrinkToFit="1"/>
    </xf>
    <xf numFmtId="31" fontId="52" fillId="24" borderId="22" xfId="52" applyNumberFormat="1" applyFont="1" applyFill="1" applyBorder="1" applyAlignment="1">
      <alignment horizontal="center" vertical="center" shrinkToFit="1"/>
    </xf>
    <xf numFmtId="31" fontId="52" fillId="24" borderId="29" xfId="52" applyNumberFormat="1" applyFont="1" applyFill="1" applyBorder="1" applyAlignment="1">
      <alignment horizontal="center" vertical="center" shrinkToFit="1"/>
    </xf>
    <xf numFmtId="31" fontId="52" fillId="24" borderId="24" xfId="52" applyNumberFormat="1" applyFont="1" applyFill="1" applyBorder="1" applyAlignment="1">
      <alignment horizontal="center" vertical="center" shrinkToFit="1"/>
    </xf>
    <xf numFmtId="0" fontId="153" fillId="24" borderId="0" xfId="0" applyFont="1" applyFill="1" applyAlignment="1">
      <alignment horizontal="left" vertical="center"/>
    </xf>
    <xf numFmtId="177" fontId="12" fillId="24" borderId="0" xfId="0" applyNumberFormat="1" applyFont="1" applyFill="1" applyAlignment="1">
      <alignment horizontal="left" vertical="center"/>
    </xf>
    <xf numFmtId="0" fontId="53" fillId="24" borderId="0" xfId="52" applyFont="1" applyFill="1" applyAlignment="1">
      <alignment horizontal="left" vertical="top"/>
    </xf>
    <xf numFmtId="38" fontId="7" fillId="0" borderId="31" xfId="35" applyFont="1" applyBorder="1">
      <alignment vertical="center"/>
    </xf>
    <xf numFmtId="0" fontId="7" fillId="0" borderId="33" xfId="0" applyFont="1" applyBorder="1">
      <alignment vertical="center"/>
    </xf>
    <xf numFmtId="38" fontId="0" fillId="0" borderId="109" xfId="62" applyFont="1" applyBorder="1" applyAlignment="1">
      <alignment horizontal="right" vertical="center"/>
    </xf>
    <xf numFmtId="38" fontId="0" fillId="0" borderId="113" xfId="62" applyFont="1" applyBorder="1" applyAlignment="1">
      <alignment horizontal="right" vertical="center"/>
    </xf>
    <xf numFmtId="38" fontId="0" fillId="0" borderId="62" xfId="62" applyFont="1" applyBorder="1" applyAlignment="1">
      <alignment horizontal="right" vertical="center"/>
    </xf>
    <xf numFmtId="0" fontId="11" fillId="24" borderId="325" xfId="52" applyFont="1" applyFill="1" applyBorder="1" applyAlignment="1">
      <alignment horizontal="center" vertical="center" shrinkToFit="1"/>
    </xf>
    <xf numFmtId="0" fontId="11" fillId="24" borderId="270" xfId="52" applyFont="1" applyFill="1" applyBorder="1" applyAlignment="1">
      <alignment horizontal="center" vertical="center" shrinkToFit="1"/>
    </xf>
    <xf numFmtId="185" fontId="9" fillId="24" borderId="325" xfId="35" applyNumberFormat="1" applyFont="1" applyFill="1" applyBorder="1" applyAlignment="1">
      <alignment horizontal="center" vertical="top" wrapText="1"/>
    </xf>
    <xf numFmtId="185" fontId="9" fillId="24" borderId="270" xfId="35" applyNumberFormat="1" applyFont="1" applyFill="1" applyBorder="1" applyAlignment="1">
      <alignment horizontal="center" vertical="top" wrapText="1"/>
    </xf>
    <xf numFmtId="185" fontId="9" fillId="24" borderId="326" xfId="35" applyNumberFormat="1" applyFont="1" applyFill="1" applyBorder="1" applyAlignment="1">
      <alignment horizontal="center" vertical="top" wrapText="1"/>
    </xf>
    <xf numFmtId="0" fontId="0" fillId="0" borderId="193" xfId="0" applyBorder="1" applyAlignment="1">
      <alignment horizontal="center" vertical="center"/>
    </xf>
    <xf numFmtId="0" fontId="0" fillId="0" borderId="68" xfId="0" applyBorder="1" applyAlignment="1">
      <alignment horizontal="center" vertical="center"/>
    </xf>
    <xf numFmtId="9" fontId="7" fillId="0" borderId="327" xfId="28" applyFont="1" applyBorder="1">
      <alignment vertical="center"/>
    </xf>
    <xf numFmtId="9" fontId="7" fillId="0" borderId="325" xfId="28" applyFont="1" applyBorder="1">
      <alignment vertical="center"/>
    </xf>
    <xf numFmtId="9" fontId="7" fillId="0" borderId="270" xfId="28" applyFont="1" applyBorder="1">
      <alignment vertical="center"/>
    </xf>
    <xf numFmtId="9" fontId="7" fillId="0" borderId="326" xfId="28" applyFont="1" applyBorder="1">
      <alignment vertical="center"/>
    </xf>
    <xf numFmtId="0" fontId="7" fillId="0" borderId="178" xfId="0" applyFont="1" applyBorder="1" applyAlignment="1">
      <alignment horizontal="center" vertical="center" shrinkToFit="1"/>
    </xf>
    <xf numFmtId="0" fontId="7" fillId="0" borderId="159" xfId="0" applyFont="1" applyBorder="1" applyAlignment="1">
      <alignment horizontal="center" vertical="center" shrinkToFit="1"/>
    </xf>
    <xf numFmtId="0" fontId="7" fillId="0" borderId="34" xfId="0" applyFont="1" applyBorder="1" applyAlignment="1">
      <alignment horizontal="center" vertical="center" shrinkToFit="1"/>
    </xf>
    <xf numFmtId="38" fontId="7" fillId="0" borderId="252" xfId="35" applyFont="1" applyBorder="1">
      <alignment vertical="center"/>
    </xf>
    <xf numFmtId="38" fontId="7" fillId="0" borderId="253" xfId="35" applyFont="1" applyBorder="1">
      <alignment vertical="center"/>
    </xf>
    <xf numFmtId="38" fontId="7" fillId="0" borderId="254" xfId="35" applyFont="1" applyBorder="1">
      <alignment vertical="center"/>
    </xf>
    <xf numFmtId="38" fontId="7" fillId="0" borderId="17" xfId="35" applyFont="1" applyBorder="1">
      <alignment vertical="center"/>
    </xf>
    <xf numFmtId="9" fontId="0" fillId="0" borderId="193" xfId="64" applyFont="1" applyBorder="1" applyAlignment="1">
      <alignment horizontal="center" vertical="center"/>
    </xf>
    <xf numFmtId="9" fontId="0" fillId="0" borderId="68" xfId="64" applyFont="1" applyBorder="1" applyAlignment="1">
      <alignment horizontal="center" vertical="center"/>
    </xf>
    <xf numFmtId="9" fontId="0" fillId="0" borderId="35" xfId="64" applyFont="1" applyBorder="1" applyAlignment="1">
      <alignment horizontal="center" vertical="center"/>
    </xf>
    <xf numFmtId="9" fontId="0" fillId="0" borderId="31" xfId="64" applyFont="1" applyBorder="1">
      <alignment vertical="center"/>
    </xf>
    <xf numFmtId="9" fontId="7" fillId="0" borderId="31" xfId="28" applyFont="1" applyBorder="1">
      <alignment vertical="center"/>
    </xf>
    <xf numFmtId="9" fontId="65" fillId="0" borderId="22" xfId="0" applyNumberFormat="1" applyFont="1" applyBorder="1" applyAlignment="1">
      <alignment horizontal="center" vertical="center"/>
    </xf>
    <xf numFmtId="9" fontId="65" fillId="0" borderId="29" xfId="0" applyNumberFormat="1" applyFont="1" applyBorder="1" applyAlignment="1">
      <alignment horizontal="center" vertical="center"/>
    </xf>
    <xf numFmtId="9" fontId="65" fillId="0" borderId="24" xfId="0" applyNumberFormat="1" applyFont="1" applyBorder="1" applyAlignment="1">
      <alignment horizontal="center" vertical="center"/>
    </xf>
    <xf numFmtId="0" fontId="7" fillId="44" borderId="18" xfId="0" applyFont="1" applyFill="1" applyBorder="1" applyAlignment="1">
      <alignment horizontal="center" vertical="top" wrapText="1"/>
    </xf>
    <xf numFmtId="0" fontId="7" fillId="44" borderId="30" xfId="0" applyFont="1" applyFill="1" applyBorder="1" applyAlignment="1">
      <alignment horizontal="center" vertical="top" wrapText="1"/>
    </xf>
    <xf numFmtId="0" fontId="7" fillId="44" borderId="19" xfId="0" applyFont="1" applyFill="1" applyBorder="1" applyAlignment="1">
      <alignment horizontal="center" vertical="top" wrapText="1"/>
    </xf>
    <xf numFmtId="0" fontId="7" fillId="0" borderId="60" xfId="0" applyFont="1" applyBorder="1" applyAlignment="1">
      <alignment horizontal="left" vertical="top"/>
    </xf>
    <xf numFmtId="0" fontId="7" fillId="0" borderId="16" xfId="0" applyFont="1" applyBorder="1" applyAlignment="1">
      <alignment horizontal="left" vertical="top"/>
    </xf>
    <xf numFmtId="0" fontId="7" fillId="0" borderId="22" xfId="0" applyFont="1" applyBorder="1" applyAlignment="1">
      <alignment horizontal="left" vertical="top"/>
    </xf>
    <xf numFmtId="0" fontId="7" fillId="0" borderId="29" xfId="0" applyFont="1" applyBorder="1" applyAlignment="1">
      <alignment horizontal="left" vertical="top"/>
    </xf>
    <xf numFmtId="0" fontId="7" fillId="0" borderId="24" xfId="0" applyFont="1" applyBorder="1" applyAlignment="1">
      <alignment horizontal="left" vertical="top"/>
    </xf>
    <xf numFmtId="0" fontId="7" fillId="0" borderId="18" xfId="0" applyFont="1" applyBorder="1">
      <alignment vertical="center"/>
    </xf>
    <xf numFmtId="0" fontId="0" fillId="0" borderId="30" xfId="0" applyBorder="1">
      <alignment vertical="center"/>
    </xf>
    <xf numFmtId="0" fontId="0" fillId="0" borderId="19" xfId="0" applyBorder="1">
      <alignment vertical="center"/>
    </xf>
    <xf numFmtId="0" fontId="10" fillId="0" borderId="30" xfId="70" applyFont="1" applyBorder="1" applyAlignment="1">
      <alignment horizontal="left" vertical="top"/>
    </xf>
    <xf numFmtId="0" fontId="10" fillId="0" borderId="19" xfId="70" applyFont="1" applyBorder="1" applyAlignment="1">
      <alignment horizontal="left" vertical="top"/>
    </xf>
    <xf numFmtId="0" fontId="10" fillId="0" borderId="106" xfId="70" applyFont="1" applyBorder="1" applyAlignment="1">
      <alignment horizontal="left" vertical="top"/>
    </xf>
    <xf numFmtId="0" fontId="10" fillId="0" borderId="28" xfId="70" applyFont="1" applyBorder="1" applyAlignment="1">
      <alignment horizontal="left" vertical="top"/>
    </xf>
    <xf numFmtId="0" fontId="10" fillId="0" borderId="29" xfId="70" applyFont="1" applyBorder="1" applyAlignment="1">
      <alignment horizontal="left" vertical="top"/>
    </xf>
    <xf numFmtId="0" fontId="10" fillId="0" borderId="24" xfId="70" applyFont="1" applyBorder="1" applyAlignment="1">
      <alignment horizontal="left" vertical="top"/>
    </xf>
    <xf numFmtId="0" fontId="10" fillId="0" borderId="22" xfId="70" applyFont="1" applyBorder="1" applyAlignment="1">
      <alignment horizontal="left" vertical="top"/>
    </xf>
    <xf numFmtId="0" fontId="10" fillId="0" borderId="60" xfId="70" applyFont="1" applyBorder="1" applyAlignment="1">
      <alignment horizontal="left" vertical="top"/>
    </xf>
    <xf numFmtId="0" fontId="10" fillId="0" borderId="0" xfId="70" applyFont="1" applyAlignment="1">
      <alignment horizontal="left" vertical="top"/>
    </xf>
    <xf numFmtId="0" fontId="10" fillId="0" borderId="16" xfId="70" applyFont="1" applyBorder="1" applyAlignment="1">
      <alignment horizontal="left" vertical="top"/>
    </xf>
    <xf numFmtId="0" fontId="10" fillId="24" borderId="106" xfId="52" applyFont="1" applyFill="1" applyBorder="1" applyAlignment="1">
      <alignment horizontal="left"/>
    </xf>
    <xf numFmtId="0" fontId="7" fillId="24" borderId="106" xfId="0" applyFont="1" applyFill="1" applyBorder="1" applyAlignment="1"/>
    <xf numFmtId="0" fontId="10" fillId="39" borderId="18" xfId="52" applyFont="1" applyFill="1" applyBorder="1" applyAlignment="1">
      <alignment horizontal="center" vertical="top" wrapText="1"/>
    </xf>
    <xf numFmtId="0" fontId="10" fillId="39" borderId="30" xfId="52" applyFont="1" applyFill="1" applyBorder="1" applyAlignment="1">
      <alignment horizontal="center" vertical="top" wrapText="1"/>
    </xf>
    <xf numFmtId="0" fontId="10" fillId="39" borderId="19" xfId="52" applyFont="1" applyFill="1" applyBorder="1" applyAlignment="1">
      <alignment horizontal="center" vertical="top" wrapText="1"/>
    </xf>
    <xf numFmtId="0" fontId="10" fillId="24" borderId="108" xfId="52" applyFont="1" applyFill="1" applyBorder="1" applyAlignment="1">
      <alignment horizontal="left" vertical="top" wrapText="1"/>
    </xf>
    <xf numFmtId="0" fontId="10" fillId="24" borderId="158" xfId="52" applyFont="1" applyFill="1" applyBorder="1" applyAlignment="1">
      <alignment horizontal="left" vertical="top" wrapText="1"/>
    </xf>
    <xf numFmtId="0" fontId="7" fillId="0" borderId="110" xfId="0" applyFont="1" applyBorder="1" applyAlignment="1">
      <alignment horizontal="center" vertical="center"/>
    </xf>
    <xf numFmtId="0" fontId="7" fillId="0" borderId="117" xfId="0" applyFont="1" applyBorder="1" applyAlignment="1">
      <alignment horizontal="left" vertical="top"/>
    </xf>
    <xf numFmtId="0" fontId="7" fillId="0" borderId="111" xfId="0" applyFont="1" applyBorder="1" applyAlignment="1">
      <alignment horizontal="left" vertical="top"/>
    </xf>
    <xf numFmtId="0" fontId="10" fillId="39" borderId="18" xfId="72" applyFont="1" applyFill="1" applyBorder="1" applyAlignment="1">
      <alignment horizontal="center" vertical="center" wrapText="1"/>
    </xf>
    <xf numFmtId="0" fontId="10" fillId="39" borderId="30" xfId="72" applyFont="1" applyFill="1" applyBorder="1" applyAlignment="1">
      <alignment horizontal="center" vertical="center" wrapText="1"/>
    </xf>
    <xf numFmtId="0" fontId="10" fillId="39" borderId="19" xfId="72" applyFont="1" applyFill="1" applyBorder="1" applyAlignment="1">
      <alignment horizontal="center" vertical="center" wrapText="1"/>
    </xf>
    <xf numFmtId="38" fontId="7" fillId="44" borderId="18" xfId="35" applyFont="1" applyFill="1" applyBorder="1" applyAlignment="1">
      <alignment horizontal="right" vertical="top" wrapText="1"/>
    </xf>
    <xf numFmtId="38" fontId="7" fillId="44" borderId="30" xfId="35" applyFont="1" applyFill="1" applyBorder="1" applyAlignment="1">
      <alignment horizontal="right" vertical="top" wrapText="1"/>
    </xf>
    <xf numFmtId="38" fontId="7" fillId="44" borderId="19" xfId="35" applyFont="1" applyFill="1" applyBorder="1" applyAlignment="1">
      <alignment horizontal="right" vertical="top" wrapText="1"/>
    </xf>
    <xf numFmtId="0" fontId="0" fillId="24" borderId="153" xfId="52" applyFont="1" applyFill="1" applyBorder="1" applyAlignment="1">
      <alignment horizontal="left" vertical="top" wrapText="1"/>
    </xf>
    <xf numFmtId="0" fontId="7" fillId="24" borderId="106" xfId="52" applyFont="1" applyFill="1" applyBorder="1" applyAlignment="1">
      <alignment horizontal="left" vertical="top" wrapText="1"/>
    </xf>
    <xf numFmtId="0" fontId="7" fillId="24" borderId="28" xfId="52" applyFont="1" applyFill="1" applyBorder="1" applyAlignment="1">
      <alignment horizontal="left" vertical="top" wrapText="1"/>
    </xf>
    <xf numFmtId="0" fontId="7" fillId="24" borderId="60" xfId="52" applyFont="1" applyFill="1" applyBorder="1" applyAlignment="1">
      <alignment horizontal="left" vertical="top" wrapText="1"/>
    </xf>
    <xf numFmtId="0" fontId="7" fillId="24" borderId="0" xfId="52" applyFont="1" applyFill="1" applyAlignment="1">
      <alignment horizontal="left" vertical="top" wrapText="1"/>
    </xf>
    <xf numFmtId="0" fontId="7" fillId="24" borderId="16" xfId="52" applyFont="1" applyFill="1" applyBorder="1" applyAlignment="1">
      <alignment horizontal="left" vertical="top" wrapText="1"/>
    </xf>
    <xf numFmtId="0" fontId="7" fillId="24" borderId="22" xfId="52" applyFont="1" applyFill="1" applyBorder="1" applyAlignment="1">
      <alignment horizontal="left" vertical="top" wrapText="1"/>
    </xf>
    <xf numFmtId="0" fontId="7" fillId="24" borderId="29" xfId="52" applyFont="1" applyFill="1" applyBorder="1" applyAlignment="1">
      <alignment horizontal="left" vertical="top" wrapText="1"/>
    </xf>
    <xf numFmtId="0" fontId="7" fillId="24" borderId="24" xfId="52" applyFont="1" applyFill="1" applyBorder="1" applyAlignment="1">
      <alignment horizontal="left" vertical="top" wrapText="1"/>
    </xf>
    <xf numFmtId="0" fontId="7" fillId="0" borderId="65" xfId="0" applyFont="1" applyBorder="1" applyAlignment="1">
      <alignment horizontal="left" vertical="top" wrapText="1"/>
    </xf>
    <xf numFmtId="0" fontId="7" fillId="0" borderId="202" xfId="0" applyFont="1" applyBorder="1" applyAlignment="1">
      <alignment horizontal="left" vertical="top" wrapText="1"/>
    </xf>
    <xf numFmtId="0" fontId="7" fillId="0" borderId="171" xfId="0" applyFont="1" applyBorder="1" applyAlignment="1">
      <alignment horizontal="left" vertical="top" wrapText="1"/>
    </xf>
    <xf numFmtId="0" fontId="7" fillId="0" borderId="197" xfId="0" applyFont="1" applyBorder="1" applyAlignment="1">
      <alignment horizontal="left" vertical="top" wrapText="1"/>
    </xf>
    <xf numFmtId="0" fontId="7" fillId="0" borderId="102" xfId="0" applyFont="1" applyBorder="1" applyAlignment="1">
      <alignment horizontal="left" vertical="top" wrapText="1"/>
    </xf>
    <xf numFmtId="0" fontId="7" fillId="0" borderId="10" xfId="0" applyFont="1" applyBorder="1" applyAlignment="1">
      <alignment horizontal="left" vertical="top" wrapText="1"/>
    </xf>
    <xf numFmtId="0" fontId="7" fillId="0" borderId="198" xfId="0" applyFont="1" applyBorder="1" applyAlignment="1">
      <alignment horizontal="left" vertical="top" wrapText="1"/>
    </xf>
    <xf numFmtId="0" fontId="0" fillId="24" borderId="101" xfId="52" applyFont="1" applyFill="1" applyBorder="1" applyAlignment="1">
      <alignment horizontal="left" vertical="top" wrapText="1"/>
    </xf>
    <xf numFmtId="0" fontId="7" fillId="24" borderId="65" xfId="52" applyFont="1" applyFill="1" applyBorder="1" applyAlignment="1">
      <alignment horizontal="left" vertical="top" wrapText="1"/>
    </xf>
    <xf numFmtId="0" fontId="7" fillId="24" borderId="202" xfId="52" applyFont="1" applyFill="1" applyBorder="1" applyAlignment="1">
      <alignment horizontal="left" vertical="top" wrapText="1"/>
    </xf>
    <xf numFmtId="0" fontId="7" fillId="24" borderId="171" xfId="52" applyFont="1" applyFill="1" applyBorder="1" applyAlignment="1">
      <alignment horizontal="left" vertical="top" wrapText="1"/>
    </xf>
    <xf numFmtId="0" fontId="7" fillId="24" borderId="197" xfId="52" applyFont="1" applyFill="1" applyBorder="1" applyAlignment="1">
      <alignment horizontal="left" vertical="top" wrapText="1"/>
    </xf>
    <xf numFmtId="0" fontId="7" fillId="24" borderId="102" xfId="52" applyFont="1" applyFill="1" applyBorder="1" applyAlignment="1">
      <alignment horizontal="left" vertical="top" wrapText="1"/>
    </xf>
    <xf numFmtId="0" fontId="7" fillId="24" borderId="10" xfId="52" applyFont="1" applyFill="1" applyBorder="1" applyAlignment="1">
      <alignment horizontal="left" vertical="top" wrapText="1"/>
    </xf>
    <xf numFmtId="0" fontId="7" fillId="24" borderId="198" xfId="52" applyFont="1" applyFill="1" applyBorder="1" applyAlignment="1">
      <alignment horizontal="left" vertical="top" wrapText="1"/>
    </xf>
    <xf numFmtId="0" fontId="0" fillId="24" borderId="101" xfId="52" applyFont="1" applyFill="1" applyBorder="1" applyAlignment="1">
      <alignment horizontal="left" vertical="center" wrapText="1"/>
    </xf>
    <xf numFmtId="0" fontId="7" fillId="24" borderId="65" xfId="52" applyFont="1" applyFill="1" applyBorder="1" applyAlignment="1">
      <alignment horizontal="left" vertical="center"/>
    </xf>
    <xf numFmtId="0" fontId="7" fillId="24" borderId="202" xfId="52" applyFont="1" applyFill="1" applyBorder="1" applyAlignment="1">
      <alignment horizontal="left" vertical="center"/>
    </xf>
    <xf numFmtId="0" fontId="7" fillId="24" borderId="171" xfId="52" applyFont="1" applyFill="1" applyBorder="1" applyAlignment="1">
      <alignment horizontal="left" vertical="center"/>
    </xf>
    <xf numFmtId="0" fontId="7" fillId="24" borderId="0" xfId="52" applyFont="1" applyFill="1" applyAlignment="1">
      <alignment horizontal="left" vertical="center"/>
    </xf>
    <xf numFmtId="0" fontId="7" fillId="24" borderId="197" xfId="52" applyFont="1" applyFill="1" applyBorder="1" applyAlignment="1">
      <alignment horizontal="left" vertical="center"/>
    </xf>
    <xf numFmtId="0" fontId="7" fillId="24" borderId="102" xfId="52" applyFont="1" applyFill="1" applyBorder="1" applyAlignment="1">
      <alignment horizontal="left" vertical="center"/>
    </xf>
    <xf numFmtId="0" fontId="7" fillId="24" borderId="10" xfId="52" applyFont="1" applyFill="1" applyBorder="1" applyAlignment="1">
      <alignment horizontal="left" vertical="center"/>
    </xf>
    <xf numFmtId="0" fontId="7" fillId="24" borderId="198" xfId="52" applyFont="1" applyFill="1" applyBorder="1" applyAlignment="1">
      <alignment horizontal="left" vertical="center"/>
    </xf>
    <xf numFmtId="0" fontId="0" fillId="24" borderId="0" xfId="52" applyFont="1" applyFill="1" applyAlignment="1">
      <alignment horizontal="left" vertical="top" wrapText="1"/>
    </xf>
    <xf numFmtId="0" fontId="7" fillId="24" borderId="65" xfId="52" applyFont="1" applyFill="1" applyBorder="1" applyAlignment="1">
      <alignment horizontal="left" vertical="center" wrapText="1"/>
    </xf>
    <xf numFmtId="0" fontId="7" fillId="24" borderId="202" xfId="52" applyFont="1" applyFill="1" applyBorder="1" applyAlignment="1">
      <alignment horizontal="left" vertical="center" wrapText="1"/>
    </xf>
    <xf numFmtId="0" fontId="7" fillId="24" borderId="171" xfId="52" applyFont="1" applyFill="1" applyBorder="1" applyAlignment="1">
      <alignment horizontal="left" vertical="center" wrapText="1"/>
    </xf>
    <xf numFmtId="0" fontId="7" fillId="24" borderId="0" xfId="52" applyFont="1" applyFill="1" applyAlignment="1">
      <alignment horizontal="left" vertical="center" wrapText="1"/>
    </xf>
    <xf numFmtId="0" fontId="7" fillId="24" borderId="197" xfId="52" applyFont="1" applyFill="1" applyBorder="1" applyAlignment="1">
      <alignment horizontal="left" vertical="center" wrapText="1"/>
    </xf>
    <xf numFmtId="0" fontId="7" fillId="24" borderId="102" xfId="52" applyFont="1" applyFill="1" applyBorder="1" applyAlignment="1">
      <alignment horizontal="left" vertical="center" wrapText="1"/>
    </xf>
    <xf numFmtId="0" fontId="7" fillId="24" borderId="10" xfId="52" applyFont="1" applyFill="1" applyBorder="1" applyAlignment="1">
      <alignment horizontal="left" vertical="center" wrapText="1"/>
    </xf>
    <xf numFmtId="0" fontId="7" fillId="24" borderId="198" xfId="52" applyFont="1" applyFill="1" applyBorder="1" applyAlignment="1">
      <alignment horizontal="left" vertical="center" wrapText="1"/>
    </xf>
    <xf numFmtId="0" fontId="7" fillId="24" borderId="0" xfId="52" applyFont="1" applyFill="1" applyAlignment="1">
      <alignment horizontal="left" vertical="top"/>
    </xf>
    <xf numFmtId="0" fontId="0" fillId="0" borderId="153" xfId="0" applyBorder="1" applyAlignment="1">
      <alignment horizontal="left" vertical="top" wrapText="1"/>
    </xf>
    <xf numFmtId="0" fontId="0" fillId="24" borderId="101" xfId="72" applyFont="1" applyFill="1" applyBorder="1" applyAlignment="1">
      <alignment horizontal="left" vertical="top" wrapText="1"/>
    </xf>
    <xf numFmtId="0" fontId="7" fillId="24" borderId="65" xfId="72" applyFill="1" applyBorder="1" applyAlignment="1">
      <alignment horizontal="left" vertical="top"/>
    </xf>
    <xf numFmtId="0" fontId="7" fillId="24" borderId="202" xfId="72" applyFill="1" applyBorder="1" applyAlignment="1">
      <alignment horizontal="left" vertical="top"/>
    </xf>
    <xf numFmtId="0" fontId="7" fillId="24" borderId="171" xfId="72" applyFill="1" applyBorder="1" applyAlignment="1">
      <alignment horizontal="left" vertical="top"/>
    </xf>
    <xf numFmtId="0" fontId="7" fillId="24" borderId="0" xfId="72" applyFill="1" applyAlignment="1">
      <alignment horizontal="left" vertical="top"/>
    </xf>
    <xf numFmtId="0" fontId="7" fillId="24" borderId="197" xfId="72" applyFill="1" applyBorder="1" applyAlignment="1">
      <alignment horizontal="left" vertical="top"/>
    </xf>
    <xf numFmtId="0" fontId="7" fillId="24" borderId="102" xfId="72" applyFill="1" applyBorder="1" applyAlignment="1">
      <alignment horizontal="left" vertical="top"/>
    </xf>
    <xf numFmtId="0" fontId="7" fillId="24" borderId="10" xfId="72" applyFill="1" applyBorder="1" applyAlignment="1">
      <alignment horizontal="left" vertical="top"/>
    </xf>
    <xf numFmtId="0" fontId="7" fillId="24" borderId="198" xfId="72" applyFill="1" applyBorder="1" applyAlignment="1">
      <alignment horizontal="left" vertical="top"/>
    </xf>
    <xf numFmtId="0" fontId="0" fillId="24" borderId="106" xfId="52" applyFont="1" applyFill="1" applyBorder="1" applyAlignment="1">
      <alignment horizontal="left" vertical="top" wrapText="1"/>
    </xf>
    <xf numFmtId="0" fontId="0" fillId="24" borderId="28" xfId="52" applyFont="1" applyFill="1" applyBorder="1" applyAlignment="1">
      <alignment horizontal="left" vertical="top" wrapText="1"/>
    </xf>
    <xf numFmtId="0" fontId="0" fillId="24" borderId="60" xfId="52" applyFont="1" applyFill="1" applyBorder="1" applyAlignment="1">
      <alignment horizontal="left" vertical="top" wrapText="1"/>
    </xf>
    <xf numFmtId="0" fontId="0" fillId="24" borderId="16" xfId="52" applyFont="1" applyFill="1" applyBorder="1" applyAlignment="1">
      <alignment horizontal="left" vertical="top" wrapText="1"/>
    </xf>
    <xf numFmtId="0" fontId="7" fillId="24" borderId="153" xfId="52" applyFont="1" applyFill="1" applyBorder="1" applyAlignment="1">
      <alignment horizontal="left" vertical="top" wrapText="1"/>
    </xf>
    <xf numFmtId="0" fontId="7" fillId="24" borderId="106" xfId="52" applyFont="1" applyFill="1" applyBorder="1" applyAlignment="1">
      <alignment horizontal="left" vertical="top"/>
    </xf>
    <xf numFmtId="0" fontId="7" fillId="24" borderId="28" xfId="52" applyFont="1" applyFill="1" applyBorder="1" applyAlignment="1">
      <alignment horizontal="left" vertical="top"/>
    </xf>
    <xf numFmtId="0" fontId="7" fillId="24" borderId="60" xfId="52" applyFont="1" applyFill="1" applyBorder="1" applyAlignment="1">
      <alignment horizontal="left" vertical="top"/>
    </xf>
    <xf numFmtId="0" fontId="7" fillId="24" borderId="16" xfId="52" applyFont="1" applyFill="1" applyBorder="1" applyAlignment="1">
      <alignment horizontal="left" vertical="top"/>
    </xf>
    <xf numFmtId="0" fontId="7" fillId="24" borderId="22" xfId="52" applyFont="1" applyFill="1" applyBorder="1" applyAlignment="1">
      <alignment horizontal="left" vertical="top"/>
    </xf>
    <xf numFmtId="0" fontId="7" fillId="24" borderId="29" xfId="52" applyFont="1" applyFill="1" applyBorder="1" applyAlignment="1">
      <alignment horizontal="left" vertical="top"/>
    </xf>
    <xf numFmtId="0" fontId="7" fillId="24" borderId="24" xfId="52" applyFont="1" applyFill="1" applyBorder="1" applyAlignment="1">
      <alignment horizontal="left" vertical="top"/>
    </xf>
    <xf numFmtId="9" fontId="0" fillId="0" borderId="193" xfId="64" applyFont="1" applyBorder="1">
      <alignment vertical="center"/>
    </xf>
    <xf numFmtId="9" fontId="0" fillId="0" borderId="68" xfId="64" applyFont="1" applyBorder="1">
      <alignment vertical="center"/>
    </xf>
    <xf numFmtId="9" fontId="0" fillId="0" borderId="35" xfId="64" applyFont="1" applyBorder="1">
      <alignment vertical="center"/>
    </xf>
    <xf numFmtId="0" fontId="11" fillId="24" borderId="109" xfId="72" applyFont="1" applyFill="1" applyBorder="1" applyAlignment="1">
      <alignment horizontal="center" vertical="center" wrapText="1"/>
    </xf>
    <xf numFmtId="0" fontId="11" fillId="24" borderId="113" xfId="72" applyFont="1" applyFill="1" applyBorder="1" applyAlignment="1">
      <alignment horizontal="center" vertical="center" wrapText="1"/>
    </xf>
    <xf numFmtId="0" fontId="11" fillId="24" borderId="62" xfId="72" applyFont="1" applyFill="1" applyBorder="1" applyAlignment="1">
      <alignment horizontal="center" vertical="center" wrapText="1"/>
    </xf>
    <xf numFmtId="0" fontId="7" fillId="0" borderId="153" xfId="0" applyFont="1" applyBorder="1" applyAlignment="1">
      <alignment horizontal="left" vertical="top"/>
    </xf>
    <xf numFmtId="0" fontId="7" fillId="0" borderId="106" xfId="0" applyFont="1" applyBorder="1" applyAlignment="1">
      <alignment horizontal="left" vertical="top"/>
    </xf>
    <xf numFmtId="0" fontId="7" fillId="0" borderId="28" xfId="0" applyFont="1" applyBorder="1" applyAlignment="1">
      <alignment horizontal="left" vertical="top"/>
    </xf>
    <xf numFmtId="38" fontId="7" fillId="0" borderId="18" xfId="0" applyNumberFormat="1" applyFont="1" applyBorder="1" applyAlignment="1">
      <alignment horizontal="center" vertical="top" wrapText="1"/>
    </xf>
    <xf numFmtId="38" fontId="7" fillId="0" borderId="30" xfId="0" applyNumberFormat="1" applyFont="1" applyBorder="1" applyAlignment="1">
      <alignment horizontal="center" vertical="top" wrapText="1"/>
    </xf>
    <xf numFmtId="38" fontId="7" fillId="0" borderId="19" xfId="0" applyNumberFormat="1" applyFont="1" applyBorder="1" applyAlignment="1">
      <alignment horizontal="center" vertical="top" wrapText="1"/>
    </xf>
    <xf numFmtId="0" fontId="111" fillId="24" borderId="0" xfId="0" applyFont="1" applyFill="1" applyAlignment="1">
      <alignment horizontal="left" vertical="center" shrinkToFit="1"/>
    </xf>
    <xf numFmtId="0" fontId="7" fillId="24" borderId="0" xfId="52" applyFont="1" applyFill="1" applyAlignment="1">
      <alignment horizontal="right" vertical="center"/>
    </xf>
    <xf numFmtId="0" fontId="54" fillId="24" borderId="0" xfId="52" applyFont="1" applyFill="1" applyAlignment="1">
      <alignment horizontal="center" vertical="center" wrapText="1"/>
    </xf>
    <xf numFmtId="0" fontId="12" fillId="24" borderId="0" xfId="0" applyFont="1" applyFill="1" applyAlignment="1">
      <alignment horizontal="right" vertical="center"/>
    </xf>
    <xf numFmtId="0" fontId="10" fillId="24" borderId="30" xfId="72" applyFont="1" applyFill="1" applyBorder="1"/>
    <xf numFmtId="0" fontId="10" fillId="24" borderId="18" xfId="72" applyFont="1" applyFill="1" applyBorder="1" applyAlignment="1">
      <alignment horizontal="left"/>
    </xf>
    <xf numFmtId="0" fontId="10" fillId="24" borderId="30" xfId="72" applyFont="1" applyFill="1" applyBorder="1" applyAlignment="1">
      <alignment horizontal="left"/>
    </xf>
    <xf numFmtId="0" fontId="10" fillId="24" borderId="19" xfId="72" applyFont="1" applyFill="1" applyBorder="1" applyAlignment="1">
      <alignment horizontal="left"/>
    </xf>
    <xf numFmtId="0" fontId="10" fillId="24" borderId="18" xfId="72" applyFont="1" applyFill="1" applyBorder="1" applyAlignment="1">
      <alignment horizontal="right"/>
    </xf>
    <xf numFmtId="0" fontId="10" fillId="24" borderId="30" xfId="72" applyFont="1" applyFill="1" applyBorder="1" applyAlignment="1">
      <alignment horizontal="right"/>
    </xf>
    <xf numFmtId="0" fontId="58" fillId="24" borderId="18" xfId="72" applyFont="1" applyFill="1" applyBorder="1" applyAlignment="1">
      <alignment horizontal="right"/>
    </xf>
    <xf numFmtId="0" fontId="58" fillId="24" borderId="30" xfId="72" applyFont="1" applyFill="1" applyBorder="1" applyAlignment="1">
      <alignment horizontal="right"/>
    </xf>
    <xf numFmtId="0" fontId="10" fillId="24" borderId="0" xfId="72" applyFont="1" applyFill="1" applyAlignment="1">
      <alignment horizontal="right"/>
    </xf>
    <xf numFmtId="0" fontId="10" fillId="24" borderId="18" xfId="72" applyFont="1" applyFill="1" applyBorder="1" applyAlignment="1">
      <alignment horizontal="center"/>
    </xf>
    <xf numFmtId="0" fontId="10" fillId="24" borderId="30" xfId="72" applyFont="1" applyFill="1" applyBorder="1" applyAlignment="1">
      <alignment horizontal="center"/>
    </xf>
    <xf numFmtId="0" fontId="10" fillId="24" borderId="19" xfId="72" applyFont="1" applyFill="1" applyBorder="1" applyAlignment="1">
      <alignment horizontal="center"/>
    </xf>
    <xf numFmtId="0" fontId="58" fillId="24" borderId="18" xfId="72" applyFont="1" applyFill="1" applyBorder="1" applyAlignment="1">
      <alignment horizontal="center"/>
    </xf>
    <xf numFmtId="0" fontId="58" fillId="24" borderId="30" xfId="72" applyFont="1" applyFill="1" applyBorder="1" applyAlignment="1">
      <alignment horizontal="center"/>
    </xf>
    <xf numFmtId="0" fontId="58" fillId="24" borderId="19" xfId="72" applyFont="1" applyFill="1" applyBorder="1" applyAlignment="1">
      <alignment horizontal="center"/>
    </xf>
    <xf numFmtId="0" fontId="61" fillId="24" borderId="18" xfId="72" applyFont="1" applyFill="1" applyBorder="1" applyAlignment="1">
      <alignment horizontal="center"/>
    </xf>
    <xf numFmtId="0" fontId="61" fillId="24" borderId="30" xfId="72" applyFont="1" applyFill="1" applyBorder="1" applyAlignment="1">
      <alignment horizontal="center"/>
    </xf>
    <xf numFmtId="0" fontId="61" fillId="24" borderId="19" xfId="72" applyFont="1" applyFill="1" applyBorder="1" applyAlignment="1">
      <alignment horizontal="center"/>
    </xf>
    <xf numFmtId="0" fontId="10" fillId="24" borderId="18" xfId="72" applyFont="1" applyFill="1" applyBorder="1"/>
    <xf numFmtId="0" fontId="10" fillId="24" borderId="19" xfId="72" applyFont="1" applyFill="1" applyBorder="1"/>
    <xf numFmtId="38" fontId="58" fillId="24" borderId="18" xfId="72" applyNumberFormat="1" applyFont="1" applyFill="1" applyBorder="1" applyAlignment="1">
      <alignment horizontal="right"/>
    </xf>
    <xf numFmtId="0" fontId="58" fillId="24" borderId="18" xfId="72" applyFont="1" applyFill="1" applyBorder="1" applyAlignment="1">
      <alignment horizontal="left"/>
    </xf>
    <xf numFmtId="0" fontId="58" fillId="24" borderId="30" xfId="72" applyFont="1" applyFill="1" applyBorder="1" applyAlignment="1">
      <alignment horizontal="left"/>
    </xf>
    <xf numFmtId="0" fontId="58" fillId="24" borderId="19" xfId="72" applyFont="1" applyFill="1" applyBorder="1" applyAlignment="1">
      <alignment horizontal="left"/>
    </xf>
    <xf numFmtId="38" fontId="32" fillId="24" borderId="109" xfId="72" applyNumberFormat="1" applyFont="1" applyFill="1" applyBorder="1" applyAlignment="1">
      <alignment horizontal="right"/>
    </xf>
    <xf numFmtId="38" fontId="32" fillId="24" borderId="113" xfId="72" applyNumberFormat="1" applyFont="1" applyFill="1" applyBorder="1" applyAlignment="1">
      <alignment horizontal="right"/>
    </xf>
    <xf numFmtId="38" fontId="32" fillId="24" borderId="62" xfId="72" applyNumberFormat="1" applyFont="1" applyFill="1" applyBorder="1" applyAlignment="1">
      <alignment horizontal="right"/>
    </xf>
    <xf numFmtId="38" fontId="32" fillId="24" borderId="109" xfId="62" applyFont="1" applyFill="1" applyBorder="1" applyAlignment="1">
      <alignment horizontal="right"/>
    </xf>
    <xf numFmtId="38" fontId="32" fillId="24" borderId="113" xfId="62" applyFont="1" applyFill="1" applyBorder="1" applyAlignment="1">
      <alignment horizontal="right"/>
    </xf>
    <xf numFmtId="38" fontId="32" fillId="24" borderId="62" xfId="62" applyFont="1" applyFill="1" applyBorder="1" applyAlignment="1">
      <alignment horizontal="right"/>
    </xf>
    <xf numFmtId="38" fontId="32" fillId="24" borderId="201" xfId="72" applyNumberFormat="1" applyFont="1" applyFill="1" applyBorder="1" applyAlignment="1">
      <alignment horizontal="right"/>
    </xf>
    <xf numFmtId="38" fontId="32" fillId="24" borderId="178" xfId="72" applyNumberFormat="1" applyFont="1" applyFill="1" applyBorder="1" applyAlignment="1">
      <alignment horizontal="right"/>
    </xf>
    <xf numFmtId="0" fontId="32" fillId="24" borderId="159" xfId="72" applyFont="1" applyFill="1" applyBorder="1" applyAlignment="1">
      <alignment horizontal="right"/>
    </xf>
    <xf numFmtId="0" fontId="32" fillId="24" borderId="34" xfId="72" applyFont="1" applyFill="1" applyBorder="1" applyAlignment="1">
      <alignment horizontal="right"/>
    </xf>
    <xf numFmtId="38" fontId="32" fillId="24" borderId="178" xfId="62" applyFont="1" applyFill="1" applyBorder="1" applyAlignment="1">
      <alignment horizontal="right"/>
    </xf>
    <xf numFmtId="38" fontId="32" fillId="24" borderId="159" xfId="62" applyFont="1" applyFill="1" applyBorder="1" applyAlignment="1">
      <alignment horizontal="right"/>
    </xf>
    <xf numFmtId="38" fontId="32" fillId="24" borderId="34" xfId="62" applyFont="1" applyFill="1" applyBorder="1" applyAlignment="1">
      <alignment horizontal="right"/>
    </xf>
    <xf numFmtId="0" fontId="32" fillId="24" borderId="179" xfId="72" applyFont="1" applyFill="1" applyBorder="1" applyAlignment="1">
      <alignment horizontal="right"/>
    </xf>
    <xf numFmtId="0" fontId="32" fillId="24" borderId="0" xfId="72" applyFont="1" applyFill="1" applyAlignment="1">
      <alignment horizontal="right"/>
    </xf>
    <xf numFmtId="0" fontId="10" fillId="24" borderId="230" xfId="72" applyFont="1" applyFill="1" applyBorder="1" applyAlignment="1">
      <alignment vertical="center" wrapText="1"/>
    </xf>
    <xf numFmtId="0" fontId="10" fillId="24" borderId="113" xfId="72" applyFont="1" applyFill="1" applyBorder="1" applyAlignment="1">
      <alignment vertical="center" wrapText="1"/>
    </xf>
    <xf numFmtId="0" fontId="10" fillId="24" borderId="62" xfId="72" applyFont="1" applyFill="1" applyBorder="1" applyAlignment="1">
      <alignment vertical="center" wrapText="1"/>
    </xf>
    <xf numFmtId="0" fontId="32" fillId="24" borderId="109" xfId="72" applyFont="1" applyFill="1" applyBorder="1" applyAlignment="1">
      <alignment horizontal="right"/>
    </xf>
    <xf numFmtId="0" fontId="32" fillId="24" borderId="113" xfId="72" applyFont="1" applyFill="1" applyBorder="1" applyAlignment="1">
      <alignment horizontal="right"/>
    </xf>
    <xf numFmtId="0" fontId="32" fillId="24" borderId="62" xfId="72" applyFont="1" applyFill="1" applyBorder="1" applyAlignment="1">
      <alignment horizontal="right"/>
    </xf>
    <xf numFmtId="0" fontId="32" fillId="24" borderId="201" xfId="72" applyFont="1" applyFill="1" applyBorder="1" applyAlignment="1">
      <alignment horizontal="right"/>
    </xf>
    <xf numFmtId="0" fontId="10" fillId="24" borderId="232" xfId="72" applyFont="1" applyFill="1" applyBorder="1" applyAlignment="1">
      <alignment vertical="center" wrapText="1"/>
    </xf>
    <xf numFmtId="0" fontId="10" fillId="24" borderId="159" xfId="72" applyFont="1" applyFill="1" applyBorder="1" applyAlignment="1">
      <alignment vertical="center" wrapText="1"/>
    </xf>
    <xf numFmtId="0" fontId="10" fillId="24" borderId="34" xfId="72" applyFont="1" applyFill="1" applyBorder="1" applyAlignment="1">
      <alignment vertical="center" wrapText="1"/>
    </xf>
    <xf numFmtId="0" fontId="32" fillId="24" borderId="178" xfId="72" applyFont="1" applyFill="1" applyBorder="1" applyAlignment="1">
      <alignment horizontal="right"/>
    </xf>
    <xf numFmtId="0" fontId="10" fillId="24" borderId="246" xfId="72" applyFont="1" applyFill="1" applyBorder="1" applyAlignment="1">
      <alignment vertical="center" wrapText="1"/>
    </xf>
    <xf numFmtId="0" fontId="10" fillId="24" borderId="158" xfId="72" applyFont="1" applyFill="1" applyBorder="1" applyAlignment="1">
      <alignment vertical="center" wrapText="1"/>
    </xf>
    <xf numFmtId="0" fontId="10" fillId="24" borderId="61" xfId="72" applyFont="1" applyFill="1" applyBorder="1" applyAlignment="1">
      <alignment vertical="center" wrapText="1"/>
    </xf>
    <xf numFmtId="0" fontId="10" fillId="24" borderId="323" xfId="52" applyFont="1" applyFill="1" applyBorder="1" applyAlignment="1">
      <alignment vertical="top" wrapText="1"/>
    </xf>
    <xf numFmtId="0" fontId="10" fillId="24" borderId="242" xfId="52" applyFont="1" applyFill="1" applyBorder="1" applyAlignment="1">
      <alignment vertical="top" wrapText="1"/>
    </xf>
    <xf numFmtId="0" fontId="10" fillId="24" borderId="324" xfId="52" applyFont="1" applyFill="1" applyBorder="1" applyAlignment="1">
      <alignment vertical="top" wrapText="1"/>
    </xf>
    <xf numFmtId="0" fontId="10" fillId="24" borderId="153" xfId="72" applyFont="1" applyFill="1" applyBorder="1" applyAlignment="1">
      <alignment horizontal="left" vertical="top" wrapText="1"/>
    </xf>
    <xf numFmtId="0" fontId="10" fillId="24" borderId="106" xfId="72" applyFont="1" applyFill="1" applyBorder="1" applyAlignment="1">
      <alignment horizontal="left" vertical="top" wrapText="1"/>
    </xf>
    <xf numFmtId="0" fontId="10" fillId="24" borderId="28" xfId="72" applyFont="1" applyFill="1" applyBorder="1" applyAlignment="1">
      <alignment horizontal="left" vertical="top" wrapText="1"/>
    </xf>
    <xf numFmtId="0" fontId="10" fillId="24" borderId="60" xfId="72" applyFont="1" applyFill="1" applyBorder="1" applyAlignment="1">
      <alignment horizontal="left" vertical="top" wrapText="1"/>
    </xf>
    <xf numFmtId="0" fontId="10" fillId="24" borderId="0" xfId="72" applyFont="1" applyFill="1" applyAlignment="1">
      <alignment horizontal="left" vertical="top" wrapText="1"/>
    </xf>
    <xf numFmtId="0" fontId="10" fillId="24" borderId="16" xfId="72" applyFont="1" applyFill="1" applyBorder="1" applyAlignment="1">
      <alignment horizontal="left" vertical="top" wrapText="1"/>
    </xf>
    <xf numFmtId="0" fontId="0" fillId="0" borderId="18" xfId="0" applyBorder="1" applyAlignment="1">
      <alignment horizontal="center" vertical="center"/>
    </xf>
    <xf numFmtId="0" fontId="7" fillId="0" borderId="22" xfId="0" applyFont="1" applyBorder="1">
      <alignment vertical="center"/>
    </xf>
    <xf numFmtId="0" fontId="7" fillId="0" borderId="153" xfId="0" applyFont="1" applyBorder="1">
      <alignment vertical="center"/>
    </xf>
    <xf numFmtId="0" fontId="7" fillId="0" borderId="60" xfId="0" applyFont="1" applyBorder="1">
      <alignment vertical="center"/>
    </xf>
    <xf numFmtId="0" fontId="7" fillId="0" borderId="35" xfId="0" applyFont="1" applyBorder="1" applyAlignment="1">
      <alignment horizontal="center" vertical="center"/>
    </xf>
    <xf numFmtId="38" fontId="7" fillId="47" borderId="109" xfId="62" applyFont="1" applyFill="1" applyBorder="1" applyAlignment="1">
      <alignment horizontal="center" vertical="center"/>
    </xf>
    <xf numFmtId="38" fontId="7" fillId="47" borderId="113" xfId="62" applyFont="1" applyFill="1" applyBorder="1" applyAlignment="1">
      <alignment horizontal="center" vertical="center"/>
    </xf>
    <xf numFmtId="38" fontId="7" fillId="47" borderId="62" xfId="62" applyFont="1" applyFill="1" applyBorder="1" applyAlignment="1">
      <alignment horizontal="center" vertical="center"/>
    </xf>
    <xf numFmtId="0" fontId="10" fillId="47" borderId="109" xfId="72" applyFont="1" applyFill="1" applyBorder="1" applyAlignment="1">
      <alignment horizontal="center" vertical="center" wrapText="1"/>
    </xf>
    <xf numFmtId="0" fontId="10" fillId="47" borderId="113" xfId="72" applyFont="1" applyFill="1" applyBorder="1" applyAlignment="1">
      <alignment horizontal="center" vertical="center" wrapText="1"/>
    </xf>
    <xf numFmtId="0" fontId="10" fillId="47" borderId="62" xfId="72" applyFont="1" applyFill="1" applyBorder="1" applyAlignment="1">
      <alignment horizontal="center" vertical="center" wrapText="1"/>
    </xf>
    <xf numFmtId="0" fontId="10" fillId="24" borderId="253" xfId="72" applyFont="1" applyFill="1" applyBorder="1" applyAlignment="1">
      <alignment horizontal="left" vertical="center" wrapText="1"/>
    </xf>
    <xf numFmtId="0" fontId="10" fillId="24" borderId="254" xfId="72" applyFont="1" applyFill="1" applyBorder="1" applyAlignment="1">
      <alignment horizontal="left" vertical="center" wrapText="1"/>
    </xf>
    <xf numFmtId="38" fontId="32" fillId="24" borderId="252" xfId="62" applyFont="1" applyFill="1" applyBorder="1" applyAlignment="1">
      <alignment horizontal="right"/>
    </xf>
    <xf numFmtId="38" fontId="32" fillId="24" borderId="253" xfId="62" applyFont="1" applyFill="1" applyBorder="1" applyAlignment="1">
      <alignment horizontal="right"/>
    </xf>
    <xf numFmtId="38" fontId="32" fillId="24" borderId="254" xfId="62" applyFont="1" applyFill="1" applyBorder="1" applyAlignment="1">
      <alignment horizontal="right"/>
    </xf>
    <xf numFmtId="38" fontId="32" fillId="24" borderId="252" xfId="72" applyNumberFormat="1" applyFont="1" applyFill="1" applyBorder="1" applyAlignment="1">
      <alignment horizontal="right"/>
    </xf>
    <xf numFmtId="38" fontId="32" fillId="24" borderId="253" xfId="72" applyNumberFormat="1" applyFont="1" applyFill="1" applyBorder="1" applyAlignment="1">
      <alignment horizontal="right"/>
    </xf>
    <xf numFmtId="38" fontId="32" fillId="24" borderId="254" xfId="72" applyNumberFormat="1" applyFont="1" applyFill="1" applyBorder="1" applyAlignment="1">
      <alignment horizontal="right"/>
    </xf>
    <xf numFmtId="38" fontId="32" fillId="24" borderId="374" xfId="72" applyNumberFormat="1" applyFont="1" applyFill="1" applyBorder="1" applyAlignment="1">
      <alignment horizontal="right"/>
    </xf>
    <xf numFmtId="0" fontId="10" fillId="24" borderId="305" xfId="72" applyFont="1" applyFill="1" applyBorder="1" applyAlignment="1">
      <alignment horizontal="left" vertical="center" wrapText="1"/>
    </xf>
    <xf numFmtId="0" fontId="10" fillId="24" borderId="14" xfId="72" applyFont="1" applyFill="1" applyBorder="1" applyAlignment="1">
      <alignment horizontal="left" vertical="center" wrapText="1"/>
    </xf>
    <xf numFmtId="38" fontId="32" fillId="24" borderId="21" xfId="62" applyFont="1" applyFill="1" applyBorder="1" applyAlignment="1">
      <alignment horizontal="right"/>
    </xf>
    <xf numFmtId="38" fontId="32" fillId="24" borderId="305" xfId="62" applyFont="1" applyFill="1" applyBorder="1" applyAlignment="1">
      <alignment horizontal="right"/>
    </xf>
    <xf numFmtId="38" fontId="32" fillId="24" borderId="14" xfId="62" applyFont="1" applyFill="1" applyBorder="1" applyAlignment="1">
      <alignment horizontal="right"/>
    </xf>
    <xf numFmtId="38" fontId="32" fillId="24" borderId="21" xfId="72" applyNumberFormat="1" applyFont="1" applyFill="1" applyBorder="1" applyAlignment="1">
      <alignment horizontal="right"/>
    </xf>
    <xf numFmtId="38" fontId="32" fillId="24" borderId="305" xfId="72" applyNumberFormat="1" applyFont="1" applyFill="1" applyBorder="1" applyAlignment="1">
      <alignment horizontal="right"/>
    </xf>
    <xf numFmtId="38" fontId="32" fillId="24" borderId="14" xfId="72" applyNumberFormat="1" applyFont="1" applyFill="1" applyBorder="1" applyAlignment="1">
      <alignment horizontal="right"/>
    </xf>
    <xf numFmtId="38" fontId="32" fillId="24" borderId="306" xfId="72" applyNumberFormat="1" applyFont="1" applyFill="1" applyBorder="1" applyAlignment="1">
      <alignment horizontal="right"/>
    </xf>
    <xf numFmtId="184" fontId="7" fillId="47" borderId="178" xfId="62" applyNumberFormat="1" applyFont="1" applyFill="1" applyBorder="1" applyAlignment="1">
      <alignment horizontal="right" vertical="center"/>
    </xf>
    <xf numFmtId="184" fontId="7" fillId="47" borderId="159" xfId="62" applyNumberFormat="1" applyFont="1" applyFill="1" applyBorder="1" applyAlignment="1">
      <alignment horizontal="right" vertical="center"/>
    </xf>
    <xf numFmtId="184" fontId="7" fillId="47" borderId="34" xfId="62" applyNumberFormat="1" applyFont="1" applyFill="1" applyBorder="1" applyAlignment="1">
      <alignment horizontal="right" vertical="center"/>
    </xf>
    <xf numFmtId="9" fontId="7" fillId="39" borderId="153" xfId="64" applyFont="1" applyFill="1" applyBorder="1" applyAlignment="1">
      <alignment horizontal="center" vertical="center"/>
    </xf>
    <xf numFmtId="9" fontId="7" fillId="39" borderId="106" xfId="64" applyFont="1" applyFill="1" applyBorder="1" applyAlignment="1">
      <alignment horizontal="center" vertical="center"/>
    </xf>
    <xf numFmtId="9" fontId="7" fillId="39" borderId="28" xfId="64" applyFont="1" applyFill="1" applyBorder="1" applyAlignment="1">
      <alignment horizontal="center" vertical="center"/>
    </xf>
    <xf numFmtId="9" fontId="7" fillId="39" borderId="368" xfId="64" applyFont="1" applyFill="1" applyBorder="1" applyAlignment="1">
      <alignment horizontal="center" vertical="center"/>
    </xf>
    <xf numFmtId="9" fontId="7" fillId="39" borderId="369" xfId="64" applyFont="1" applyFill="1" applyBorder="1" applyAlignment="1">
      <alignment horizontal="center" vertical="center"/>
    </xf>
    <xf numFmtId="9" fontId="7" fillId="39" borderId="372" xfId="64" applyFont="1" applyFill="1" applyBorder="1" applyAlignment="1">
      <alignment horizontal="center" vertical="center"/>
    </xf>
    <xf numFmtId="38" fontId="7" fillId="0" borderId="31" xfId="62" applyFont="1" applyBorder="1">
      <alignment vertical="center"/>
    </xf>
    <xf numFmtId="0" fontId="10" fillId="47" borderId="171" xfId="72" applyFont="1" applyFill="1" applyBorder="1" applyAlignment="1">
      <alignment horizontal="right" vertical="top" wrapText="1"/>
    </xf>
    <xf numFmtId="0" fontId="10" fillId="47" borderId="0" xfId="72" applyFont="1" applyFill="1" applyAlignment="1">
      <alignment horizontal="right" vertical="top" wrapText="1"/>
    </xf>
    <xf numFmtId="0" fontId="10" fillId="47" borderId="16" xfId="72" applyFont="1" applyFill="1" applyBorder="1" applyAlignment="1">
      <alignment horizontal="right" vertical="top" wrapText="1"/>
    </xf>
    <xf numFmtId="0" fontId="11" fillId="47" borderId="178" xfId="72" applyFont="1" applyFill="1" applyBorder="1" applyAlignment="1">
      <alignment horizontal="center" vertical="center" shrinkToFit="1"/>
    </xf>
    <xf numFmtId="0" fontId="11" fillId="47" borderId="159" xfId="72" applyFont="1" applyFill="1" applyBorder="1" applyAlignment="1">
      <alignment horizontal="center" vertical="center" shrinkToFit="1"/>
    </xf>
    <xf numFmtId="0" fontId="11" fillId="47" borderId="34" xfId="72" applyFont="1" applyFill="1" applyBorder="1" applyAlignment="1">
      <alignment horizontal="center" vertical="center" shrinkToFit="1"/>
    </xf>
    <xf numFmtId="184" fontId="7" fillId="47" borderId="178" xfId="0" applyNumberFormat="1" applyFont="1" applyFill="1" applyBorder="1" applyAlignment="1">
      <alignment horizontal="right" vertical="center"/>
    </xf>
    <xf numFmtId="184" fontId="7" fillId="47" borderId="159" xfId="0" applyNumberFormat="1" applyFont="1" applyFill="1" applyBorder="1" applyAlignment="1">
      <alignment horizontal="right" vertical="center"/>
    </xf>
    <xf numFmtId="184" fontId="7" fillId="47" borderId="34" xfId="0" applyNumberFormat="1" applyFont="1" applyFill="1" applyBorder="1" applyAlignment="1">
      <alignment horizontal="right" vertical="center"/>
    </xf>
    <xf numFmtId="38" fontId="32" fillId="24" borderId="195" xfId="62" applyFont="1" applyFill="1" applyBorder="1" applyAlignment="1">
      <alignment horizontal="right"/>
    </xf>
    <xf numFmtId="38" fontId="32" fillId="24" borderId="10" xfId="62" applyFont="1" applyFill="1" applyBorder="1" applyAlignment="1">
      <alignment horizontal="right"/>
    </xf>
    <xf numFmtId="38" fontId="32" fillId="24" borderId="173" xfId="62" applyFont="1" applyFill="1" applyBorder="1" applyAlignment="1">
      <alignment horizontal="right"/>
    </xf>
    <xf numFmtId="38" fontId="32" fillId="24" borderId="195" xfId="72" applyNumberFormat="1" applyFont="1" applyFill="1" applyBorder="1" applyAlignment="1">
      <alignment horizontal="right"/>
    </xf>
    <xf numFmtId="0" fontId="32" fillId="24" borderId="10" xfId="72" applyFont="1" applyFill="1" applyBorder="1" applyAlignment="1">
      <alignment horizontal="right"/>
    </xf>
    <xf numFmtId="0" fontId="32" fillId="24" borderId="198" xfId="72" applyFont="1" applyFill="1" applyBorder="1" applyAlignment="1">
      <alignment horizontal="right"/>
    </xf>
    <xf numFmtId="38" fontId="32" fillId="24" borderId="193" xfId="72" applyNumberFormat="1" applyFont="1" applyFill="1" applyBorder="1" applyAlignment="1">
      <alignment horizontal="right"/>
    </xf>
    <xf numFmtId="0" fontId="32" fillId="24" borderId="68" xfId="72" applyFont="1" applyFill="1" applyBorder="1" applyAlignment="1">
      <alignment horizontal="right"/>
    </xf>
    <xf numFmtId="0" fontId="32" fillId="24" borderId="35" xfId="72" applyFont="1" applyFill="1" applyBorder="1" applyAlignment="1">
      <alignment horizontal="right"/>
    </xf>
    <xf numFmtId="38" fontId="32" fillId="24" borderId="193" xfId="62" applyFont="1" applyFill="1" applyBorder="1" applyAlignment="1">
      <alignment horizontal="right"/>
    </xf>
    <xf numFmtId="38" fontId="32" fillId="24" borderId="68" xfId="62" applyFont="1" applyFill="1" applyBorder="1" applyAlignment="1">
      <alignment horizontal="right"/>
    </xf>
    <xf numFmtId="38" fontId="32" fillId="24" borderId="35" xfId="62" applyFont="1" applyFill="1" applyBorder="1" applyAlignment="1">
      <alignment horizontal="right"/>
    </xf>
    <xf numFmtId="0" fontId="32" fillId="24" borderId="303" xfId="72" applyFont="1" applyFill="1" applyBorder="1" applyAlignment="1">
      <alignment horizontal="right"/>
    </xf>
    <xf numFmtId="0" fontId="10" fillId="24" borderId="102" xfId="72" applyFont="1" applyFill="1" applyBorder="1" applyAlignment="1">
      <alignment vertical="center" wrapText="1"/>
    </xf>
    <xf numFmtId="0" fontId="10" fillId="24" borderId="10" xfId="72" applyFont="1" applyFill="1" applyBorder="1" applyAlignment="1">
      <alignment vertical="center" wrapText="1"/>
    </xf>
    <xf numFmtId="0" fontId="10" fillId="24" borderId="173" xfId="72" applyFont="1" applyFill="1" applyBorder="1" applyAlignment="1">
      <alignment vertical="center" wrapText="1"/>
    </xf>
    <xf numFmtId="0" fontId="32" fillId="24" borderId="108" xfId="72" applyFont="1" applyFill="1" applyBorder="1" applyAlignment="1">
      <alignment horizontal="right"/>
    </xf>
    <xf numFmtId="0" fontId="32" fillId="24" borderId="158" xfId="72" applyFont="1" applyFill="1" applyBorder="1" applyAlignment="1">
      <alignment horizontal="right"/>
    </xf>
    <xf numFmtId="0" fontId="32" fillId="24" borderId="61" xfId="72" applyFont="1" applyFill="1" applyBorder="1" applyAlignment="1">
      <alignment horizontal="right"/>
    </xf>
    <xf numFmtId="38" fontId="32" fillId="24" borderId="108" xfId="62" applyFont="1" applyFill="1" applyBorder="1" applyAlignment="1">
      <alignment horizontal="right"/>
    </xf>
    <xf numFmtId="38" fontId="32" fillId="24" borderId="158" xfId="62" applyFont="1" applyFill="1" applyBorder="1" applyAlignment="1">
      <alignment horizontal="right"/>
    </xf>
    <xf numFmtId="38" fontId="32" fillId="24" borderId="61" xfId="62" applyFont="1" applyFill="1" applyBorder="1" applyAlignment="1">
      <alignment horizontal="right"/>
    </xf>
    <xf numFmtId="0" fontId="32" fillId="24" borderId="249" xfId="72" applyFont="1" applyFill="1" applyBorder="1" applyAlignment="1">
      <alignment horizontal="right"/>
    </xf>
    <xf numFmtId="0" fontId="32" fillId="24" borderId="195" xfId="72" applyFont="1" applyFill="1" applyBorder="1" applyAlignment="1">
      <alignment horizontal="right"/>
    </xf>
    <xf numFmtId="0" fontId="32" fillId="24" borderId="173" xfId="72" applyFont="1" applyFill="1" applyBorder="1" applyAlignment="1">
      <alignment horizontal="right"/>
    </xf>
    <xf numFmtId="0" fontId="10" fillId="0" borderId="193" xfId="72" applyFont="1" applyBorder="1" applyAlignment="1">
      <alignment horizontal="center" vertical="center" wrapText="1"/>
    </xf>
    <xf numFmtId="0" fontId="10" fillId="0" borderId="68" xfId="72" applyFont="1" applyBorder="1" applyAlignment="1">
      <alignment horizontal="center" vertical="center" wrapText="1"/>
    </xf>
    <xf numFmtId="0" fontId="10" fillId="0" borderId="35" xfId="72" applyFont="1" applyBorder="1" applyAlignment="1">
      <alignment horizontal="center" vertical="center" wrapText="1"/>
    </xf>
    <xf numFmtId="38" fontId="7" fillId="0" borderId="193" xfId="62" applyFont="1" applyBorder="1">
      <alignment vertical="center"/>
    </xf>
    <xf numFmtId="38" fontId="7" fillId="0" borderId="68" xfId="62" applyFont="1" applyBorder="1">
      <alignment vertical="center"/>
    </xf>
    <xf numFmtId="38" fontId="7" fillId="0" borderId="35" xfId="62" applyFont="1" applyBorder="1">
      <alignment vertical="center"/>
    </xf>
    <xf numFmtId="184" fontId="7" fillId="47" borderId="178" xfId="64" applyNumberFormat="1" applyFont="1" applyFill="1" applyBorder="1" applyAlignment="1">
      <alignment horizontal="right" vertical="center"/>
    </xf>
    <xf numFmtId="184" fontId="7" fillId="47" borderId="159" xfId="64" applyNumberFormat="1" applyFont="1" applyFill="1" applyBorder="1" applyAlignment="1">
      <alignment horizontal="right" vertical="center"/>
    </xf>
    <xf numFmtId="184" fontId="7" fillId="47" borderId="179" xfId="64" applyNumberFormat="1" applyFont="1" applyFill="1" applyBorder="1" applyAlignment="1">
      <alignment horizontal="right" vertical="center"/>
    </xf>
    <xf numFmtId="0" fontId="10" fillId="24" borderId="233" xfId="72" applyFont="1" applyFill="1" applyBorder="1" applyAlignment="1">
      <alignment horizontal="right" vertical="top" wrapText="1"/>
    </xf>
    <xf numFmtId="0" fontId="10" fillId="24" borderId="369" xfId="72" applyFont="1" applyFill="1" applyBorder="1" applyAlignment="1">
      <alignment horizontal="right" vertical="top" wrapText="1"/>
    </xf>
    <xf numFmtId="0" fontId="10" fillId="24" borderId="372" xfId="72" applyFont="1" applyFill="1" applyBorder="1" applyAlignment="1">
      <alignment horizontal="right" vertical="top" wrapText="1"/>
    </xf>
    <xf numFmtId="38" fontId="7" fillId="0" borderId="303" xfId="62" applyFont="1" applyBorder="1">
      <alignment vertical="center"/>
    </xf>
    <xf numFmtId="0" fontId="11" fillId="47" borderId="109" xfId="52" applyFont="1" applyFill="1" applyBorder="1" applyAlignment="1">
      <alignment horizontal="center" vertical="center" shrinkToFit="1"/>
    </xf>
    <xf numFmtId="0" fontId="11" fillId="47" borderId="113" xfId="52" applyFont="1" applyFill="1" applyBorder="1" applyAlignment="1">
      <alignment horizontal="center" vertical="center" shrinkToFit="1"/>
    </xf>
    <xf numFmtId="185" fontId="7" fillId="47" borderId="109" xfId="0" applyNumberFormat="1" applyFont="1" applyFill="1" applyBorder="1">
      <alignment vertical="center"/>
    </xf>
    <xf numFmtId="185" fontId="7" fillId="47" borderId="113" xfId="0" applyNumberFormat="1" applyFont="1" applyFill="1" applyBorder="1">
      <alignment vertical="center"/>
    </xf>
    <xf numFmtId="185" fontId="7" fillId="47" borderId="62" xfId="0" applyNumberFormat="1" applyFont="1" applyFill="1" applyBorder="1">
      <alignment vertical="center"/>
    </xf>
    <xf numFmtId="9" fontId="7" fillId="47" borderId="32" xfId="28" applyFont="1" applyFill="1" applyBorder="1">
      <alignment vertical="center"/>
    </xf>
    <xf numFmtId="9" fontId="7" fillId="47" borderId="109" xfId="28" applyFont="1" applyFill="1" applyBorder="1">
      <alignment vertical="center"/>
    </xf>
    <xf numFmtId="9" fontId="7" fillId="47" borderId="113" xfId="28" applyFont="1" applyFill="1" applyBorder="1">
      <alignment vertical="center"/>
    </xf>
    <xf numFmtId="9" fontId="7" fillId="47" borderId="62" xfId="28" applyFont="1" applyFill="1" applyBorder="1">
      <alignment vertical="center"/>
    </xf>
    <xf numFmtId="38" fontId="7" fillId="47" borderId="109" xfId="62" applyFont="1" applyFill="1" applyBorder="1" applyAlignment="1">
      <alignment horizontal="right" vertical="center"/>
    </xf>
    <xf numFmtId="38" fontId="7" fillId="47" borderId="113" xfId="62" applyFont="1" applyFill="1" applyBorder="1" applyAlignment="1">
      <alignment horizontal="right" vertical="center"/>
    </xf>
    <xf numFmtId="38" fontId="7" fillId="47" borderId="62" xfId="62" applyFont="1" applyFill="1" applyBorder="1" applyAlignment="1">
      <alignment horizontal="right" vertical="center"/>
    </xf>
    <xf numFmtId="38" fontId="0" fillId="47" borderId="109" xfId="62" applyFont="1" applyFill="1" applyBorder="1" applyAlignment="1">
      <alignment horizontal="right" vertical="center"/>
    </xf>
    <xf numFmtId="0" fontId="0" fillId="0" borderId="0" xfId="0" applyAlignment="1">
      <alignment horizontal="left" wrapText="1"/>
    </xf>
    <xf numFmtId="0" fontId="65" fillId="0" borderId="121" xfId="0" applyFont="1" applyBorder="1" applyAlignment="1">
      <alignment horizontal="center" vertical="center" wrapText="1"/>
    </xf>
    <xf numFmtId="0" fontId="65" fillId="0" borderId="103" xfId="0" applyFont="1" applyBorder="1" applyAlignment="1">
      <alignment horizontal="center" vertical="center" wrapText="1"/>
    </xf>
    <xf numFmtId="0" fontId="0" fillId="0" borderId="28" xfId="0" applyBorder="1" applyAlignment="1">
      <alignment horizontal="left" vertical="top" wrapText="1"/>
    </xf>
    <xf numFmtId="0" fontId="0" fillId="0" borderId="60" xfId="0" applyBorder="1" applyAlignment="1">
      <alignment horizontal="left" vertical="top" wrapText="1"/>
    </xf>
    <xf numFmtId="0" fontId="0" fillId="0" borderId="16" xfId="0" applyBorder="1" applyAlignment="1">
      <alignment horizontal="left" vertical="top" wrapText="1"/>
    </xf>
    <xf numFmtId="0" fontId="0" fillId="0" borderId="22" xfId="0" applyBorder="1" applyAlignment="1">
      <alignment horizontal="left" vertical="top" wrapText="1"/>
    </xf>
    <xf numFmtId="0" fontId="0" fillId="0" borderId="29" xfId="0" applyBorder="1" applyAlignment="1">
      <alignment horizontal="left" vertical="top" wrapText="1"/>
    </xf>
    <xf numFmtId="0" fontId="0" fillId="0" borderId="24" xfId="0" applyBorder="1" applyAlignment="1">
      <alignment horizontal="left" vertical="top" wrapText="1"/>
    </xf>
    <xf numFmtId="0" fontId="16" fillId="0" borderId="121" xfId="0" applyFont="1" applyBorder="1" applyAlignment="1">
      <alignment horizontal="center" vertical="center" textRotation="255"/>
    </xf>
    <xf numFmtId="0" fontId="16" fillId="0" borderId="103" xfId="0" applyFont="1" applyBorder="1" applyAlignment="1">
      <alignment horizontal="center" vertical="center" textRotation="255"/>
    </xf>
    <xf numFmtId="0" fontId="16" fillId="0" borderId="142" xfId="0" applyFont="1" applyBorder="1" applyAlignment="1">
      <alignment horizontal="center" vertical="center" textRotation="255"/>
    </xf>
    <xf numFmtId="0" fontId="65" fillId="0" borderId="142" xfId="0" applyFont="1" applyBorder="1" applyAlignment="1">
      <alignment horizontal="left" vertical="center"/>
    </xf>
    <xf numFmtId="0" fontId="65" fillId="0" borderId="103" xfId="0" applyFont="1" applyBorder="1" applyAlignment="1">
      <alignment horizontal="left" vertical="center"/>
    </xf>
    <xf numFmtId="0" fontId="0" fillId="0" borderId="121" xfId="0" applyBorder="1" applyAlignment="1">
      <alignment horizontal="center" vertical="center"/>
    </xf>
    <xf numFmtId="0" fontId="0" fillId="0" borderId="103" xfId="0" applyBorder="1" applyAlignment="1">
      <alignment horizontal="center" vertical="center"/>
    </xf>
    <xf numFmtId="0" fontId="0" fillId="0" borderId="121" xfId="0" applyBorder="1" applyAlignment="1">
      <alignment horizontal="left" vertical="center" wrapText="1"/>
    </xf>
    <xf numFmtId="0" fontId="0" fillId="0" borderId="103" xfId="0" applyBorder="1" applyAlignment="1">
      <alignment horizontal="left" vertical="center"/>
    </xf>
    <xf numFmtId="0" fontId="21" fillId="0" borderId="121" xfId="60" applyFont="1" applyBorder="1" applyAlignment="1">
      <alignment horizontal="center" vertical="center" wrapText="1"/>
    </xf>
    <xf numFmtId="0" fontId="21" fillId="0" borderId="142" xfId="60" applyFont="1" applyBorder="1" applyAlignment="1">
      <alignment horizontal="center" vertical="center" wrapText="1"/>
    </xf>
    <xf numFmtId="0" fontId="21" fillId="0" borderId="103" xfId="60" applyFont="1" applyBorder="1" applyAlignment="1">
      <alignment horizontal="center" vertical="center" wrapText="1"/>
    </xf>
    <xf numFmtId="0" fontId="203" fillId="0" borderId="121" xfId="60" applyFont="1" applyBorder="1" applyAlignment="1">
      <alignment horizontal="center" vertical="center" wrapText="1"/>
    </xf>
    <xf numFmtId="0" fontId="203" fillId="0" borderId="142" xfId="60" applyFont="1" applyBorder="1" applyAlignment="1">
      <alignment horizontal="center" vertical="center" wrapText="1"/>
    </xf>
    <xf numFmtId="0" fontId="203" fillId="0" borderId="103" xfId="60" applyFont="1" applyBorder="1" applyAlignment="1">
      <alignment horizontal="center" vertical="center" wrapText="1"/>
    </xf>
    <xf numFmtId="0" fontId="0" fillId="0" borderId="18" xfId="60" applyFont="1" applyBorder="1" applyAlignment="1">
      <alignment horizontal="left"/>
    </xf>
    <xf numFmtId="0" fontId="0" fillId="0" borderId="19" xfId="60" applyFont="1" applyBorder="1" applyAlignment="1">
      <alignment horizontal="left"/>
    </xf>
    <xf numFmtId="0" fontId="0" fillId="0" borderId="18" xfId="60" applyFont="1" applyBorder="1" applyAlignment="1">
      <alignment horizontal="center"/>
    </xf>
    <xf numFmtId="0" fontId="0" fillId="0" borderId="19" xfId="60" applyFont="1" applyBorder="1" applyAlignment="1">
      <alignment horizontal="center"/>
    </xf>
    <xf numFmtId="0" fontId="7" fillId="34" borderId="29" xfId="60" applyFill="1" applyBorder="1" applyAlignment="1">
      <alignment horizontal="left"/>
    </xf>
    <xf numFmtId="0" fontId="0" fillId="0" borderId="29" xfId="60" applyFont="1" applyBorder="1" applyAlignment="1">
      <alignment horizontal="right"/>
    </xf>
    <xf numFmtId="0" fontId="0" fillId="34" borderId="29" xfId="60" applyFont="1" applyFill="1" applyBorder="1" applyAlignment="1">
      <alignment horizontal="left"/>
    </xf>
    <xf numFmtId="0" fontId="0" fillId="0" borderId="200" xfId="60" applyFont="1" applyBorder="1" applyAlignment="1">
      <alignment horizontal="center" vertical="center"/>
    </xf>
    <xf numFmtId="0" fontId="7" fillId="0" borderId="160" xfId="60" applyBorder="1" applyAlignment="1">
      <alignment horizontal="center" vertical="center"/>
    </xf>
    <xf numFmtId="0" fontId="7" fillId="0" borderId="196" xfId="60" applyBorder="1" applyAlignment="1">
      <alignment horizontal="center" vertical="center"/>
    </xf>
    <xf numFmtId="0" fontId="0" fillId="0" borderId="27" xfId="60" applyFont="1" applyBorder="1" applyAlignment="1">
      <alignment horizontal="center" vertical="center"/>
    </xf>
    <xf numFmtId="0" fontId="7" fillId="0" borderId="145" xfId="60" applyBorder="1" applyAlignment="1">
      <alignment horizontal="center" vertical="center"/>
    </xf>
    <xf numFmtId="0" fontId="0" fillId="0" borderId="200" xfId="60" applyFont="1" applyBorder="1" applyAlignment="1">
      <alignment horizontal="center" vertical="center" wrapText="1"/>
    </xf>
    <xf numFmtId="0" fontId="0" fillId="0" borderId="295" xfId="0" applyBorder="1">
      <alignment vertical="center"/>
    </xf>
    <xf numFmtId="0" fontId="0" fillId="0" borderId="233" xfId="0" applyBorder="1">
      <alignment vertical="center"/>
    </xf>
    <xf numFmtId="0" fontId="23" fillId="0" borderId="15" xfId="60" applyFont="1" applyBorder="1" applyAlignment="1">
      <alignment horizontal="center" vertical="center"/>
    </xf>
    <xf numFmtId="0" fontId="23" fillId="0" borderId="20" xfId="60" applyFont="1" applyBorder="1" applyAlignment="1">
      <alignment horizontal="center" vertical="center"/>
    </xf>
    <xf numFmtId="0" fontId="0" fillId="0" borderId="160" xfId="0" applyBorder="1">
      <alignment vertical="center"/>
    </xf>
    <xf numFmtId="0" fontId="0" fillId="0" borderId="171" xfId="0" applyBorder="1">
      <alignment vertical="center"/>
    </xf>
    <xf numFmtId="0" fontId="17" fillId="0" borderId="0" xfId="29" applyAlignment="1" applyProtection="1">
      <alignment horizontal="left"/>
    </xf>
    <xf numFmtId="0" fontId="7" fillId="0" borderId="27" xfId="60" applyBorder="1" applyAlignment="1">
      <alignment horizontal="center" vertical="center"/>
    </xf>
    <xf numFmtId="0" fontId="7" fillId="0" borderId="200" xfId="60" applyBorder="1" applyAlignment="1">
      <alignment horizontal="center" vertical="center"/>
    </xf>
    <xf numFmtId="0" fontId="0" fillId="0" borderId="200" xfId="0" applyBorder="1">
      <alignment vertical="center"/>
    </xf>
    <xf numFmtId="0" fontId="0" fillId="0" borderId="26" xfId="60" applyFont="1" applyBorder="1" applyAlignment="1">
      <alignment horizontal="center" vertical="center"/>
    </xf>
    <xf numFmtId="0" fontId="0" fillId="0" borderId="145" xfId="60" applyFont="1" applyBorder="1" applyAlignment="1">
      <alignment horizontal="center" vertical="center"/>
    </xf>
    <xf numFmtId="0" fontId="0" fillId="0" borderId="200" xfId="0" applyBorder="1" applyAlignment="1">
      <alignment horizontal="left" vertical="center"/>
    </xf>
    <xf numFmtId="0" fontId="0" fillId="0" borderId="160" xfId="0" applyBorder="1" applyAlignment="1">
      <alignment horizontal="left" vertical="center"/>
    </xf>
    <xf numFmtId="0" fontId="0" fillId="34" borderId="101" xfId="60" applyFont="1" applyFill="1" applyBorder="1" applyAlignment="1">
      <alignment horizontal="center" vertical="center"/>
    </xf>
    <xf numFmtId="0" fontId="7" fillId="34" borderId="102" xfId="60" applyFill="1" applyBorder="1" applyAlignment="1">
      <alignment horizontal="center" vertical="center"/>
    </xf>
    <xf numFmtId="0" fontId="0" fillId="0" borderId="120" xfId="0" applyBorder="1" applyAlignment="1">
      <alignment horizontal="center" vertical="center"/>
    </xf>
    <xf numFmtId="0" fontId="0" fillId="0" borderId="145" xfId="0" applyBorder="1" applyAlignment="1">
      <alignment horizontal="center" vertical="center"/>
    </xf>
    <xf numFmtId="0" fontId="0" fillId="0" borderId="0" xfId="60" applyFont="1" applyAlignment="1">
      <alignment horizontal="right"/>
    </xf>
    <xf numFmtId="0" fontId="7" fillId="0" borderId="0" xfId="60" applyAlignment="1">
      <alignment horizontal="right"/>
    </xf>
    <xf numFmtId="31" fontId="0" fillId="0" borderId="0" xfId="60" applyNumberFormat="1" applyFont="1" applyAlignment="1">
      <alignment horizontal="left"/>
    </xf>
    <xf numFmtId="31" fontId="7" fillId="0" borderId="0" xfId="60" applyNumberFormat="1" applyAlignment="1">
      <alignment horizontal="left"/>
    </xf>
    <xf numFmtId="0" fontId="0" fillId="35" borderId="171" xfId="0" applyFill="1" applyBorder="1" applyAlignment="1">
      <alignment horizontal="center" vertical="center"/>
    </xf>
    <xf numFmtId="0" fontId="0" fillId="35" borderId="0" xfId="0" applyFill="1">
      <alignment vertical="center"/>
    </xf>
    <xf numFmtId="0" fontId="0" fillId="0" borderId="238" xfId="0" applyBorder="1" applyAlignment="1">
      <alignment horizontal="center" vertical="center"/>
    </xf>
    <xf numFmtId="0" fontId="0" fillId="0" borderId="240" xfId="0" applyBorder="1" applyAlignment="1">
      <alignment horizontal="center" vertical="center"/>
    </xf>
    <xf numFmtId="0" fontId="0" fillId="0" borderId="239" xfId="0" applyBorder="1" applyAlignment="1">
      <alignment horizontal="center" vertical="center"/>
    </xf>
    <xf numFmtId="0" fontId="7" fillId="34" borderId="101" xfId="60" applyFill="1" applyBorder="1" applyAlignment="1">
      <alignment horizontal="center" vertical="center"/>
    </xf>
    <xf numFmtId="0" fontId="65" fillId="0" borderId="0" xfId="60" applyFont="1" applyAlignment="1">
      <alignment horizontal="left"/>
    </xf>
    <xf numFmtId="0" fontId="0" fillId="35" borderId="153" xfId="60" applyFont="1" applyFill="1" applyBorder="1" applyAlignment="1">
      <alignment horizontal="center"/>
    </xf>
    <xf numFmtId="0" fontId="0" fillId="35" borderId="106" xfId="60" applyFont="1" applyFill="1" applyBorder="1" applyAlignment="1">
      <alignment horizontal="center"/>
    </xf>
    <xf numFmtId="0" fontId="7" fillId="35" borderId="28" xfId="60" applyFill="1" applyBorder="1" applyAlignment="1">
      <alignment horizontal="center"/>
    </xf>
    <xf numFmtId="0" fontId="16" fillId="0" borderId="0" xfId="60" applyFont="1" applyAlignment="1">
      <alignment horizontal="center" vertical="center"/>
    </xf>
    <xf numFmtId="0" fontId="7" fillId="35" borderId="153" xfId="60" applyFill="1" applyBorder="1" applyAlignment="1">
      <alignment horizontal="center"/>
    </xf>
    <xf numFmtId="0" fontId="0" fillId="0" borderId="0" xfId="60" applyFont="1" applyAlignment="1">
      <alignment horizontal="left" vertical="top" wrapText="1"/>
    </xf>
    <xf numFmtId="0" fontId="7" fillId="0" borderId="0" xfId="60" applyAlignment="1">
      <alignment horizontal="left" vertical="top" wrapText="1"/>
    </xf>
    <xf numFmtId="0" fontId="11" fillId="0" borderId="15" xfId="47" applyFont="1" applyBorder="1" applyAlignment="1">
      <alignment horizontal="center"/>
    </xf>
    <xf numFmtId="0" fontId="19" fillId="0" borderId="109" xfId="47" applyFont="1" applyBorder="1" applyAlignment="1">
      <alignment horizontal="left" vertical="center" wrapText="1"/>
    </xf>
    <xf numFmtId="0" fontId="19" fillId="0" borderId="113" xfId="47" applyFont="1" applyBorder="1" applyAlignment="1">
      <alignment horizontal="left" vertical="center" wrapText="1"/>
    </xf>
    <xf numFmtId="0" fontId="19" fillId="0" borderId="62" xfId="47" applyFont="1" applyBorder="1" applyAlignment="1">
      <alignment horizontal="left" vertical="center" wrapText="1"/>
    </xf>
    <xf numFmtId="0" fontId="19" fillId="0" borderId="178" xfId="47" applyFont="1" applyBorder="1" applyAlignment="1">
      <alignment horizontal="left" vertical="center" wrapText="1"/>
    </xf>
    <xf numFmtId="0" fontId="19" fillId="0" borderId="159" xfId="47" applyFont="1" applyBorder="1" applyAlignment="1">
      <alignment horizontal="left" vertical="center" wrapText="1"/>
    </xf>
    <xf numFmtId="0" fontId="19" fillId="0" borderId="34" xfId="47" applyFont="1" applyBorder="1" applyAlignment="1">
      <alignment horizontal="left" vertical="center" wrapText="1"/>
    </xf>
    <xf numFmtId="0" fontId="8" fillId="0" borderId="26" xfId="47" applyBorder="1" applyAlignment="1">
      <alignment horizontal="center" vertical="center" textRotation="255"/>
    </xf>
    <xf numFmtId="0" fontId="8" fillId="0" borderId="27" xfId="47" applyBorder="1" applyAlignment="1">
      <alignment horizontal="center" vertical="center" textRotation="255"/>
    </xf>
    <xf numFmtId="0" fontId="8" fillId="0" borderId="17" xfId="47" applyBorder="1" applyAlignment="1">
      <alignment horizontal="center" vertical="center" textRotation="255"/>
    </xf>
    <xf numFmtId="0" fontId="19" fillId="0" borderId="15" xfId="47" applyFont="1" applyBorder="1" applyAlignment="1">
      <alignment horizontal="center" vertical="center" textRotation="255" wrapText="1"/>
    </xf>
    <xf numFmtId="0" fontId="12" fillId="0" borderId="31" xfId="47" applyFont="1" applyBorder="1" applyAlignment="1">
      <alignment horizontal="left"/>
    </xf>
    <xf numFmtId="0" fontId="19" fillId="0" borderId="33" xfId="47" applyFont="1" applyBorder="1" applyAlignment="1">
      <alignment horizontal="left"/>
    </xf>
    <xf numFmtId="0" fontId="19" fillId="0" borderId="15" xfId="47" applyFont="1" applyBorder="1" applyAlignment="1">
      <alignment horizontal="center"/>
    </xf>
    <xf numFmtId="0" fontId="19" fillId="0" borderId="18" xfId="47" applyFont="1" applyBorder="1" applyAlignment="1">
      <alignment horizontal="center"/>
    </xf>
    <xf numFmtId="0" fontId="19" fillId="0" borderId="30" xfId="47" applyFont="1" applyBorder="1" applyAlignment="1">
      <alignment horizontal="center"/>
    </xf>
    <xf numFmtId="0" fontId="19" fillId="0" borderId="19" xfId="47" applyFont="1" applyBorder="1" applyAlignment="1">
      <alignment horizontal="center"/>
    </xf>
    <xf numFmtId="0" fontId="19" fillId="0" borderId="26" xfId="47" applyFont="1" applyBorder="1" applyAlignment="1">
      <alignment horizontal="center" vertical="center" textRotation="255" wrapText="1"/>
    </xf>
    <xf numFmtId="0" fontId="19" fillId="0" borderId="27" xfId="47" applyFont="1" applyBorder="1" applyAlignment="1">
      <alignment horizontal="center" vertical="center" textRotation="255" wrapText="1"/>
    </xf>
    <xf numFmtId="0" fontId="19" fillId="0" borderId="17" xfId="47" applyFont="1" applyBorder="1" applyAlignment="1">
      <alignment horizontal="center" vertical="center" textRotation="255" wrapText="1"/>
    </xf>
    <xf numFmtId="0" fontId="19" fillId="0" borderId="193" xfId="47" applyFont="1" applyBorder="1" applyAlignment="1">
      <alignment horizontal="left" vertical="center" wrapText="1"/>
    </xf>
    <xf numFmtId="0" fontId="19" fillId="0" borderId="68" xfId="47" applyFont="1" applyBorder="1" applyAlignment="1">
      <alignment horizontal="left" vertical="center" wrapText="1"/>
    </xf>
    <xf numFmtId="0" fontId="19" fillId="0" borderId="35" xfId="47" applyFont="1" applyBorder="1" applyAlignment="1">
      <alignment horizontal="left" vertical="center" wrapText="1"/>
    </xf>
    <xf numFmtId="0" fontId="19" fillId="0" borderId="26" xfId="47" applyFont="1" applyBorder="1" applyAlignment="1">
      <alignment horizontal="center" vertical="center" textRotation="255" shrinkToFit="1"/>
    </xf>
    <xf numFmtId="0" fontId="19" fillId="0" borderId="27" xfId="47" applyFont="1" applyBorder="1" applyAlignment="1">
      <alignment horizontal="center" vertical="center" textRotation="255" shrinkToFit="1"/>
    </xf>
    <xf numFmtId="0" fontId="19" fillId="0" borderId="17" xfId="47" applyFont="1" applyBorder="1" applyAlignment="1">
      <alignment horizontal="center" vertical="center" textRotation="255" shrinkToFit="1"/>
    </xf>
    <xf numFmtId="178" fontId="106" fillId="0" borderId="18" xfId="47" applyNumberFormat="1" applyFont="1" applyBorder="1" applyAlignment="1">
      <alignment horizontal="left" vertical="center" wrapText="1"/>
    </xf>
    <xf numFmtId="178" fontId="106" fillId="0" borderId="30" xfId="47" applyNumberFormat="1" applyFont="1" applyBorder="1" applyAlignment="1">
      <alignment horizontal="left" vertical="center" wrapText="1"/>
    </xf>
    <xf numFmtId="178" fontId="106" fillId="0" borderId="19" xfId="47" applyNumberFormat="1" applyFont="1" applyBorder="1" applyAlignment="1">
      <alignment horizontal="left" vertical="center" wrapText="1"/>
    </xf>
    <xf numFmtId="0" fontId="106" fillId="0" borderId="18" xfId="47" applyFont="1" applyBorder="1" applyAlignment="1">
      <alignment horizontal="left" vertical="center" wrapText="1"/>
    </xf>
    <xf numFmtId="0" fontId="106" fillId="0" borderId="19" xfId="47" applyFont="1" applyBorder="1" applyAlignment="1">
      <alignment horizontal="left" vertical="center" wrapText="1"/>
    </xf>
    <xf numFmtId="38" fontId="106" fillId="0" borderId="18" xfId="35" applyFont="1" applyFill="1" applyBorder="1" applyAlignment="1">
      <alignment horizontal="left"/>
    </xf>
    <xf numFmtId="38" fontId="106" fillId="0" borderId="19" xfId="35" applyFont="1" applyFill="1" applyBorder="1" applyAlignment="1">
      <alignment horizontal="left"/>
    </xf>
    <xf numFmtId="0" fontId="8" fillId="0" borderId="15" xfId="47" applyBorder="1"/>
    <xf numFmtId="0" fontId="20" fillId="0" borderId="60" xfId="47" applyFont="1" applyBorder="1" applyAlignment="1">
      <alignment horizontal="center" vertical="center" wrapText="1"/>
    </xf>
    <xf numFmtId="0" fontId="20" fillId="0" borderId="0" xfId="47" applyFont="1" applyAlignment="1">
      <alignment horizontal="center" vertical="center" wrapText="1"/>
    </xf>
    <xf numFmtId="0" fontId="20" fillId="0" borderId="16" xfId="47" applyFont="1" applyBorder="1" applyAlignment="1">
      <alignment horizontal="center" vertical="center" wrapText="1"/>
    </xf>
    <xf numFmtId="0" fontId="20" fillId="0" borderId="22" xfId="47" applyFont="1" applyBorder="1" applyAlignment="1">
      <alignment horizontal="center" vertical="center" wrapText="1"/>
    </xf>
    <xf numFmtId="0" fontId="20" fillId="0" borderId="29" xfId="47" applyFont="1" applyBorder="1" applyAlignment="1">
      <alignment horizontal="center" vertical="center" wrapText="1"/>
    </xf>
    <xf numFmtId="0" fontId="20" fillId="0" borderId="24" xfId="47" applyFont="1" applyBorder="1" applyAlignment="1">
      <alignment horizontal="center" vertical="center" wrapText="1"/>
    </xf>
    <xf numFmtId="0" fontId="19" fillId="25" borderId="18" xfId="47" applyFont="1" applyFill="1" applyBorder="1" applyAlignment="1">
      <alignment horizontal="center"/>
    </xf>
    <xf numFmtId="0" fontId="19" fillId="25" borderId="19" xfId="47" applyFont="1" applyFill="1" applyBorder="1" applyAlignment="1">
      <alignment horizontal="center"/>
    </xf>
    <xf numFmtId="178" fontId="106" fillId="0" borderId="15" xfId="47" applyNumberFormat="1" applyFont="1" applyBorder="1" applyAlignment="1">
      <alignment horizontal="center" vertical="center"/>
    </xf>
    <xf numFmtId="178" fontId="109" fillId="0" borderId="153" xfId="47" applyNumberFormat="1" applyFont="1" applyBorder="1" applyAlignment="1">
      <alignment horizontal="center" vertical="center" wrapText="1"/>
    </xf>
    <xf numFmtId="178" fontId="109" fillId="0" borderId="28" xfId="47" applyNumberFormat="1" applyFont="1" applyBorder="1" applyAlignment="1">
      <alignment horizontal="center" vertical="center" wrapText="1"/>
    </xf>
    <xf numFmtId="178" fontId="109" fillId="0" borderId="22" xfId="47" applyNumberFormat="1" applyFont="1" applyBorder="1" applyAlignment="1">
      <alignment horizontal="center" vertical="center" wrapText="1"/>
    </xf>
    <xf numFmtId="178" fontId="109" fillId="0" borderId="24" xfId="47" applyNumberFormat="1" applyFont="1" applyBorder="1" applyAlignment="1">
      <alignment horizontal="center" vertical="center" wrapText="1"/>
    </xf>
    <xf numFmtId="178" fontId="106" fillId="0" borderId="18" xfId="47" applyNumberFormat="1" applyFont="1" applyBorder="1" applyAlignment="1">
      <alignment horizontal="center" vertical="center"/>
    </xf>
    <xf numFmtId="178" fontId="106" fillId="0" borderId="30" xfId="47" applyNumberFormat="1" applyFont="1" applyBorder="1" applyAlignment="1">
      <alignment horizontal="center" vertical="center"/>
    </xf>
    <xf numFmtId="178" fontId="106" fillId="0" borderId="19" xfId="47" applyNumberFormat="1" applyFont="1" applyBorder="1" applyAlignment="1">
      <alignment horizontal="center" vertical="center"/>
    </xf>
    <xf numFmtId="0" fontId="8" fillId="0" borderId="15" xfId="47" applyBorder="1" applyAlignment="1">
      <alignment horizontal="center" vertical="top"/>
    </xf>
    <xf numFmtId="0" fontId="8" fillId="0" borderId="60" xfId="47" applyBorder="1" applyAlignment="1">
      <alignment horizontal="center"/>
    </xf>
    <xf numFmtId="0" fontId="8" fillId="0" borderId="0" xfId="47" applyAlignment="1">
      <alignment horizontal="center"/>
    </xf>
    <xf numFmtId="0" fontId="19" fillId="0" borderId="153" xfId="47" applyFont="1" applyBorder="1" applyAlignment="1">
      <alignment horizontal="center"/>
    </xf>
    <xf numFmtId="0" fontId="19" fillId="0" borderId="106" xfId="47" applyFont="1" applyBorder="1" applyAlignment="1">
      <alignment horizontal="center"/>
    </xf>
    <xf numFmtId="0" fontId="19" fillId="0" borderId="22" xfId="47" applyFont="1" applyBorder="1" applyAlignment="1">
      <alignment horizontal="center"/>
    </xf>
    <xf numFmtId="0" fontId="19" fillId="0" borderId="29" xfId="47" applyFont="1" applyBorder="1" applyAlignment="1">
      <alignment horizontal="center"/>
    </xf>
    <xf numFmtId="0" fontId="19" fillId="0" borderId="26" xfId="47" applyFont="1" applyBorder="1" applyAlignment="1">
      <alignment horizontal="center"/>
    </xf>
    <xf numFmtId="0" fontId="19" fillId="0" borderId="17" xfId="47" applyFont="1" applyBorder="1" applyAlignment="1">
      <alignment horizontal="center"/>
    </xf>
    <xf numFmtId="0" fontId="8" fillId="0" borderId="19" xfId="47" applyBorder="1"/>
    <xf numFmtId="0" fontId="64" fillId="0" borderId="153" xfId="47" applyFont="1" applyBorder="1" applyAlignment="1">
      <alignment horizontal="left" vertical="top"/>
    </xf>
    <xf numFmtId="0" fontId="64" fillId="0" borderId="106" xfId="47" applyFont="1" applyBorder="1" applyAlignment="1">
      <alignment horizontal="left" vertical="top"/>
    </xf>
    <xf numFmtId="0" fontId="64" fillId="0" borderId="28" xfId="47" applyFont="1" applyBorder="1" applyAlignment="1">
      <alignment horizontal="left" vertical="top"/>
    </xf>
    <xf numFmtId="0" fontId="64" fillId="0" borderId="22" xfId="47" applyFont="1" applyBorder="1" applyAlignment="1">
      <alignment horizontal="left" vertical="top"/>
    </xf>
    <xf numFmtId="0" fontId="64" fillId="0" borderId="29" xfId="47" applyFont="1" applyBorder="1" applyAlignment="1">
      <alignment horizontal="left" vertical="top"/>
    </xf>
    <xf numFmtId="0" fontId="64" fillId="0" borderId="24" xfId="47" applyFont="1" applyBorder="1" applyAlignment="1">
      <alignment horizontal="left" vertical="top"/>
    </xf>
    <xf numFmtId="0" fontId="20" fillId="0" borderId="26" xfId="47" applyFont="1" applyBorder="1" applyAlignment="1">
      <alignment horizontal="center" vertical="center" textRotation="255" wrapText="1"/>
    </xf>
    <xf numFmtId="0" fontId="20" fillId="0" borderId="27" xfId="47" applyFont="1" applyBorder="1" applyAlignment="1">
      <alignment horizontal="center" vertical="center" textRotation="255" wrapText="1"/>
    </xf>
    <xf numFmtId="0" fontId="19" fillId="0" borderId="271" xfId="47" applyFont="1" applyBorder="1" applyAlignment="1">
      <alignment horizontal="center"/>
    </xf>
    <xf numFmtId="0" fontId="19" fillId="0" borderId="272" xfId="47" applyFont="1" applyBorder="1" applyAlignment="1">
      <alignment horizontal="center"/>
    </xf>
    <xf numFmtId="0" fontId="19" fillId="0" borderId="273" xfId="47" applyFont="1" applyBorder="1" applyAlignment="1">
      <alignment horizontal="center"/>
    </xf>
    <xf numFmtId="0" fontId="19" fillId="0" borderId="274" xfId="47" applyFont="1" applyBorder="1" applyAlignment="1">
      <alignment horizontal="center"/>
    </xf>
    <xf numFmtId="0" fontId="19" fillId="0" borderId="275" xfId="47" applyFont="1" applyBorder="1" applyAlignment="1">
      <alignment horizontal="center"/>
    </xf>
    <xf numFmtId="0" fontId="19" fillId="0" borderId="276" xfId="47" applyFont="1" applyBorder="1" applyAlignment="1">
      <alignment horizontal="center"/>
    </xf>
    <xf numFmtId="0" fontId="80" fillId="0" borderId="277" xfId="47" applyFont="1" applyBorder="1" applyAlignment="1">
      <alignment horizontal="center"/>
    </xf>
    <xf numFmtId="0" fontId="80" fillId="0" borderId="278" xfId="47" applyFont="1" applyBorder="1" applyAlignment="1">
      <alignment horizontal="center"/>
    </xf>
    <xf numFmtId="0" fontId="20" fillId="0" borderId="18" xfId="47" applyFont="1" applyBorder="1" applyAlignment="1">
      <alignment horizontal="left"/>
    </xf>
    <xf numFmtId="0" fontId="20" fillId="0" borderId="30" xfId="47" applyFont="1" applyBorder="1" applyAlignment="1">
      <alignment horizontal="left"/>
    </xf>
    <xf numFmtId="0" fontId="20" fillId="0" borderId="19" xfId="47" applyFont="1" applyBorder="1" applyAlignment="1">
      <alignment horizontal="left"/>
    </xf>
    <xf numFmtId="0" fontId="20" fillId="0" borderId="18" xfId="47" applyFont="1" applyBorder="1" applyAlignment="1">
      <alignment horizontal="center"/>
    </xf>
    <xf numFmtId="0" fontId="20" fillId="0" borderId="30" xfId="47" applyFont="1" applyBorder="1" applyAlignment="1">
      <alignment horizontal="center"/>
    </xf>
    <xf numFmtId="0" fontId="20" fillId="0" borderId="19" xfId="47" applyFont="1" applyBorder="1" applyAlignment="1">
      <alignment horizontal="center"/>
    </xf>
    <xf numFmtId="0" fontId="7" fillId="33" borderId="26" xfId="74" applyFill="1" applyBorder="1" applyAlignment="1">
      <alignment horizontal="center" vertical="center"/>
    </xf>
    <xf numFmtId="0" fontId="7" fillId="33" borderId="27" xfId="74" applyFill="1" applyBorder="1" applyAlignment="1">
      <alignment horizontal="center" vertical="center"/>
    </xf>
    <xf numFmtId="0" fontId="7" fillId="33" borderId="17" xfId="74" applyFill="1" applyBorder="1" applyAlignment="1">
      <alignment horizontal="center" vertical="center"/>
    </xf>
    <xf numFmtId="0" fontId="19" fillId="0" borderId="178" xfId="47" applyFont="1" applyBorder="1" applyAlignment="1">
      <alignment horizontal="left" vertical="top"/>
    </xf>
    <xf numFmtId="0" fontId="19" fillId="0" borderId="159" xfId="47" applyFont="1" applyBorder="1" applyAlignment="1">
      <alignment horizontal="left" vertical="top"/>
    </xf>
    <xf numFmtId="0" fontId="19" fillId="0" borderId="34" xfId="47" applyFont="1" applyBorder="1" applyAlignment="1">
      <alignment horizontal="left" vertical="top"/>
    </xf>
    <xf numFmtId="0" fontId="19" fillId="0" borderId="193" xfId="47" applyFont="1" applyBorder="1" applyAlignment="1">
      <alignment horizontal="left" vertical="top"/>
    </xf>
    <xf numFmtId="0" fontId="19" fillId="0" borderId="68" xfId="47" applyFont="1" applyBorder="1" applyAlignment="1">
      <alignment horizontal="left" vertical="top"/>
    </xf>
    <xf numFmtId="0" fontId="19" fillId="0" borderId="35" xfId="47" applyFont="1" applyBorder="1" applyAlignment="1">
      <alignment horizontal="left" vertical="top"/>
    </xf>
    <xf numFmtId="0" fontId="19" fillId="0" borderId="109" xfId="47" applyFont="1" applyBorder="1" applyAlignment="1">
      <alignment horizontal="left" vertical="top"/>
    </xf>
    <xf numFmtId="0" fontId="19" fillId="0" borderId="113" xfId="47" applyFont="1" applyBorder="1" applyAlignment="1">
      <alignment horizontal="left" vertical="top"/>
    </xf>
    <xf numFmtId="0" fontId="19" fillId="0" borderId="62" xfId="47" applyFont="1" applyBorder="1" applyAlignment="1">
      <alignment horizontal="left" vertical="top"/>
    </xf>
    <xf numFmtId="0" fontId="23" fillId="0" borderId="109" xfId="47" applyFont="1" applyBorder="1" applyAlignment="1">
      <alignment horizontal="left" vertical="center" wrapText="1"/>
    </xf>
    <xf numFmtId="0" fontId="23" fillId="0" borderId="113" xfId="47" applyFont="1" applyBorder="1" applyAlignment="1">
      <alignment horizontal="left" vertical="center" wrapText="1"/>
    </xf>
    <xf numFmtId="0" fontId="23" fillId="0" borderId="62" xfId="47" applyFont="1" applyBorder="1" applyAlignment="1">
      <alignment horizontal="left" vertical="center" wrapText="1"/>
    </xf>
    <xf numFmtId="0" fontId="19" fillId="0" borderId="153" xfId="47" applyFont="1" applyBorder="1" applyAlignment="1">
      <alignment horizontal="center" vertical="top" wrapText="1"/>
    </xf>
    <xf numFmtId="0" fontId="19" fillId="0" borderId="106" xfId="47" applyFont="1" applyBorder="1" applyAlignment="1">
      <alignment horizontal="center" vertical="top" wrapText="1"/>
    </xf>
    <xf numFmtId="0" fontId="19" fillId="0" borderId="28" xfId="47" applyFont="1" applyBorder="1" applyAlignment="1">
      <alignment horizontal="center" vertical="top" wrapTex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0" fillId="0" borderId="26" xfId="0" applyBorder="1" applyAlignment="1">
      <alignment horizontal="center" vertical="center"/>
    </xf>
    <xf numFmtId="0" fontId="0" fillId="0" borderId="17" xfId="0" applyBorder="1" applyAlignment="1">
      <alignment horizontal="center" vertical="center"/>
    </xf>
    <xf numFmtId="0" fontId="8" fillId="0" borderId="27" xfId="47" applyBorder="1" applyAlignment="1">
      <alignment horizontal="center" vertical="center"/>
    </xf>
    <xf numFmtId="0" fontId="8" fillId="0" borderId="17" xfId="47" applyBorder="1" applyAlignment="1">
      <alignment horizontal="center" vertical="center"/>
    </xf>
    <xf numFmtId="0" fontId="14" fillId="0" borderId="27" xfId="47" applyFont="1" applyBorder="1" applyAlignment="1">
      <alignment horizontal="center" vertical="center" textRotation="255" wrapText="1"/>
    </xf>
    <xf numFmtId="0" fontId="14" fillId="0" borderId="17" xfId="47" applyFont="1" applyBorder="1" applyAlignment="1">
      <alignment horizontal="center" vertical="center" textRotation="255" wrapText="1"/>
    </xf>
    <xf numFmtId="0" fontId="23" fillId="0" borderId="178" xfId="47" applyFont="1" applyBorder="1" applyAlignment="1">
      <alignment horizontal="left" vertical="center" wrapText="1"/>
    </xf>
    <xf numFmtId="0" fontId="23" fillId="0" borderId="159" xfId="47" applyFont="1" applyBorder="1" applyAlignment="1">
      <alignment horizontal="left" vertical="center" wrapText="1"/>
    </xf>
    <xf numFmtId="0" fontId="23" fillId="0" borderId="34" xfId="47" applyFont="1" applyBorder="1" applyAlignment="1">
      <alignment horizontal="left" vertical="center" wrapText="1"/>
    </xf>
    <xf numFmtId="0" fontId="19" fillId="0" borderId="18" xfId="47" applyFont="1" applyBorder="1" applyAlignment="1">
      <alignment horizontal="center" vertical="center"/>
    </xf>
    <xf numFmtId="0" fontId="19" fillId="0" borderId="30" xfId="47" applyFont="1" applyBorder="1" applyAlignment="1">
      <alignment horizontal="center" vertical="center"/>
    </xf>
    <xf numFmtId="0" fontId="19" fillId="0" borderId="19" xfId="47" applyFont="1" applyBorder="1" applyAlignment="1">
      <alignment horizontal="center" vertical="center"/>
    </xf>
    <xf numFmtId="0" fontId="23" fillId="0" borderId="26" xfId="47" applyFont="1" applyBorder="1" applyAlignment="1">
      <alignment horizontal="center" vertical="center" textRotation="255"/>
    </xf>
    <xf numFmtId="0" fontId="23" fillId="0" borderId="27" xfId="47" applyFont="1" applyBorder="1" applyAlignment="1">
      <alignment horizontal="center" vertical="center" textRotation="255"/>
    </xf>
    <xf numFmtId="0" fontId="23" fillId="0" borderId="17" xfId="47" applyFont="1" applyBorder="1" applyAlignment="1">
      <alignment horizontal="center" vertical="center" textRotation="255"/>
    </xf>
    <xf numFmtId="0" fontId="23" fillId="0" borderId="26" xfId="47" applyFont="1" applyBorder="1" applyAlignment="1">
      <alignment horizontal="left" vertical="center" wrapText="1"/>
    </xf>
    <xf numFmtId="0" fontId="23" fillId="0" borderId="27" xfId="47" applyFont="1" applyBorder="1" applyAlignment="1">
      <alignment horizontal="left" vertical="center" wrapText="1"/>
    </xf>
    <xf numFmtId="0" fontId="23" fillId="0" borderId="17" xfId="47" applyFont="1" applyBorder="1" applyAlignment="1">
      <alignment horizontal="left" vertical="center" wrapText="1"/>
    </xf>
    <xf numFmtId="0" fontId="20" fillId="0" borderId="17" xfId="47" applyFont="1" applyBorder="1" applyAlignment="1">
      <alignment horizontal="center"/>
    </xf>
    <xf numFmtId="0" fontId="0" fillId="35" borderId="109" xfId="74" applyFont="1" applyFill="1" applyBorder="1" applyAlignment="1">
      <alignment horizontal="left" vertical="top" wrapText="1"/>
    </xf>
    <xf numFmtId="0" fontId="7" fillId="35" borderId="113" xfId="74" applyFill="1" applyBorder="1" applyAlignment="1">
      <alignment horizontal="left" vertical="top" wrapText="1"/>
    </xf>
    <xf numFmtId="0" fontId="0" fillId="35" borderId="178" xfId="74" applyFont="1" applyFill="1" applyBorder="1" applyAlignment="1">
      <alignment horizontal="left" vertical="top" wrapText="1"/>
    </xf>
    <xf numFmtId="0" fontId="7" fillId="35" borderId="159" xfId="74" applyFill="1" applyBorder="1" applyAlignment="1">
      <alignment horizontal="left" vertical="top" wrapText="1"/>
    </xf>
    <xf numFmtId="0" fontId="19" fillId="35" borderId="178" xfId="74" applyFont="1" applyFill="1" applyBorder="1" applyAlignment="1">
      <alignment horizontal="justify" vertical="top" wrapText="1"/>
    </xf>
    <xf numFmtId="0" fontId="19" fillId="35" borderId="34" xfId="74" applyFont="1" applyFill="1" applyBorder="1" applyAlignment="1">
      <alignment horizontal="justify" vertical="top" wrapText="1"/>
    </xf>
    <xf numFmtId="0" fontId="19" fillId="0" borderId="252" xfId="74" applyFont="1" applyBorder="1" applyAlignment="1">
      <alignment horizontal="center" vertical="top" wrapText="1"/>
    </xf>
    <xf numFmtId="0" fontId="19" fillId="0" borderId="253" xfId="74" applyFont="1" applyBorder="1" applyAlignment="1">
      <alignment horizontal="center" vertical="top" wrapText="1"/>
    </xf>
    <xf numFmtId="0" fontId="19" fillId="0" borderId="254" xfId="74" applyFont="1" applyBorder="1" applyAlignment="1">
      <alignment horizontal="center" vertical="top" wrapText="1"/>
    </xf>
    <xf numFmtId="0" fontId="19" fillId="35" borderId="159" xfId="74" applyFont="1" applyFill="1" applyBorder="1" applyAlignment="1">
      <alignment horizontal="justify" vertical="top" wrapText="1"/>
    </xf>
    <xf numFmtId="0" fontId="19" fillId="0" borderId="18" xfId="74" applyFont="1" applyBorder="1" applyAlignment="1">
      <alignment horizontal="center" vertical="top" wrapText="1"/>
    </xf>
    <xf numFmtId="0" fontId="19" fillId="0" borderId="30" xfId="74" applyFont="1" applyBorder="1" applyAlignment="1">
      <alignment horizontal="center" vertical="top" wrapText="1"/>
    </xf>
    <xf numFmtId="0" fontId="19" fillId="0" borderId="18" xfId="74" applyFont="1" applyBorder="1" applyAlignment="1">
      <alignment horizontal="center" vertical="top" shrinkToFit="1"/>
    </xf>
    <xf numFmtId="0" fontId="19" fillId="0" borderId="19" xfId="74" applyFont="1" applyBorder="1" applyAlignment="1">
      <alignment horizontal="center" vertical="top" shrinkToFit="1"/>
    </xf>
    <xf numFmtId="0" fontId="19" fillId="35" borderId="193" xfId="74" applyFont="1" applyFill="1" applyBorder="1" applyAlignment="1">
      <alignment horizontal="left" vertical="top" wrapText="1"/>
    </xf>
    <xf numFmtId="0" fontId="19" fillId="35" borderId="68" xfId="74" applyFont="1" applyFill="1" applyBorder="1" applyAlignment="1">
      <alignment horizontal="left" vertical="top" wrapText="1"/>
    </xf>
    <xf numFmtId="0" fontId="19" fillId="0" borderId="19" xfId="74" applyFont="1" applyBorder="1" applyAlignment="1">
      <alignment horizontal="center" vertical="top" wrapText="1"/>
    </xf>
    <xf numFmtId="0" fontId="19" fillId="35" borderId="35" xfId="74" applyFont="1" applyFill="1" applyBorder="1" applyAlignment="1">
      <alignment horizontal="left" vertical="top" wrapText="1"/>
    </xf>
    <xf numFmtId="0" fontId="7" fillId="35" borderId="62" xfId="74" applyFill="1" applyBorder="1" applyAlignment="1">
      <alignment horizontal="left" vertical="top" wrapText="1"/>
    </xf>
    <xf numFmtId="0" fontId="0" fillId="35" borderId="325" xfId="74" applyFont="1" applyFill="1" applyBorder="1" applyAlignment="1">
      <alignment horizontal="left" vertical="top" wrapText="1"/>
    </xf>
    <xf numFmtId="0" fontId="7" fillId="35" borderId="270" xfId="74" applyFill="1" applyBorder="1" applyAlignment="1">
      <alignment horizontal="left" vertical="top" wrapText="1"/>
    </xf>
    <xf numFmtId="0" fontId="7" fillId="35" borderId="326" xfId="74" applyFill="1" applyBorder="1" applyAlignment="1">
      <alignment horizontal="left" vertical="top" wrapText="1"/>
    </xf>
    <xf numFmtId="0" fontId="19" fillId="35" borderId="270" xfId="74" applyFont="1" applyFill="1" applyBorder="1" applyAlignment="1">
      <alignment horizontal="justify" vertical="top" wrapText="1"/>
    </xf>
    <xf numFmtId="0" fontId="0" fillId="0" borderId="31" xfId="0" applyBorder="1" applyAlignment="1">
      <alignment horizontal="left" vertical="top"/>
    </xf>
    <xf numFmtId="0" fontId="0" fillId="0" borderId="32" xfId="0" applyBorder="1" applyAlignment="1">
      <alignment horizontal="left" vertical="top"/>
    </xf>
    <xf numFmtId="0" fontId="0" fillId="0" borderId="33" xfId="0" applyBorder="1" applyAlignment="1">
      <alignment horizontal="left" vertical="top"/>
    </xf>
    <xf numFmtId="0" fontId="19" fillId="0" borderId="60" xfId="74" applyFont="1" applyBorder="1" applyAlignment="1">
      <alignment horizontal="center" vertical="top" wrapText="1"/>
    </xf>
    <xf numFmtId="0" fontId="19" fillId="0" borderId="22" xfId="74" applyFont="1" applyBorder="1" applyAlignment="1">
      <alignment horizontal="center" vertical="top" wrapText="1"/>
    </xf>
    <xf numFmtId="0" fontId="23" fillId="0" borderId="60" xfId="74" applyFont="1" applyBorder="1" applyAlignment="1">
      <alignment horizontal="left" vertical="top" wrapText="1"/>
    </xf>
    <xf numFmtId="0" fontId="23" fillId="0" borderId="16" xfId="74" applyFont="1" applyBorder="1" applyAlignment="1">
      <alignment horizontal="left" vertical="top" wrapText="1"/>
    </xf>
    <xf numFmtId="0" fontId="60" fillId="35" borderId="108" xfId="74" applyFont="1" applyFill="1" applyBorder="1" applyAlignment="1">
      <alignment vertical="top" wrapText="1"/>
    </xf>
    <xf numFmtId="0" fontId="60" fillId="35" borderId="158" xfId="74" applyFont="1" applyFill="1" applyBorder="1" applyAlignment="1">
      <alignment vertical="top" wrapText="1"/>
    </xf>
    <xf numFmtId="0" fontId="60" fillId="35" borderId="108" xfId="74" applyFont="1" applyFill="1" applyBorder="1" applyAlignment="1">
      <alignment horizontal="justify" vertical="top" wrapText="1"/>
    </xf>
    <xf numFmtId="0" fontId="60" fillId="35" borderId="158" xfId="74" applyFont="1" applyFill="1" applyBorder="1" applyAlignment="1">
      <alignment horizontal="justify" vertical="top" wrapText="1"/>
    </xf>
    <xf numFmtId="0" fontId="19" fillId="35" borderId="157" xfId="74" applyFont="1" applyFill="1" applyBorder="1" applyAlignment="1">
      <alignment vertical="top" wrapText="1"/>
    </xf>
    <xf numFmtId="0" fontId="19" fillId="35" borderId="117" xfId="74" applyFont="1" applyFill="1" applyBorder="1" applyAlignment="1">
      <alignment vertical="top" wrapText="1"/>
    </xf>
    <xf numFmtId="0" fontId="19" fillId="35" borderId="157" xfId="74" applyFont="1" applyFill="1" applyBorder="1" applyAlignment="1">
      <alignment horizontal="justify" vertical="top" wrapText="1"/>
    </xf>
    <xf numFmtId="0" fontId="19" fillId="35" borderId="117" xfId="74" applyFont="1" applyFill="1" applyBorder="1" applyAlignment="1">
      <alignment horizontal="justify" vertical="top" wrapText="1"/>
    </xf>
    <xf numFmtId="0" fontId="19" fillId="0" borderId="309" xfId="74" applyFont="1" applyBorder="1" applyAlignment="1">
      <alignment horizontal="center" vertical="top" wrapText="1"/>
    </xf>
    <xf numFmtId="0" fontId="19" fillId="0" borderId="310" xfId="74" applyFont="1" applyBorder="1" applyAlignment="1">
      <alignment horizontal="center" vertical="top" wrapText="1"/>
    </xf>
    <xf numFmtId="0" fontId="19" fillId="0" borderId="311" xfId="74" applyFont="1" applyBorder="1" applyAlignment="1">
      <alignment horizontal="center" vertical="top" wrapText="1"/>
    </xf>
    <xf numFmtId="0" fontId="19" fillId="0" borderId="29" xfId="74" applyFont="1" applyBorder="1" applyAlignment="1">
      <alignment horizontal="center" vertical="top" wrapText="1"/>
    </xf>
    <xf numFmtId="0" fontId="19" fillId="0" borderId="24" xfId="74" applyFont="1" applyBorder="1" applyAlignment="1">
      <alignment horizontal="center" vertical="top" wrapText="1"/>
    </xf>
    <xf numFmtId="0" fontId="7" fillId="0" borderId="0" xfId="74" applyAlignment="1">
      <alignment horizontal="center" vertical="center"/>
    </xf>
    <xf numFmtId="0" fontId="19" fillId="0" borderId="153" xfId="74" applyFont="1" applyBorder="1" applyAlignment="1">
      <alignment horizontal="left" vertical="center" wrapText="1"/>
    </xf>
    <xf numFmtId="0" fontId="19" fillId="0" borderId="106" xfId="74" applyFont="1" applyBorder="1" applyAlignment="1">
      <alignment horizontal="left" vertical="center" wrapText="1"/>
    </xf>
    <xf numFmtId="0" fontId="19" fillId="0" borderId="60" xfId="74" applyFont="1" applyBorder="1" applyAlignment="1">
      <alignment horizontal="left" vertical="center" wrapText="1"/>
    </xf>
    <xf numFmtId="0" fontId="19" fillId="0" borderId="0" xfId="74" applyFont="1" applyAlignment="1">
      <alignment horizontal="left" vertical="center" wrapText="1"/>
    </xf>
    <xf numFmtId="0" fontId="19" fillId="0" borderId="323" xfId="74" applyFont="1" applyBorder="1" applyAlignment="1">
      <alignment horizontal="left" vertical="center" wrapText="1"/>
    </xf>
    <xf numFmtId="0" fontId="19" fillId="0" borderId="242" xfId="74" applyFont="1" applyBorder="1" applyAlignment="1">
      <alignment horizontal="left" vertical="center" wrapText="1"/>
    </xf>
    <xf numFmtId="0" fontId="19" fillId="35" borderId="178" xfId="74" applyFont="1" applyFill="1" applyBorder="1" applyAlignment="1">
      <alignment horizontal="left" vertical="top" wrapText="1"/>
    </xf>
    <xf numFmtId="0" fontId="19" fillId="35" borderId="159" xfId="74" applyFont="1" applyFill="1" applyBorder="1" applyAlignment="1">
      <alignment horizontal="left" vertical="top" wrapText="1"/>
    </xf>
    <xf numFmtId="0" fontId="19" fillId="35" borderId="108" xfId="74" applyFont="1" applyFill="1" applyBorder="1" applyAlignment="1">
      <alignment horizontal="left" vertical="top" wrapText="1"/>
    </xf>
    <xf numFmtId="0" fontId="19" fillId="35" borderId="158" xfId="74" applyFont="1" applyFill="1" applyBorder="1" applyAlignment="1">
      <alignment horizontal="left" vertical="top" wrapText="1"/>
    </xf>
    <xf numFmtId="0" fontId="19" fillId="35" borderId="109" xfId="74" applyFont="1" applyFill="1" applyBorder="1" applyAlignment="1">
      <alignment horizontal="left" vertical="top" wrapText="1"/>
    </xf>
    <xf numFmtId="0" fontId="19" fillId="35" borderId="113" xfId="74" applyFont="1" applyFill="1" applyBorder="1" applyAlignment="1">
      <alignment horizontal="left" vertical="top" wrapText="1"/>
    </xf>
    <xf numFmtId="0" fontId="19" fillId="0" borderId="29" xfId="74" applyFont="1" applyBorder="1" applyAlignment="1">
      <alignment horizontal="left" vertical="center" wrapText="1"/>
    </xf>
    <xf numFmtId="0" fontId="19" fillId="35" borderId="325" xfId="74" applyFont="1" applyFill="1" applyBorder="1" applyAlignment="1">
      <alignment horizontal="left" vertical="top" wrapText="1"/>
    </xf>
    <xf numFmtId="0" fontId="19" fillId="35" borderId="270" xfId="74" applyFont="1" applyFill="1" applyBorder="1" applyAlignment="1">
      <alignment horizontal="left" vertical="top" wrapText="1"/>
    </xf>
    <xf numFmtId="0" fontId="19" fillId="0" borderId="18" xfId="74" applyFont="1" applyBorder="1" applyAlignment="1">
      <alignment horizontal="center" vertical="center" wrapText="1"/>
    </xf>
    <xf numFmtId="0" fontId="19" fillId="0" borderId="30" xfId="74" applyFont="1" applyBorder="1" applyAlignment="1">
      <alignment horizontal="center" vertical="center" wrapText="1"/>
    </xf>
    <xf numFmtId="0" fontId="19" fillId="0" borderId="19" xfId="74" applyFont="1" applyBorder="1" applyAlignment="1">
      <alignment horizontal="center" vertical="center" wrapText="1"/>
    </xf>
    <xf numFmtId="0" fontId="11" fillId="0" borderId="153" xfId="0" applyFont="1" applyBorder="1" applyAlignment="1">
      <alignment horizontal="left" vertical="top" wrapText="1"/>
    </xf>
    <xf numFmtId="0" fontId="11" fillId="0" borderId="106" xfId="0" applyFont="1" applyBorder="1" applyAlignment="1">
      <alignment horizontal="left" vertical="top" wrapText="1"/>
    </xf>
    <xf numFmtId="0" fontId="11" fillId="0" borderId="28" xfId="0" applyFont="1" applyBorder="1" applyAlignment="1">
      <alignment horizontal="left" vertical="top" wrapText="1"/>
    </xf>
    <xf numFmtId="0" fontId="11" fillId="0" borderId="60" xfId="0" applyFont="1" applyBorder="1" applyAlignment="1">
      <alignment horizontal="left" vertical="top" wrapText="1"/>
    </xf>
    <xf numFmtId="0" fontId="11" fillId="0" borderId="0" xfId="0" applyFont="1" applyAlignment="1">
      <alignment horizontal="left" vertical="top" wrapText="1"/>
    </xf>
    <xf numFmtId="0" fontId="11" fillId="0" borderId="16" xfId="0" applyFont="1" applyBorder="1" applyAlignment="1">
      <alignment horizontal="left" vertical="top" wrapText="1"/>
    </xf>
    <xf numFmtId="0" fontId="11" fillId="0" borderId="22" xfId="0" applyFont="1" applyBorder="1" applyAlignment="1">
      <alignment horizontal="left" vertical="top" wrapText="1"/>
    </xf>
    <xf numFmtId="0" fontId="11" fillId="0" borderId="29" xfId="0" applyFont="1" applyBorder="1" applyAlignment="1">
      <alignment horizontal="left" vertical="top" wrapText="1"/>
    </xf>
    <xf numFmtId="0" fontId="11" fillId="0" borderId="24" xfId="0" applyFont="1" applyBorder="1" applyAlignment="1">
      <alignment horizontal="left" vertical="top" wrapText="1"/>
    </xf>
    <xf numFmtId="0" fontId="7" fillId="0" borderId="27" xfId="74" applyBorder="1" applyAlignment="1">
      <alignment horizontal="center" vertical="center"/>
    </xf>
    <xf numFmtId="0" fontId="7" fillId="0" borderId="17" xfId="74" applyBorder="1" applyAlignment="1">
      <alignment horizontal="center" vertical="center"/>
    </xf>
    <xf numFmtId="0" fontId="19" fillId="0" borderId="15" xfId="74" applyFont="1" applyBorder="1" applyAlignment="1">
      <alignment horizontal="center" vertical="top" wrapText="1"/>
    </xf>
    <xf numFmtId="0" fontId="24" fillId="35" borderId="193" xfId="74" applyFont="1" applyFill="1" applyBorder="1" applyAlignment="1">
      <alignment horizontal="center" vertical="top" wrapText="1"/>
    </xf>
    <xf numFmtId="0" fontId="24" fillId="35" borderId="35" xfId="74" applyFont="1" applyFill="1" applyBorder="1" applyAlignment="1">
      <alignment horizontal="center" vertical="top" wrapText="1"/>
    </xf>
    <xf numFmtId="0" fontId="19" fillId="35" borderId="178" xfId="74" applyFont="1" applyFill="1" applyBorder="1" applyAlignment="1">
      <alignment horizontal="center" vertical="top" wrapText="1"/>
    </xf>
    <xf numFmtId="0" fontId="19" fillId="35" borderId="34" xfId="74" applyFont="1" applyFill="1" applyBorder="1" applyAlignment="1">
      <alignment horizontal="center" vertical="top" wrapText="1"/>
    </xf>
    <xf numFmtId="0" fontId="19" fillId="0" borderId="153" xfId="74" applyFont="1" applyBorder="1" applyAlignment="1">
      <alignment horizontal="center" vertical="center" wrapText="1"/>
    </xf>
    <xf numFmtId="0" fontId="19" fillId="0" borderId="106" xfId="74" applyFont="1" applyBorder="1" applyAlignment="1">
      <alignment horizontal="center" vertical="center" wrapText="1"/>
    </xf>
    <xf numFmtId="0" fontId="19" fillId="0" borderId="60" xfId="74" applyFont="1" applyBorder="1" applyAlignment="1">
      <alignment horizontal="center" vertical="center" wrapText="1"/>
    </xf>
    <xf numFmtId="0" fontId="19" fillId="0" borderId="0" xfId="74" applyFont="1" applyAlignment="1">
      <alignment horizontal="center" vertical="center" wrapText="1"/>
    </xf>
    <xf numFmtId="0" fontId="19" fillId="0" borderId="323" xfId="74" applyFont="1" applyBorder="1" applyAlignment="1">
      <alignment horizontal="center" vertical="center" wrapText="1"/>
    </xf>
    <xf numFmtId="0" fontId="19" fillId="0" borderId="242" xfId="74" applyFont="1" applyBorder="1" applyAlignment="1">
      <alignment horizontal="center" vertical="center" wrapText="1"/>
    </xf>
    <xf numFmtId="0" fontId="23" fillId="0" borderId="26" xfId="74" applyFont="1" applyBorder="1" applyAlignment="1">
      <alignment horizontal="center" vertical="center" wrapText="1"/>
    </xf>
    <xf numFmtId="0" fontId="23" fillId="0" borderId="27" xfId="74" applyFont="1" applyBorder="1" applyAlignment="1">
      <alignment horizontal="center" vertical="center" wrapText="1"/>
    </xf>
    <xf numFmtId="0" fontId="23" fillId="0" borderId="17" xfId="74" applyFont="1" applyBorder="1" applyAlignment="1">
      <alignment horizontal="center" vertical="center" wrapText="1"/>
    </xf>
    <xf numFmtId="0" fontId="19" fillId="0" borderId="106" xfId="74" applyFont="1" applyBorder="1" applyAlignment="1">
      <alignment horizontal="center" vertical="top" wrapText="1"/>
    </xf>
    <xf numFmtId="0" fontId="19" fillId="0" borderId="153" xfId="74" applyFont="1" applyBorder="1" applyAlignment="1">
      <alignment horizontal="center" vertical="top" wrapText="1"/>
    </xf>
    <xf numFmtId="0" fontId="19" fillId="35" borderId="31" xfId="74" applyFont="1" applyFill="1" applyBorder="1" applyAlignment="1">
      <alignment horizontal="left" vertical="top" wrapText="1"/>
    </xf>
    <xf numFmtId="0" fontId="19" fillId="35" borderId="31" xfId="74" applyFont="1" applyFill="1" applyBorder="1" applyAlignment="1">
      <alignment horizontal="center" vertical="top" wrapText="1"/>
    </xf>
    <xf numFmtId="0" fontId="19" fillId="35" borderId="34" xfId="74" applyFont="1" applyFill="1" applyBorder="1" applyAlignment="1">
      <alignment horizontal="left" vertical="top" wrapText="1"/>
    </xf>
    <xf numFmtId="0" fontId="19" fillId="35" borderId="33" xfId="74" applyFont="1" applyFill="1" applyBorder="1" applyAlignment="1">
      <alignment horizontal="left" vertical="top" wrapText="1"/>
    </xf>
    <xf numFmtId="0" fontId="19" fillId="35" borderId="33" xfId="74" applyFont="1" applyFill="1" applyBorder="1" applyAlignment="1">
      <alignment horizontal="center" vertical="top" wrapText="1"/>
    </xf>
    <xf numFmtId="0" fontId="23" fillId="0" borderId="357" xfId="74" applyFont="1" applyBorder="1" applyAlignment="1">
      <alignment horizontal="center" vertical="center" wrapText="1"/>
    </xf>
    <xf numFmtId="0" fontId="7" fillId="35" borderId="325" xfId="74" applyFill="1" applyBorder="1" applyAlignment="1">
      <alignment horizontal="left" vertical="top" wrapText="1"/>
    </xf>
    <xf numFmtId="0" fontId="19" fillId="0" borderId="60" xfId="74" applyFont="1" applyBorder="1" applyAlignment="1">
      <alignment horizontal="left" vertical="top" wrapText="1"/>
    </xf>
    <xf numFmtId="0" fontId="19" fillId="0" borderId="0" xfId="74" applyFont="1" applyAlignment="1">
      <alignment horizontal="left" vertical="top" wrapText="1"/>
    </xf>
    <xf numFmtId="0" fontId="19" fillId="0" borderId="16" xfId="74" applyFont="1" applyBorder="1" applyAlignment="1">
      <alignment horizontal="left" vertical="top" wrapText="1"/>
    </xf>
    <xf numFmtId="0" fontId="19" fillId="35" borderId="178" xfId="74" applyFont="1" applyFill="1" applyBorder="1" applyAlignment="1">
      <alignment vertical="top" wrapText="1"/>
    </xf>
    <xf numFmtId="0" fontId="19" fillId="35" borderId="159" xfId="74" applyFont="1" applyFill="1" applyBorder="1" applyAlignment="1">
      <alignment vertical="top" wrapText="1"/>
    </xf>
    <xf numFmtId="0" fontId="19" fillId="0" borderId="60" xfId="74" applyFont="1" applyBorder="1" applyAlignment="1">
      <alignment horizontal="justify" vertical="top" wrapText="1"/>
    </xf>
    <xf numFmtId="0" fontId="19" fillId="0" borderId="323" xfId="74" applyFont="1" applyBorder="1" applyAlignment="1">
      <alignment horizontal="justify" vertical="top" wrapText="1"/>
    </xf>
    <xf numFmtId="0" fontId="23" fillId="0" borderId="153" xfId="74" applyFont="1" applyBorder="1" applyAlignment="1">
      <alignment horizontal="left" vertical="top" wrapText="1"/>
    </xf>
    <xf numFmtId="0" fontId="23" fillId="0" borderId="28" xfId="74" applyFont="1" applyBorder="1" applyAlignment="1">
      <alignment horizontal="left" vertical="top" wrapText="1"/>
    </xf>
    <xf numFmtId="0" fontId="60" fillId="35" borderId="193" xfId="74" applyFont="1" applyFill="1" applyBorder="1" applyAlignment="1">
      <alignment vertical="top" wrapText="1"/>
    </xf>
    <xf numFmtId="0" fontId="60" fillId="35" borderId="68" xfId="74" applyFont="1" applyFill="1" applyBorder="1" applyAlignment="1">
      <alignment vertical="top" wrapText="1"/>
    </xf>
    <xf numFmtId="0" fontId="60" fillId="35" borderId="193" xfId="74" applyFont="1" applyFill="1" applyBorder="1" applyAlignment="1">
      <alignment horizontal="justify" vertical="top" wrapText="1"/>
    </xf>
    <xf numFmtId="0" fontId="60" fillId="35" borderId="68" xfId="74" applyFont="1" applyFill="1" applyBorder="1" applyAlignment="1">
      <alignment horizontal="justify" vertical="top" wrapText="1"/>
    </xf>
    <xf numFmtId="0" fontId="7" fillId="0" borderId="323" xfId="74" applyBorder="1" applyAlignment="1">
      <alignment vertical="top" wrapText="1"/>
    </xf>
    <xf numFmtId="0" fontId="7" fillId="0" borderId="324" xfId="74" applyBorder="1" applyAlignment="1">
      <alignment vertical="top" wrapText="1"/>
    </xf>
    <xf numFmtId="0" fontId="11" fillId="0" borderId="18" xfId="0" applyFont="1" applyBorder="1" applyAlignment="1">
      <alignment horizontal="center" vertical="top"/>
    </xf>
    <xf numFmtId="0" fontId="11" fillId="0" borderId="30" xfId="0" applyFont="1" applyBorder="1" applyAlignment="1">
      <alignment horizontal="center" vertical="top"/>
    </xf>
    <xf numFmtId="0" fontId="11" fillId="0" borderId="19" xfId="0" applyFont="1" applyBorder="1" applyAlignment="1">
      <alignment horizontal="center" vertical="top"/>
    </xf>
    <xf numFmtId="0" fontId="19" fillId="0" borderId="0" xfId="74" applyFont="1" applyAlignment="1">
      <alignment horizontal="justify" vertical="top" wrapText="1"/>
    </xf>
    <xf numFmtId="0" fontId="19" fillId="0" borderId="16" xfId="74" applyFont="1" applyBorder="1" applyAlignment="1">
      <alignment horizontal="justify" vertical="top" wrapText="1"/>
    </xf>
    <xf numFmtId="0" fontId="60" fillId="35" borderId="193" xfId="74" applyFont="1" applyFill="1" applyBorder="1" applyAlignment="1">
      <alignment horizontal="left" vertical="top" wrapText="1"/>
    </xf>
    <xf numFmtId="0" fontId="60" fillId="35" borderId="68" xfId="74" applyFont="1" applyFill="1" applyBorder="1" applyAlignment="1">
      <alignment horizontal="left" vertical="top" wrapText="1"/>
    </xf>
    <xf numFmtId="0" fontId="60" fillId="35" borderId="153" xfId="74" applyFont="1" applyFill="1" applyBorder="1" applyAlignment="1">
      <alignment horizontal="justify" vertical="top" wrapText="1"/>
    </xf>
    <xf numFmtId="0" fontId="60" fillId="35" borderId="106" xfId="74" applyFont="1" applyFill="1" applyBorder="1" applyAlignment="1">
      <alignment horizontal="justify" vertical="top" wrapText="1"/>
    </xf>
    <xf numFmtId="0" fontId="19" fillId="0" borderId="18" xfId="74" applyFont="1" applyBorder="1" applyAlignment="1">
      <alignment horizontal="center" vertical="center"/>
    </xf>
    <xf numFmtId="0" fontId="19" fillId="0" borderId="30" xfId="74" applyFont="1" applyBorder="1" applyAlignment="1">
      <alignment horizontal="center" vertical="center"/>
    </xf>
    <xf numFmtId="0" fontId="19" fillId="0" borderId="19" xfId="74" applyFont="1" applyBorder="1" applyAlignment="1">
      <alignment horizontal="center" vertical="center"/>
    </xf>
    <xf numFmtId="0" fontId="19" fillId="35" borderId="62" xfId="74" applyFont="1" applyFill="1" applyBorder="1" applyAlignment="1">
      <alignment horizontal="left" vertical="top" wrapText="1"/>
    </xf>
    <xf numFmtId="0" fontId="19" fillId="0" borderId="101" xfId="0" applyFont="1" applyBorder="1" applyAlignment="1">
      <alignment horizontal="center" vertical="center" wrapText="1"/>
    </xf>
    <xf numFmtId="0" fontId="19" fillId="0" borderId="171" xfId="0" applyFont="1" applyBorder="1" applyAlignment="1">
      <alignment horizontal="center" vertical="center" wrapText="1"/>
    </xf>
    <xf numFmtId="0" fontId="19" fillId="0" borderId="102" xfId="0" applyFont="1" applyBorder="1" applyAlignment="1">
      <alignment horizontal="center" vertical="center" wrapText="1"/>
    </xf>
    <xf numFmtId="0" fontId="19" fillId="0" borderId="121" xfId="0" applyFont="1" applyBorder="1" applyAlignment="1">
      <alignment horizontal="center" vertical="center" textRotation="255" wrapText="1"/>
    </xf>
    <xf numFmtId="0" fontId="19" fillId="0" borderId="142" xfId="0" applyFont="1" applyBorder="1" applyAlignment="1">
      <alignment horizontal="center" vertical="center" textRotation="255" wrapText="1"/>
    </xf>
    <xf numFmtId="0" fontId="19" fillId="0" borderId="103" xfId="0" applyFont="1" applyBorder="1" applyAlignment="1">
      <alignment horizontal="center" vertical="center" textRotation="255" wrapText="1"/>
    </xf>
    <xf numFmtId="0" fontId="20" fillId="0" borderId="238" xfId="0" applyFont="1" applyBorder="1" applyAlignment="1">
      <alignment horizontal="left" vertical="center" wrapText="1"/>
    </xf>
    <xf numFmtId="0" fontId="20" fillId="0" borderId="240" xfId="0" applyFont="1" applyBorder="1" applyAlignment="1">
      <alignment horizontal="left" vertical="center" wrapText="1"/>
    </xf>
    <xf numFmtId="0" fontId="19" fillId="0" borderId="197" xfId="0" applyFont="1" applyBorder="1" applyAlignment="1">
      <alignment horizontal="center" vertical="center" textRotation="255" wrapText="1"/>
    </xf>
    <xf numFmtId="0" fontId="19" fillId="0" borderId="198" xfId="0" applyFont="1" applyBorder="1" applyAlignment="1">
      <alignment horizontal="center" vertical="center" textRotation="255" wrapText="1"/>
    </xf>
    <xf numFmtId="0" fontId="20" fillId="0" borderId="10" xfId="0" applyFont="1" applyBorder="1" applyAlignment="1">
      <alignment horizontal="center" vertical="center"/>
    </xf>
    <xf numFmtId="0" fontId="20" fillId="0" borderId="197" xfId="0" applyFont="1" applyBorder="1" applyAlignment="1">
      <alignment horizontal="center" vertical="center"/>
    </xf>
    <xf numFmtId="0" fontId="19" fillId="0" borderId="267" xfId="0" applyFont="1" applyBorder="1" applyAlignment="1">
      <alignment horizontal="center" vertical="center"/>
    </xf>
    <xf numFmtId="0" fontId="19" fillId="0" borderId="268" xfId="0" applyFont="1" applyBorder="1" applyAlignment="1">
      <alignment horizontal="center" vertical="center"/>
    </xf>
    <xf numFmtId="0" fontId="20" fillId="0" borderId="240" xfId="0" applyFont="1" applyBorder="1" applyAlignment="1">
      <alignment horizontal="center" vertical="center"/>
    </xf>
    <xf numFmtId="0" fontId="20" fillId="0" borderId="239" xfId="0" applyFont="1" applyBorder="1" applyAlignment="1">
      <alignment horizontal="center" vertical="center"/>
    </xf>
    <xf numFmtId="0" fontId="19" fillId="0" borderId="264" xfId="0" applyFont="1" applyBorder="1" applyAlignment="1">
      <alignment horizontal="center" vertical="center"/>
    </xf>
    <xf numFmtId="0" fontId="0" fillId="0" borderId="265" xfId="0" applyBorder="1" applyAlignment="1">
      <alignment horizontal="center" vertical="center"/>
    </xf>
    <xf numFmtId="0" fontId="106" fillId="0" borderId="22" xfId="47" applyFont="1" applyBorder="1" applyAlignment="1">
      <alignment horizontal="center" vertical="top"/>
    </xf>
    <xf numFmtId="0" fontId="106" fillId="0" borderId="24" xfId="47" applyFont="1" applyBorder="1" applyAlignment="1">
      <alignment horizontal="center" vertical="top"/>
    </xf>
    <xf numFmtId="0" fontId="115" fillId="0" borderId="0" xfId="47" applyFont="1" applyAlignment="1">
      <alignment horizontal="center" vertical="top"/>
    </xf>
    <xf numFmtId="0" fontId="19" fillId="0" borderId="121" xfId="47" applyFont="1" applyBorder="1" applyAlignment="1">
      <alignment horizontal="center" vertical="center" wrapText="1"/>
    </xf>
    <xf numFmtId="0" fontId="19" fillId="0" borderId="103" xfId="47" applyFont="1" applyBorder="1" applyAlignment="1">
      <alignment horizontal="center" vertical="center" wrapText="1"/>
    </xf>
    <xf numFmtId="0" fontId="19" fillId="0" borderId="65" xfId="47" applyFont="1" applyBorder="1" applyAlignment="1">
      <alignment horizontal="center"/>
    </xf>
    <xf numFmtId="0" fontId="19" fillId="0" borderId="101" xfId="47" applyFont="1" applyBorder="1" applyAlignment="1">
      <alignment horizontal="center" vertical="center" wrapText="1"/>
    </xf>
    <xf numFmtId="0" fontId="19" fillId="0" borderId="202" xfId="47" applyFont="1" applyBorder="1" applyAlignment="1">
      <alignment horizontal="center" vertical="center" wrapText="1"/>
    </xf>
    <xf numFmtId="0" fontId="19" fillId="0" borderId="102" xfId="47" applyFont="1" applyBorder="1" applyAlignment="1">
      <alignment horizontal="center" vertical="center" wrapText="1"/>
    </xf>
    <xf numFmtId="0" fontId="19" fillId="0" borderId="198" xfId="47" applyFont="1" applyBorder="1" applyAlignment="1">
      <alignment horizontal="center" vertical="center" wrapText="1"/>
    </xf>
    <xf numFmtId="0" fontId="19" fillId="35" borderId="15" xfId="47" applyFont="1" applyFill="1" applyBorder="1" applyAlignment="1">
      <alignment horizontal="left" shrinkToFit="1"/>
    </xf>
    <xf numFmtId="0" fontId="19" fillId="35" borderId="30" xfId="47" applyFont="1" applyFill="1" applyBorder="1" applyAlignment="1">
      <alignment horizontal="left" shrinkToFit="1"/>
    </xf>
    <xf numFmtId="0" fontId="19" fillId="35" borderId="19" xfId="47" applyFont="1" applyFill="1" applyBorder="1" applyAlignment="1">
      <alignment horizontal="left" shrinkToFit="1"/>
    </xf>
    <xf numFmtId="49" fontId="19" fillId="0" borderId="18" xfId="47" applyNumberFormat="1" applyFont="1" applyBorder="1" applyAlignment="1">
      <alignment horizontal="left"/>
    </xf>
    <xf numFmtId="49" fontId="19" fillId="0" borderId="30" xfId="47" applyNumberFormat="1" applyFont="1" applyBorder="1" applyAlignment="1">
      <alignment horizontal="left"/>
    </xf>
    <xf numFmtId="49" fontId="19" fillId="0" borderId="19" xfId="47" applyNumberFormat="1" applyFont="1" applyBorder="1" applyAlignment="1">
      <alignment horizontal="left"/>
    </xf>
    <xf numFmtId="0" fontId="8" fillId="32" borderId="26" xfId="47" applyFill="1" applyBorder="1" applyAlignment="1">
      <alignment horizontal="center" vertical="center" textRotation="255"/>
    </xf>
    <xf numFmtId="0" fontId="8" fillId="32" borderId="27" xfId="47" applyFill="1" applyBorder="1" applyAlignment="1">
      <alignment horizontal="center" vertical="center" textRotation="255"/>
    </xf>
    <xf numFmtId="0" fontId="8" fillId="32" borderId="17" xfId="47" applyFill="1" applyBorder="1" applyAlignment="1">
      <alignment horizontal="center" vertical="center" textRotation="255"/>
    </xf>
    <xf numFmtId="0" fontId="20" fillId="0" borderId="0" xfId="47" applyFont="1" applyAlignment="1">
      <alignment horizontal="left"/>
    </xf>
    <xf numFmtId="0" fontId="19" fillId="35" borderId="0" xfId="47" applyFont="1" applyFill="1" applyAlignment="1">
      <alignment horizontal="left" shrinkToFit="1"/>
    </xf>
    <xf numFmtId="0" fontId="19" fillId="35" borderId="16" xfId="47" applyFont="1" applyFill="1" applyBorder="1" applyAlignment="1">
      <alignment horizontal="left" shrinkToFit="1"/>
    </xf>
    <xf numFmtId="0" fontId="0" fillId="0" borderId="60" xfId="47" applyFont="1" applyBorder="1" applyAlignment="1">
      <alignment horizontal="left" vertical="top" wrapText="1"/>
    </xf>
    <xf numFmtId="0" fontId="0" fillId="0" borderId="0" xfId="47" applyFont="1" applyAlignment="1">
      <alignment horizontal="left" vertical="top" wrapText="1"/>
    </xf>
    <xf numFmtId="0" fontId="0" fillId="0" borderId="16" xfId="47" applyFont="1" applyBorder="1" applyAlignment="1">
      <alignment horizontal="left" vertical="top" wrapText="1"/>
    </xf>
    <xf numFmtId="0" fontId="19" fillId="0" borderId="18" xfId="47" applyFont="1" applyBorder="1" applyAlignment="1">
      <alignment horizontal="left"/>
    </xf>
    <xf numFmtId="0" fontId="19" fillId="0" borderId="30" xfId="47" applyFont="1" applyBorder="1" applyAlignment="1">
      <alignment horizontal="left"/>
    </xf>
    <xf numFmtId="0" fontId="19" fillId="0" borderId="19" xfId="47" applyFont="1" applyBorder="1" applyAlignment="1">
      <alignment horizontal="left"/>
    </xf>
    <xf numFmtId="0" fontId="19" fillId="0" borderId="0" xfId="47" applyFont="1" applyAlignment="1">
      <alignment horizontal="center"/>
    </xf>
    <xf numFmtId="0" fontId="87" fillId="0" borderId="153" xfId="47" applyFont="1" applyBorder="1" applyAlignment="1">
      <alignment horizontal="center" vertical="center" wrapText="1"/>
    </xf>
    <xf numFmtId="0" fontId="87" fillId="0" borderId="28" xfId="47" applyFont="1" applyBorder="1" applyAlignment="1">
      <alignment horizontal="center" vertical="center" wrapText="1"/>
    </xf>
    <xf numFmtId="0" fontId="87" fillId="0" borderId="60" xfId="47" applyFont="1" applyBorder="1" applyAlignment="1">
      <alignment horizontal="center" vertical="center" wrapText="1"/>
    </xf>
    <xf numFmtId="0" fontId="87" fillId="0" borderId="16" xfId="47" applyFont="1" applyBorder="1" applyAlignment="1">
      <alignment horizontal="center" vertical="center" wrapText="1"/>
    </xf>
    <xf numFmtId="0" fontId="87" fillId="0" borderId="22" xfId="47" applyFont="1" applyBorder="1" applyAlignment="1">
      <alignment horizontal="center" vertical="center" wrapText="1"/>
    </xf>
    <xf numFmtId="0" fontId="87" fillId="0" borderId="24" xfId="47" applyFont="1" applyBorder="1" applyAlignment="1">
      <alignment horizontal="center" vertical="center" wrapText="1"/>
    </xf>
    <xf numFmtId="0" fontId="19" fillId="0" borderId="18" xfId="47" applyFont="1" applyBorder="1" applyAlignment="1">
      <alignment horizontal="left" vertical="top"/>
    </xf>
    <xf numFmtId="0" fontId="19" fillId="0" borderId="30" xfId="47" applyFont="1" applyBorder="1" applyAlignment="1">
      <alignment horizontal="left" vertical="top"/>
    </xf>
    <xf numFmtId="0" fontId="19" fillId="0" borderId="19" xfId="47" applyFont="1" applyBorder="1" applyAlignment="1">
      <alignment horizontal="left" vertical="top"/>
    </xf>
    <xf numFmtId="0" fontId="19" fillId="0" borderId="153" xfId="47" applyFont="1" applyBorder="1" applyAlignment="1">
      <alignment horizontal="left" vertical="top"/>
    </xf>
    <xf numFmtId="0" fontId="19" fillId="0" borderId="106" xfId="47" applyFont="1" applyBorder="1" applyAlignment="1">
      <alignment horizontal="left" vertical="top"/>
    </xf>
    <xf numFmtId="0" fontId="19" fillId="0" borderId="28" xfId="47" applyFont="1" applyBorder="1" applyAlignment="1">
      <alignment horizontal="left" vertical="top"/>
    </xf>
    <xf numFmtId="0" fontId="19" fillId="0" borderId="22" xfId="47" applyFont="1" applyBorder="1" applyAlignment="1">
      <alignment horizontal="left" vertical="top"/>
    </xf>
    <xf numFmtId="0" fontId="19" fillId="0" borderId="29" xfId="47" applyFont="1" applyBorder="1" applyAlignment="1">
      <alignment horizontal="left" vertical="top"/>
    </xf>
    <xf numFmtId="0" fontId="19" fillId="0" borderId="24" xfId="47" applyFont="1" applyBorder="1" applyAlignment="1">
      <alignment horizontal="left" vertical="top"/>
    </xf>
    <xf numFmtId="0" fontId="19" fillId="0" borderId="153" xfId="65" applyFont="1" applyBorder="1" applyAlignment="1">
      <alignment horizontal="left" vertical="center"/>
    </xf>
    <xf numFmtId="0" fontId="19" fillId="0" borderId="28" xfId="65" applyFont="1" applyBorder="1" applyAlignment="1">
      <alignment horizontal="left" vertical="center"/>
    </xf>
    <xf numFmtId="0" fontId="19" fillId="0" borderId="60" xfId="65" applyFont="1" applyBorder="1" applyAlignment="1">
      <alignment horizontal="left" vertical="center"/>
    </xf>
    <xf numFmtId="0" fontId="19" fillId="0" borderId="16" xfId="65" applyFont="1" applyBorder="1" applyAlignment="1">
      <alignment horizontal="left" vertical="center"/>
    </xf>
    <xf numFmtId="0" fontId="19" fillId="0" borderId="22" xfId="65" applyFont="1" applyBorder="1" applyAlignment="1">
      <alignment horizontal="left" vertical="center"/>
    </xf>
    <xf numFmtId="0" fontId="19" fillId="0" borderId="24" xfId="65" applyFont="1" applyBorder="1" applyAlignment="1">
      <alignment horizontal="left" vertical="center"/>
    </xf>
    <xf numFmtId="0" fontId="19" fillId="35" borderId="15" xfId="65" applyFont="1" applyFill="1" applyBorder="1" applyAlignment="1">
      <alignment horizontal="left" shrinkToFit="1"/>
    </xf>
    <xf numFmtId="0" fontId="19" fillId="0" borderId="18" xfId="47" applyFont="1" applyBorder="1" applyAlignment="1">
      <alignment horizontal="left" vertical="top" shrinkToFit="1"/>
    </xf>
    <xf numFmtId="0" fontId="19" fillId="0" borderId="30" xfId="47" applyFont="1" applyBorder="1" applyAlignment="1">
      <alignment horizontal="left" vertical="top" shrinkToFit="1"/>
    </xf>
    <xf numFmtId="0" fontId="19" fillId="35" borderId="18" xfId="47" applyFont="1" applyFill="1" applyBorder="1" applyAlignment="1">
      <alignment horizontal="left" shrinkToFit="1"/>
    </xf>
    <xf numFmtId="0" fontId="19" fillId="0" borderId="106" xfId="47" applyFont="1" applyBorder="1" applyAlignment="1">
      <alignment horizontal="left" shrinkToFit="1"/>
    </xf>
    <xf numFmtId="0" fontId="19" fillId="0" borderId="28" xfId="47" applyFont="1" applyBorder="1" applyAlignment="1">
      <alignment horizontal="left" shrinkToFit="1"/>
    </xf>
    <xf numFmtId="0" fontId="19" fillId="35" borderId="18" xfId="65" applyFont="1" applyFill="1" applyBorder="1" applyAlignment="1">
      <alignment horizontal="left" shrinkToFit="1"/>
    </xf>
    <xf numFmtId="0" fontId="19" fillId="35" borderId="30" xfId="65" applyFont="1" applyFill="1" applyBorder="1" applyAlignment="1">
      <alignment horizontal="left" shrinkToFit="1"/>
    </xf>
    <xf numFmtId="0" fontId="19" fillId="35" borderId="19" xfId="65" applyFont="1" applyFill="1" applyBorder="1" applyAlignment="1">
      <alignment horizontal="left" shrinkToFit="1"/>
    </xf>
    <xf numFmtId="0" fontId="19" fillId="35" borderId="153" xfId="47" applyFont="1" applyFill="1" applyBorder="1" applyAlignment="1">
      <alignment horizontal="left" vertical="center" wrapText="1" shrinkToFit="1"/>
    </xf>
    <xf numFmtId="0" fontId="19" fillId="35" borderId="106" xfId="47" applyFont="1" applyFill="1" applyBorder="1" applyAlignment="1">
      <alignment horizontal="left" vertical="center" wrapText="1" shrinkToFit="1"/>
    </xf>
    <xf numFmtId="0" fontId="19" fillId="35" borderId="28" xfId="47" applyFont="1" applyFill="1" applyBorder="1" applyAlignment="1">
      <alignment horizontal="left" vertical="center" wrapText="1" shrinkToFit="1"/>
    </xf>
    <xf numFmtId="0" fontId="19" fillId="35" borderId="22" xfId="47" applyFont="1" applyFill="1" applyBorder="1" applyAlignment="1">
      <alignment horizontal="left" vertical="center" wrapText="1" shrinkToFit="1"/>
    </xf>
    <xf numFmtId="0" fontId="19" fillId="35" borderId="29" xfId="47" applyFont="1" applyFill="1" applyBorder="1" applyAlignment="1">
      <alignment horizontal="left" vertical="center" wrapText="1" shrinkToFit="1"/>
    </xf>
    <xf numFmtId="0" fontId="19" fillId="35" borderId="24" xfId="47" applyFont="1" applyFill="1" applyBorder="1" applyAlignment="1">
      <alignment horizontal="left" vertical="center" wrapText="1" shrinkToFit="1"/>
    </xf>
    <xf numFmtId="0" fontId="37" fillId="0" borderId="0" xfId="48" applyFont="1" applyAlignment="1">
      <alignment horizontal="center" vertical="center"/>
    </xf>
    <xf numFmtId="0" fontId="0" fillId="0" borderId="18" xfId="47" applyFont="1" applyBorder="1" applyAlignment="1">
      <alignment horizontal="center"/>
    </xf>
    <xf numFmtId="0" fontId="0" fillId="0" borderId="30" xfId="47" applyFont="1" applyBorder="1" applyAlignment="1">
      <alignment horizontal="center"/>
    </xf>
    <xf numFmtId="0" fontId="0" fillId="0" borderId="19" xfId="47" applyFont="1" applyBorder="1" applyAlignment="1">
      <alignment horizontal="center"/>
    </xf>
    <xf numFmtId="31" fontId="87" fillId="35" borderId="15" xfId="47" applyNumberFormat="1" applyFont="1" applyFill="1" applyBorder="1" applyAlignment="1">
      <alignment horizontal="left"/>
    </xf>
    <xf numFmtId="0" fontId="19" fillId="0" borderId="15" xfId="47" applyFont="1" applyBorder="1" applyAlignment="1">
      <alignment horizontal="center" shrinkToFit="1"/>
    </xf>
    <xf numFmtId="0" fontId="24" fillId="0" borderId="18" xfId="47" applyFont="1" applyBorder="1" applyAlignment="1">
      <alignment horizontal="center" shrinkToFit="1"/>
    </xf>
    <xf numFmtId="0" fontId="24" fillId="0" borderId="30" xfId="47" applyFont="1" applyBorder="1" applyAlignment="1">
      <alignment horizontal="center" shrinkToFit="1"/>
    </xf>
    <xf numFmtId="0" fontId="24" fillId="0" borderId="19" xfId="47" applyFont="1" applyBorder="1" applyAlignment="1">
      <alignment horizontal="center" shrinkToFit="1"/>
    </xf>
    <xf numFmtId="0" fontId="0" fillId="0" borderId="65" xfId="47" applyFont="1" applyBorder="1" applyAlignment="1">
      <alignment horizontal="left" vertical="top" wrapText="1"/>
    </xf>
    <xf numFmtId="0" fontId="23" fillId="0" borderId="15" xfId="47" applyFont="1" applyBorder="1" applyAlignment="1">
      <alignment horizontal="center" vertical="top" wrapText="1"/>
    </xf>
    <xf numFmtId="0" fontId="8" fillId="0" borderId="15" xfId="47" applyBorder="1" applyAlignment="1">
      <alignment horizontal="center" vertical="center"/>
    </xf>
    <xf numFmtId="0" fontId="8" fillId="0" borderId="18" xfId="47" applyBorder="1" applyAlignment="1">
      <alignment horizontal="center" vertical="center"/>
    </xf>
    <xf numFmtId="0" fontId="19" fillId="0" borderId="18" xfId="47" applyFont="1" applyBorder="1" applyAlignment="1">
      <alignment horizontal="center" vertical="top"/>
    </xf>
    <xf numFmtId="0" fontId="19" fillId="0" borderId="30" xfId="47" applyFont="1" applyBorder="1" applyAlignment="1">
      <alignment horizontal="center" vertical="top"/>
    </xf>
    <xf numFmtId="0" fontId="19" fillId="31" borderId="26" xfId="47" applyFont="1" applyFill="1" applyBorder="1" applyAlignment="1">
      <alignment horizontal="center" vertical="center" textRotation="255"/>
    </xf>
    <xf numFmtId="0" fontId="19" fillId="31" borderId="27" xfId="47" applyFont="1" applyFill="1" applyBorder="1" applyAlignment="1">
      <alignment horizontal="center" vertical="center" textRotation="255"/>
    </xf>
    <xf numFmtId="0" fontId="19" fillId="31" borderId="17" xfId="47" applyFont="1" applyFill="1" applyBorder="1" applyAlignment="1">
      <alignment horizontal="center" vertical="center" textRotation="255"/>
    </xf>
    <xf numFmtId="0" fontId="20" fillId="0" borderId="30" xfId="47" applyFont="1" applyBorder="1" applyAlignment="1">
      <alignment horizontal="left" vertical="top" shrinkToFit="1"/>
    </xf>
    <xf numFmtId="0" fontId="0" fillId="0" borderId="153" xfId="47" applyFont="1" applyBorder="1" applyAlignment="1">
      <alignment horizontal="left" vertical="top" wrapText="1"/>
    </xf>
    <xf numFmtId="0" fontId="0" fillId="0" borderId="106" xfId="47" applyFont="1" applyBorder="1" applyAlignment="1">
      <alignment horizontal="left" vertical="top" wrapText="1"/>
    </xf>
    <xf numFmtId="0" fontId="0" fillId="0" borderId="28" xfId="47" applyFont="1" applyBorder="1" applyAlignment="1">
      <alignment horizontal="left" vertical="top" wrapText="1"/>
    </xf>
    <xf numFmtId="0" fontId="0" fillId="0" borderId="22" xfId="47" applyFont="1" applyBorder="1" applyAlignment="1">
      <alignment horizontal="left" vertical="top" wrapText="1"/>
    </xf>
    <xf numFmtId="0" fontId="0" fillId="0" borderId="29" xfId="47" applyFont="1" applyBorder="1" applyAlignment="1">
      <alignment horizontal="left" vertical="top" wrapText="1"/>
    </xf>
    <xf numFmtId="0" fontId="0" fillId="0" borderId="24" xfId="47" applyFont="1" applyBorder="1" applyAlignment="1">
      <alignment horizontal="left" vertical="top" wrapText="1"/>
    </xf>
    <xf numFmtId="0" fontId="0" fillId="0" borderId="101" xfId="47" applyFont="1" applyBorder="1" applyAlignment="1">
      <alignment horizontal="left" vertical="top" wrapText="1"/>
    </xf>
    <xf numFmtId="0" fontId="0" fillId="0" borderId="202" xfId="47" applyFont="1" applyBorder="1" applyAlignment="1">
      <alignment horizontal="left" vertical="top" wrapText="1"/>
    </xf>
    <xf numFmtId="0" fontId="0" fillId="0" borderId="171" xfId="47" applyFont="1" applyBorder="1" applyAlignment="1">
      <alignment horizontal="left" vertical="top" wrapText="1"/>
    </xf>
    <xf numFmtId="0" fontId="0" fillId="0" borderId="197" xfId="47" applyFont="1" applyBorder="1" applyAlignment="1">
      <alignment horizontal="left" vertical="top" wrapText="1"/>
    </xf>
    <xf numFmtId="0" fontId="0" fillId="0" borderId="102" xfId="47" applyFont="1" applyBorder="1" applyAlignment="1">
      <alignment horizontal="left" vertical="top" wrapText="1"/>
    </xf>
    <xf numFmtId="0" fontId="0" fillId="0" borderId="10" xfId="47" applyFont="1" applyBorder="1" applyAlignment="1">
      <alignment horizontal="left" vertical="top" wrapText="1"/>
    </xf>
    <xf numFmtId="0" fontId="0" fillId="0" borderId="198" xfId="47" applyFont="1" applyBorder="1" applyAlignment="1">
      <alignment horizontal="left" vertical="top" wrapText="1"/>
    </xf>
    <xf numFmtId="0" fontId="0" fillId="0" borderId="106" xfId="65" applyFont="1" applyBorder="1" applyAlignment="1">
      <alignment horizontal="left" vertical="top" wrapText="1"/>
    </xf>
    <xf numFmtId="0" fontId="0" fillId="0" borderId="0" xfId="65" applyFont="1" applyAlignment="1">
      <alignment horizontal="left" vertical="top" wrapText="1"/>
    </xf>
    <xf numFmtId="0" fontId="7" fillId="0" borderId="0" xfId="76" applyAlignment="1">
      <alignment horizontal="left" vertical="top" wrapText="1"/>
    </xf>
    <xf numFmtId="0" fontId="0" fillId="0" borderId="0" xfId="76" applyFont="1" applyAlignment="1">
      <alignment horizontal="left" vertical="top" wrapText="1"/>
    </xf>
    <xf numFmtId="0" fontId="0" fillId="0" borderId="101" xfId="65" applyFont="1" applyBorder="1" applyAlignment="1">
      <alignment horizontal="left" vertical="top" wrapText="1"/>
    </xf>
    <xf numFmtId="0" fontId="0" fillId="0" borderId="65" xfId="65" applyFont="1" applyBorder="1" applyAlignment="1">
      <alignment horizontal="left" vertical="top" wrapText="1"/>
    </xf>
    <xf numFmtId="0" fontId="0" fillId="0" borderId="202" xfId="65" applyFont="1" applyBorder="1" applyAlignment="1">
      <alignment horizontal="left" vertical="top" wrapText="1"/>
    </xf>
    <xf numFmtId="0" fontId="0" fillId="0" borderId="171" xfId="65" applyFont="1" applyBorder="1" applyAlignment="1">
      <alignment horizontal="left" vertical="top" wrapText="1"/>
    </xf>
    <xf numFmtId="0" fontId="0" fillId="0" borderId="197" xfId="65" applyFont="1" applyBorder="1" applyAlignment="1">
      <alignment horizontal="left" vertical="top" wrapText="1"/>
    </xf>
    <xf numFmtId="0" fontId="0" fillId="0" borderId="102" xfId="65" applyFont="1" applyBorder="1" applyAlignment="1">
      <alignment horizontal="left" vertical="top" wrapText="1"/>
    </xf>
    <xf numFmtId="0" fontId="0" fillId="0" borderId="10" xfId="65" applyFont="1" applyBorder="1" applyAlignment="1">
      <alignment horizontal="left" vertical="top" wrapText="1"/>
    </xf>
    <xf numFmtId="0" fontId="0" fillId="0" borderId="198" xfId="65" applyFont="1" applyBorder="1" applyAlignment="1">
      <alignment horizontal="left" vertical="top" wrapText="1"/>
    </xf>
    <xf numFmtId="0" fontId="0" fillId="0" borderId="153" xfId="65" applyFont="1" applyBorder="1" applyAlignment="1">
      <alignment horizontal="left" vertical="top" wrapText="1"/>
    </xf>
    <xf numFmtId="0" fontId="0" fillId="0" borderId="28" xfId="65" applyFont="1" applyBorder="1" applyAlignment="1">
      <alignment horizontal="left" vertical="top" wrapText="1"/>
    </xf>
    <xf numFmtId="0" fontId="0" fillId="0" borderId="60" xfId="65" applyFont="1" applyBorder="1" applyAlignment="1">
      <alignment horizontal="left" vertical="top" wrapText="1"/>
    </xf>
    <xf numFmtId="0" fontId="0" fillId="0" borderId="16" xfId="65" applyFont="1" applyBorder="1" applyAlignment="1">
      <alignment horizontal="left" vertical="top" wrapText="1"/>
    </xf>
    <xf numFmtId="31" fontId="0" fillId="0" borderId="15" xfId="73" applyNumberFormat="1" applyFont="1" applyBorder="1" applyAlignment="1">
      <alignment horizontal="left" vertical="center" wrapText="1"/>
    </xf>
    <xf numFmtId="0" fontId="7" fillId="0" borderId="15" xfId="73" applyBorder="1" applyAlignment="1">
      <alignment horizontal="left" vertical="center" wrapText="1"/>
    </xf>
    <xf numFmtId="0" fontId="7" fillId="0" borderId="16" xfId="76" applyBorder="1" applyAlignment="1">
      <alignment horizontal="left" vertical="top" wrapText="1"/>
    </xf>
    <xf numFmtId="0" fontId="19" fillId="0" borderId="15" xfId="73" applyFont="1" applyBorder="1" applyAlignment="1">
      <alignment horizontal="left" vertical="center" wrapText="1"/>
    </xf>
    <xf numFmtId="0" fontId="19" fillId="0" borderId="18" xfId="73" applyFont="1" applyBorder="1" applyAlignment="1">
      <alignment horizontal="left" vertical="center" wrapText="1"/>
    </xf>
    <xf numFmtId="0" fontId="19" fillId="0" borderId="30" xfId="73" applyFont="1" applyBorder="1" applyAlignment="1">
      <alignment horizontal="left" vertical="center" wrapText="1"/>
    </xf>
    <xf numFmtId="0" fontId="19" fillId="0" borderId="19" xfId="73" applyFont="1" applyBorder="1" applyAlignment="1">
      <alignment horizontal="left" vertical="center" wrapText="1"/>
    </xf>
    <xf numFmtId="0" fontId="41" fillId="38" borderId="0" xfId="77" applyFont="1" applyFill="1" applyAlignment="1">
      <alignment horizontal="center" vertical="center" wrapText="1"/>
    </xf>
    <xf numFmtId="0" fontId="41" fillId="38" borderId="0" xfId="77" applyFont="1" applyFill="1" applyAlignment="1">
      <alignment horizontal="center" vertical="center"/>
    </xf>
    <xf numFmtId="0" fontId="174" fillId="0" borderId="60" xfId="77" applyFont="1" applyBorder="1" applyAlignment="1">
      <alignment horizontal="center" vertical="center" wrapText="1"/>
    </xf>
    <xf numFmtId="0" fontId="174" fillId="0" borderId="60" xfId="77" applyFont="1" applyBorder="1" applyAlignment="1">
      <alignment horizontal="center" vertical="center"/>
    </xf>
    <xf numFmtId="0" fontId="7" fillId="38" borderId="0" xfId="77" applyFill="1" applyAlignment="1">
      <alignment horizontal="left" vertical="top" wrapText="1"/>
    </xf>
    <xf numFmtId="0" fontId="174" fillId="0" borderId="26" xfId="77" applyFont="1" applyBorder="1" applyAlignment="1">
      <alignment horizontal="center" vertical="center" wrapText="1"/>
    </xf>
    <xf numFmtId="0" fontId="173" fillId="0" borderId="17" xfId="77" applyFont="1" applyBorder="1" applyAlignment="1">
      <alignment horizontal="center" vertical="center"/>
    </xf>
    <xf numFmtId="0" fontId="0" fillId="0" borderId="0" xfId="76" applyFont="1" applyAlignment="1">
      <alignment horizontal="center" vertical="top" wrapText="1"/>
    </xf>
    <xf numFmtId="0" fontId="7" fillId="38" borderId="0" xfId="77" applyFill="1" applyAlignment="1">
      <alignment vertical="top" wrapText="1"/>
    </xf>
    <xf numFmtId="31" fontId="0" fillId="0" borderId="18" xfId="73" applyNumberFormat="1" applyFont="1" applyBorder="1" applyAlignment="1">
      <alignment horizontal="left" vertical="center" wrapText="1"/>
    </xf>
    <xf numFmtId="31" fontId="0" fillId="0" borderId="19" xfId="73" applyNumberFormat="1" applyFont="1" applyBorder="1" applyAlignment="1">
      <alignment horizontal="left" vertical="center" wrapText="1"/>
    </xf>
    <xf numFmtId="0" fontId="174" fillId="0" borderId="26" xfId="77" applyFont="1" applyBorder="1" applyAlignment="1">
      <alignment horizontal="center" vertical="center"/>
    </xf>
    <xf numFmtId="0" fontId="174" fillId="0" borderId="18" xfId="77" applyFont="1" applyBorder="1" applyAlignment="1">
      <alignment horizontal="center" vertical="center"/>
    </xf>
    <xf numFmtId="0" fontId="174" fillId="0" borderId="30" xfId="77" applyFont="1" applyBorder="1" applyAlignment="1">
      <alignment horizontal="center" vertical="center"/>
    </xf>
    <xf numFmtId="0" fontId="174" fillId="0" borderId="19" xfId="77" applyFont="1" applyBorder="1" applyAlignment="1">
      <alignment horizontal="center" vertical="center"/>
    </xf>
    <xf numFmtId="0" fontId="174" fillId="0" borderId="17" xfId="77" applyFont="1" applyBorder="1" applyAlignment="1">
      <alignment horizontal="center" vertical="center"/>
    </xf>
    <xf numFmtId="0" fontId="23" fillId="0" borderId="280" xfId="45" applyFont="1" applyBorder="1" applyAlignment="1">
      <alignment vertical="center" wrapText="1"/>
    </xf>
    <xf numFmtId="0" fontId="23" fillId="0" borderId="281" xfId="45" applyFont="1" applyBorder="1" applyAlignment="1">
      <alignment vertical="center" wrapText="1"/>
    </xf>
    <xf numFmtId="0" fontId="19" fillId="0" borderId="26" xfId="0" applyFont="1" applyBorder="1" applyAlignment="1">
      <alignment horizontal="center" vertical="top" wrapText="1"/>
    </xf>
    <xf numFmtId="0" fontId="19" fillId="0" borderId="17" xfId="0" applyFont="1" applyBorder="1" applyAlignment="1">
      <alignment horizontal="center" vertical="top" wrapText="1"/>
    </xf>
    <xf numFmtId="0" fontId="23" fillId="0" borderId="282" xfId="45" applyFont="1" applyBorder="1" applyAlignment="1">
      <alignment vertical="center" wrapText="1"/>
    </xf>
    <xf numFmtId="0" fontId="23" fillId="0" borderId="283" xfId="45" applyFont="1" applyBorder="1" applyAlignment="1">
      <alignment vertical="center" wrapText="1"/>
    </xf>
    <xf numFmtId="0" fontId="23" fillId="0" borderId="280" xfId="45" applyFont="1" applyBorder="1" applyAlignment="1">
      <alignment horizontal="center" vertical="center" wrapText="1"/>
    </xf>
    <xf numFmtId="0" fontId="23" fillId="0" borderId="281" xfId="45" applyFont="1" applyBorder="1" applyAlignment="1">
      <alignment horizontal="center" vertical="center" wrapText="1"/>
    </xf>
    <xf numFmtId="0" fontId="19" fillId="0" borderId="120"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17" xfId="0" applyFont="1" applyBorder="1" applyAlignment="1">
      <alignment horizontal="center" vertical="center" wrapText="1"/>
    </xf>
    <xf numFmtId="0" fontId="7" fillId="0" borderId="15" xfId="0" applyFont="1" applyBorder="1" applyAlignment="1">
      <alignment horizontal="left" vertical="center" wrapText="1"/>
    </xf>
    <xf numFmtId="0" fontId="7" fillId="0" borderId="26" xfId="0" applyFont="1" applyBorder="1" applyAlignment="1">
      <alignment horizontal="left" vertical="top" wrapText="1"/>
    </xf>
    <xf numFmtId="0" fontId="7" fillId="0" borderId="17" xfId="0" applyFont="1" applyBorder="1" applyAlignment="1">
      <alignment horizontal="left" vertical="top" wrapText="1"/>
    </xf>
    <xf numFmtId="0" fontId="7" fillId="0" borderId="2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6" xfId="0" applyFont="1" applyBorder="1" applyAlignment="1">
      <alignment horizontal="left" vertical="center" wrapText="1"/>
    </xf>
    <xf numFmtId="0" fontId="7" fillId="0" borderId="27" xfId="0" applyFont="1" applyBorder="1" applyAlignment="1">
      <alignment horizontal="left" vertical="center" wrapText="1"/>
    </xf>
    <xf numFmtId="0" fontId="7" fillId="0" borderId="17" xfId="0" applyFont="1" applyBorder="1" applyAlignment="1">
      <alignment horizontal="left" vertical="center" wrapText="1"/>
    </xf>
    <xf numFmtId="0" fontId="7" fillId="0" borderId="345" xfId="0" applyFont="1" applyBorder="1" applyAlignment="1">
      <alignment horizontal="center" vertical="center"/>
    </xf>
    <xf numFmtId="0" fontId="7" fillId="0" borderId="31" xfId="0" applyFont="1" applyBorder="1" applyAlignment="1">
      <alignment horizontal="left" vertical="center" wrapText="1"/>
    </xf>
    <xf numFmtId="0" fontId="7" fillId="0" borderId="33" xfId="0" applyFont="1" applyBorder="1" applyAlignment="1">
      <alignment horizontal="left" vertical="center" wrapText="1"/>
    </xf>
    <xf numFmtId="0" fontId="23" fillId="0" borderId="26" xfId="0" applyFont="1" applyBorder="1" applyAlignment="1">
      <alignment horizontal="left" vertical="top" wrapText="1"/>
    </xf>
    <xf numFmtId="0" fontId="23" fillId="0" borderId="17" xfId="0" applyFont="1" applyBorder="1" applyAlignment="1">
      <alignment horizontal="left" vertical="top" wrapText="1"/>
    </xf>
    <xf numFmtId="0" fontId="7" fillId="0" borderId="27" xfId="0" applyFont="1" applyBorder="1" applyAlignment="1">
      <alignment horizontal="center" vertical="top" wrapText="1"/>
    </xf>
    <xf numFmtId="0" fontId="7" fillId="0" borderId="17" xfId="0" applyFont="1" applyBorder="1" applyAlignment="1">
      <alignment horizontal="center" vertical="top" wrapText="1"/>
    </xf>
    <xf numFmtId="0" fontId="31" fillId="0" borderId="0" xfId="0" applyFont="1" applyAlignment="1">
      <alignment horizontal="justify" vertical="top" wrapText="1"/>
    </xf>
    <xf numFmtId="0" fontId="11" fillId="0" borderId="153" xfId="0" applyFont="1" applyBorder="1" applyAlignment="1">
      <alignment horizontal="center" vertical="top" wrapText="1"/>
    </xf>
    <xf numFmtId="0" fontId="11" fillId="0" borderId="106" xfId="0" applyFont="1" applyBorder="1" applyAlignment="1">
      <alignment horizontal="center" vertical="top" wrapText="1"/>
    </xf>
    <xf numFmtId="0" fontId="10" fillId="0" borderId="153" xfId="0" applyFont="1" applyBorder="1" applyAlignment="1">
      <alignment horizontal="center" vertical="center" wrapText="1"/>
    </xf>
    <xf numFmtId="0" fontId="10" fillId="0" borderId="106"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9"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145" xfId="0" applyFont="1" applyBorder="1" applyAlignment="1">
      <alignment horizontal="center" vertical="center" wrapText="1"/>
    </xf>
    <xf numFmtId="0" fontId="7" fillId="0" borderId="26" xfId="0" applyFont="1" applyBorder="1" applyAlignment="1">
      <alignment horizontal="center" vertical="center"/>
    </xf>
    <xf numFmtId="0" fontId="7" fillId="0" borderId="17" xfId="0" applyFont="1" applyBorder="1" applyAlignment="1">
      <alignment horizontal="center" vertical="center"/>
    </xf>
    <xf numFmtId="0" fontId="0" fillId="0" borderId="15" xfId="0" applyBorder="1" applyAlignment="1">
      <alignment horizontal="center" vertical="center" wrapText="1"/>
    </xf>
    <xf numFmtId="0" fontId="7" fillId="0" borderId="15" xfId="0" applyFont="1" applyBorder="1" applyAlignment="1">
      <alignment horizontal="center" vertical="center" wrapText="1"/>
    </xf>
    <xf numFmtId="0" fontId="0" fillId="0" borderId="31" xfId="0" applyBorder="1" applyAlignment="1">
      <alignment horizontal="left" vertical="center" wrapText="1"/>
    </xf>
    <xf numFmtId="0" fontId="19" fillId="0" borderId="26" xfId="0" applyFont="1" applyBorder="1" applyAlignment="1">
      <alignment horizontal="center" vertical="center" wrapText="1"/>
    </xf>
    <xf numFmtId="0" fontId="19" fillId="0" borderId="26" xfId="0" applyFont="1" applyBorder="1" applyAlignment="1">
      <alignment horizontal="left" vertical="top" wrapText="1"/>
    </xf>
    <xf numFmtId="0" fontId="19" fillId="0" borderId="27" xfId="0" applyFont="1" applyBorder="1" applyAlignment="1">
      <alignment horizontal="left" vertical="top" wrapText="1"/>
    </xf>
    <xf numFmtId="0" fontId="19" fillId="0" borderId="17" xfId="0" applyFont="1" applyBorder="1" applyAlignment="1">
      <alignment horizontal="left" vertical="top" wrapText="1"/>
    </xf>
    <xf numFmtId="0" fontId="19" fillId="0" borderId="27" xfId="0" applyFont="1" applyBorder="1" applyAlignment="1">
      <alignment horizontal="center" vertical="top" wrapText="1"/>
    </xf>
    <xf numFmtId="31" fontId="33" fillId="0" borderId="0" xfId="53" applyNumberFormat="1" applyFont="1" applyAlignment="1">
      <alignment horizontal="left" vertical="top" wrapText="1"/>
    </xf>
    <xf numFmtId="0" fontId="7" fillId="0" borderId="10" xfId="0" applyFont="1" applyBorder="1" applyAlignment="1">
      <alignment horizontal="center" vertical="center"/>
    </xf>
    <xf numFmtId="0" fontId="19" fillId="0" borderId="105" xfId="0" applyFont="1" applyBorder="1" applyAlignment="1">
      <alignment horizontal="left" vertical="center" wrapText="1"/>
    </xf>
    <xf numFmtId="0" fontId="19" fillId="0" borderId="160" xfId="0" applyFont="1" applyBorder="1" applyAlignment="1">
      <alignment horizontal="left" vertical="center" wrapText="1"/>
    </xf>
    <xf numFmtId="0" fontId="19" fillId="0" borderId="23" xfId="0" applyFont="1" applyBorder="1" applyAlignment="1">
      <alignment horizontal="left" vertical="center" wrapText="1"/>
    </xf>
    <xf numFmtId="0" fontId="19" fillId="0" borderId="15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2" xfId="0" applyFont="1" applyBorder="1" applyAlignment="1">
      <alignment horizontal="center" vertical="center" wrapText="1"/>
    </xf>
    <xf numFmtId="0" fontId="11" fillId="0" borderId="106" xfId="0" applyFont="1" applyBorder="1" applyAlignment="1">
      <alignment horizontal="center" vertical="center" wrapText="1"/>
    </xf>
    <xf numFmtId="0" fontId="11" fillId="0" borderId="28" xfId="0" applyFont="1" applyBorder="1" applyAlignment="1">
      <alignment horizontal="center" vertical="center" wrapText="1"/>
    </xf>
    <xf numFmtId="0" fontId="24" fillId="0" borderId="26" xfId="0" applyFont="1" applyBorder="1" applyAlignment="1">
      <alignment horizontal="left" vertical="center" wrapText="1"/>
    </xf>
    <xf numFmtId="0" fontId="24" fillId="0" borderId="27" xfId="0" applyFont="1" applyBorder="1" applyAlignment="1">
      <alignment horizontal="left" vertical="center" wrapText="1"/>
    </xf>
    <xf numFmtId="0" fontId="24" fillId="0" borderId="17" xfId="0" applyFont="1" applyBorder="1" applyAlignment="1">
      <alignment horizontal="left" vertical="center" wrapText="1"/>
    </xf>
    <xf numFmtId="0" fontId="11" fillId="0" borderId="30" xfId="0" applyFont="1" applyBorder="1" applyAlignment="1">
      <alignment horizontal="center" vertical="center" wrapText="1"/>
    </xf>
    <xf numFmtId="0" fontId="10" fillId="0" borderId="60" xfId="0" applyFont="1" applyBorder="1" applyAlignment="1">
      <alignment horizontal="center" vertical="center" wrapText="1"/>
    </xf>
    <xf numFmtId="0" fontId="10" fillId="0" borderId="0" xfId="0" applyFont="1" applyAlignment="1">
      <alignment horizontal="center" vertical="center" wrapText="1"/>
    </xf>
    <xf numFmtId="0" fontId="7" fillId="0" borderId="0" xfId="0" applyFont="1" applyAlignment="1">
      <alignment horizontal="right" vertical="top" wrapText="1"/>
    </xf>
    <xf numFmtId="0" fontId="7" fillId="0" borderId="0" xfId="0" applyFont="1" applyAlignment="1">
      <alignment vertical="top" wrapText="1"/>
    </xf>
    <xf numFmtId="0" fontId="7" fillId="0" borderId="27" xfId="0" applyFont="1" applyBorder="1" applyAlignment="1">
      <alignment horizontal="left" vertical="top" wrapText="1"/>
    </xf>
    <xf numFmtId="0" fontId="7" fillId="0" borderId="110" xfId="0" applyFont="1" applyBorder="1" applyAlignment="1">
      <alignment horizontal="left" vertical="top" wrapText="1"/>
    </xf>
    <xf numFmtId="0" fontId="19" fillId="38" borderId="112" xfId="0" applyFont="1" applyFill="1" applyBorder="1" applyAlignment="1">
      <alignment horizontal="center" vertical="center" wrapText="1"/>
    </xf>
    <xf numFmtId="0" fontId="19" fillId="38" borderId="27" xfId="0" applyFont="1" applyFill="1" applyBorder="1" applyAlignment="1">
      <alignment horizontal="center" vertical="center" wrapText="1"/>
    </xf>
    <xf numFmtId="0" fontId="19" fillId="38" borderId="110" xfId="0" applyFont="1" applyFill="1" applyBorder="1" applyAlignment="1">
      <alignment horizontal="center" vertical="center" wrapText="1"/>
    </xf>
    <xf numFmtId="0" fontId="19" fillId="0" borderId="32" xfId="0" applyFont="1" applyBorder="1" applyAlignment="1">
      <alignment horizontal="left" vertical="top" wrapText="1"/>
    </xf>
    <xf numFmtId="0" fontId="19" fillId="0" borderId="26" xfId="0" applyFont="1" applyBorder="1" applyAlignment="1">
      <alignment horizontal="justify" vertical="center" wrapText="1"/>
    </xf>
    <xf numFmtId="0" fontId="19" fillId="0" borderId="17" xfId="0" applyFont="1" applyBorder="1" applyAlignment="1">
      <alignment horizontal="justify" vertical="center" wrapText="1"/>
    </xf>
    <xf numFmtId="0" fontId="24" fillId="0" borderId="26" xfId="0" applyFont="1" applyBorder="1" applyAlignment="1">
      <alignment horizontal="left" vertical="top" wrapText="1"/>
    </xf>
    <xf numFmtId="0" fontId="24" fillId="0" borderId="17" xfId="0" applyFont="1" applyBorder="1">
      <alignment vertical="center"/>
    </xf>
    <xf numFmtId="0" fontId="119" fillId="0" borderId="26" xfId="0" applyFont="1" applyBorder="1" applyAlignment="1">
      <alignment horizontal="left" vertical="top" wrapText="1"/>
    </xf>
    <xf numFmtId="0" fontId="119" fillId="0" borderId="17" xfId="0" applyFont="1" applyBorder="1" applyAlignment="1">
      <alignment horizontal="left" vertical="top" wrapText="1"/>
    </xf>
    <xf numFmtId="0" fontId="19" fillId="0" borderId="107" xfId="0" applyFont="1" applyBorder="1" applyAlignment="1">
      <alignment horizontal="center" vertical="center" wrapText="1"/>
    </xf>
    <xf numFmtId="0" fontId="19" fillId="0" borderId="79" xfId="0" applyFont="1" applyBorder="1" applyAlignment="1">
      <alignment horizontal="center" vertical="center" wrapText="1"/>
    </xf>
    <xf numFmtId="0" fontId="19" fillId="0" borderId="106" xfId="0" applyFont="1" applyBorder="1" applyAlignment="1">
      <alignment horizontal="left" vertical="top" wrapText="1"/>
    </xf>
    <xf numFmtId="0" fontId="19" fillId="0" borderId="29" xfId="0" applyFont="1" applyBorder="1" applyAlignment="1">
      <alignment horizontal="left" vertical="top" wrapText="1"/>
    </xf>
    <xf numFmtId="0" fontId="19" fillId="0" borderId="110" xfId="0" applyFont="1" applyBorder="1" applyAlignment="1">
      <alignment horizontal="left" vertical="top" wrapText="1"/>
    </xf>
    <xf numFmtId="0" fontId="106" fillId="0" borderId="112" xfId="0" applyFont="1" applyBorder="1" applyAlignment="1">
      <alignment horizontal="left" vertical="center" wrapText="1"/>
    </xf>
    <xf numFmtId="0" fontId="106" fillId="0" borderId="27" xfId="0" applyFont="1" applyBorder="1" applyAlignment="1">
      <alignment horizontal="left" vertical="center" wrapText="1"/>
    </xf>
    <xf numFmtId="0" fontId="106" fillId="0" borderId="110" xfId="0" applyFont="1" applyBorder="1" applyAlignment="1">
      <alignment horizontal="left" vertical="center" wrapText="1"/>
    </xf>
    <xf numFmtId="0" fontId="0" fillId="0" borderId="26" xfId="0" applyBorder="1" applyAlignment="1">
      <alignment horizontal="center" vertical="center" wrapText="1"/>
    </xf>
    <xf numFmtId="0" fontId="0" fillId="0" borderId="17" xfId="0" applyBorder="1" applyAlignment="1">
      <alignment horizontal="center" vertical="center" wrapText="1"/>
    </xf>
    <xf numFmtId="0" fontId="19" fillId="0" borderId="68" xfId="0" applyFont="1" applyBorder="1" applyAlignment="1">
      <alignment horizontal="left" vertical="top" wrapText="1"/>
    </xf>
    <xf numFmtId="0" fontId="19" fillId="0" borderId="159" xfId="0" applyFont="1" applyBorder="1" applyAlignment="1">
      <alignment horizontal="left" vertical="top" wrapText="1"/>
    </xf>
    <xf numFmtId="0" fontId="19" fillId="0" borderId="31" xfId="0" applyFont="1" applyBorder="1" applyAlignment="1">
      <alignment horizontal="left" vertical="top" wrapText="1"/>
    </xf>
    <xf numFmtId="0" fontId="19" fillId="0" borderId="33" xfId="0" applyFont="1" applyBorder="1" applyAlignment="1">
      <alignment horizontal="left" vertical="top" wrapText="1"/>
    </xf>
    <xf numFmtId="0" fontId="19" fillId="0" borderId="26" xfId="0" applyFont="1" applyBorder="1" applyAlignment="1">
      <alignment horizontal="left" vertical="center" wrapText="1"/>
    </xf>
    <xf numFmtId="0" fontId="19" fillId="0" borderId="17" xfId="0" applyFont="1" applyBorder="1" applyAlignment="1">
      <alignment horizontal="left" vertical="center" wrapText="1"/>
    </xf>
    <xf numFmtId="0" fontId="19" fillId="0" borderId="27" xfId="0" applyFont="1" applyBorder="1" applyAlignment="1">
      <alignment horizontal="left" vertical="center" wrapText="1"/>
    </xf>
    <xf numFmtId="0" fontId="23" fillId="0" borderId="31" xfId="0" applyFont="1" applyBorder="1" applyAlignment="1">
      <alignment horizontal="left" vertical="top" wrapText="1"/>
    </xf>
    <xf numFmtId="0" fontId="23" fillId="0" borderId="33" xfId="0" applyFont="1" applyBorder="1" applyAlignment="1">
      <alignment horizontal="left" vertical="top" wrapText="1"/>
    </xf>
    <xf numFmtId="0" fontId="24" fillId="0" borderId="31" xfId="0" applyFont="1" applyBorder="1" applyAlignment="1">
      <alignment horizontal="left" vertical="top" wrapText="1"/>
    </xf>
    <xf numFmtId="0" fontId="24" fillId="0" borderId="33" xfId="0" applyFont="1" applyBorder="1">
      <alignment vertical="center"/>
    </xf>
    <xf numFmtId="0" fontId="7" fillId="0" borderId="33" xfId="0" applyFont="1" applyBorder="1" applyAlignment="1">
      <alignment horizontal="left" vertical="top" wrapText="1"/>
    </xf>
    <xf numFmtId="0" fontId="19" fillId="0" borderId="90" xfId="0" applyFont="1" applyBorder="1" applyAlignment="1">
      <alignment horizontal="center" vertical="center" wrapText="1"/>
    </xf>
    <xf numFmtId="0" fontId="19" fillId="0" borderId="91" xfId="0" applyFont="1" applyBorder="1" applyAlignment="1">
      <alignment horizontal="center" vertical="center" wrapText="1"/>
    </xf>
    <xf numFmtId="0" fontId="23" fillId="0" borderId="26" xfId="0" applyFont="1" applyBorder="1" applyAlignment="1">
      <alignment horizontal="left" vertical="center" wrapText="1"/>
    </xf>
    <xf numFmtId="0" fontId="19" fillId="0" borderId="110" xfId="0" applyFont="1" applyBorder="1" applyAlignment="1">
      <alignment horizontal="left" vertical="center" wrapText="1"/>
    </xf>
    <xf numFmtId="0" fontId="19" fillId="0" borderId="32" xfId="0" applyFont="1" applyBorder="1" applyAlignment="1">
      <alignment horizontal="left" vertical="center" wrapText="1"/>
    </xf>
    <xf numFmtId="0" fontId="19" fillId="0" borderId="112" xfId="0" applyFont="1" applyBorder="1" applyAlignment="1">
      <alignment horizontal="left" vertical="center" wrapText="1"/>
    </xf>
    <xf numFmtId="0" fontId="19" fillId="0" borderId="112" xfId="0" applyFont="1" applyBorder="1" applyAlignment="1">
      <alignment horizontal="left" vertical="top" wrapText="1"/>
    </xf>
    <xf numFmtId="0" fontId="109" fillId="0" borderId="26" xfId="0" applyFont="1" applyBorder="1" applyAlignment="1">
      <alignment horizontal="left" vertical="top" wrapText="1"/>
    </xf>
    <xf numFmtId="0" fontId="109" fillId="0" borderId="27" xfId="0" applyFont="1" applyBorder="1" applyAlignment="1">
      <alignment horizontal="left" vertical="top" wrapText="1"/>
    </xf>
    <xf numFmtId="0" fontId="109" fillId="0" borderId="17" xfId="0" applyFont="1" applyBorder="1" applyAlignment="1">
      <alignment horizontal="left" vertical="top" wrapText="1"/>
    </xf>
    <xf numFmtId="0" fontId="37" fillId="0" borderId="60" xfId="81" applyFont="1" applyBorder="1" applyAlignment="1">
      <alignment horizontal="center" vertical="center"/>
    </xf>
    <xf numFmtId="0" fontId="37" fillId="0" borderId="0" xfId="81" applyFont="1" applyAlignment="1">
      <alignment horizontal="center" vertical="center"/>
    </xf>
    <xf numFmtId="0" fontId="37" fillId="0" borderId="16" xfId="81" applyFont="1" applyBorder="1" applyAlignment="1">
      <alignment horizontal="center" vertical="center"/>
    </xf>
    <xf numFmtId="188" fontId="37" fillId="0" borderId="0" xfId="81" applyNumberFormat="1" applyFont="1" applyAlignment="1">
      <alignment horizontal="center" vertical="center"/>
    </xf>
    <xf numFmtId="0" fontId="37" fillId="0" borderId="15" xfId="81" applyFont="1" applyBorder="1" applyAlignment="1">
      <alignment horizontal="left" vertical="center"/>
    </xf>
    <xf numFmtId="0" fontId="68" fillId="0" borderId="15" xfId="81" applyFont="1" applyBorder="1" applyAlignment="1">
      <alignment horizontal="left" vertical="center"/>
    </xf>
    <xf numFmtId="0" fontId="7" fillId="0" borderId="15" xfId="81" applyFont="1" applyBorder="1" applyAlignment="1">
      <alignment horizontal="left" vertical="center"/>
    </xf>
    <xf numFmtId="0" fontId="70" fillId="0" borderId="18" xfId="81" applyFont="1" applyBorder="1" applyAlignment="1">
      <alignment horizontal="left" vertical="center"/>
    </xf>
    <xf numFmtId="0" fontId="70" fillId="0" borderId="30" xfId="81" applyFont="1" applyBorder="1" applyAlignment="1">
      <alignment horizontal="left" vertical="center"/>
    </xf>
    <xf numFmtId="0" fontId="37" fillId="0" borderId="15" xfId="81" applyFont="1" applyBorder="1" applyAlignment="1">
      <alignment horizontal="center" vertical="center"/>
    </xf>
    <xf numFmtId="0" fontId="70" fillId="0" borderId="26" xfId="81" applyFont="1" applyBorder="1" applyAlignment="1">
      <alignment horizontal="center" vertical="center"/>
    </xf>
    <xf numFmtId="0" fontId="70" fillId="0" borderId="17" xfId="81" applyFont="1" applyBorder="1" applyAlignment="1">
      <alignment horizontal="center" vertical="center"/>
    </xf>
    <xf numFmtId="0" fontId="70" fillId="0" borderId="153" xfId="81" applyFont="1" applyBorder="1" applyAlignment="1">
      <alignment horizontal="center" vertical="center" wrapText="1"/>
    </xf>
    <xf numFmtId="0" fontId="70" fillId="0" borderId="28" xfId="81" applyFont="1" applyBorder="1" applyAlignment="1">
      <alignment horizontal="center" vertical="center" wrapText="1"/>
    </xf>
    <xf numFmtId="0" fontId="70" fillId="0" borderId="22" xfId="81" applyFont="1" applyBorder="1" applyAlignment="1">
      <alignment horizontal="center" vertical="center" wrapText="1"/>
    </xf>
    <xf numFmtId="0" fontId="70" fillId="0" borderId="24" xfId="81" applyFont="1" applyBorder="1" applyAlignment="1">
      <alignment horizontal="center" vertical="center" wrapText="1"/>
    </xf>
    <xf numFmtId="0" fontId="70" fillId="0" borderId="26" xfId="81" applyFont="1" applyBorder="1" applyAlignment="1">
      <alignment horizontal="center" vertical="center" wrapText="1"/>
    </xf>
    <xf numFmtId="0" fontId="70" fillId="0" borderId="17" xfId="81" applyFont="1" applyBorder="1" applyAlignment="1">
      <alignment horizontal="center" vertical="center" wrapText="1"/>
    </xf>
    <xf numFmtId="49" fontId="70" fillId="0" borderId="26" xfId="81" applyNumberFormat="1" applyFont="1" applyBorder="1" applyAlignment="1">
      <alignment horizontal="center" vertical="center" wrapText="1"/>
    </xf>
    <xf numFmtId="49" fontId="70" fillId="0" borderId="17" xfId="81" applyNumberFormat="1" applyFont="1" applyBorder="1" applyAlignment="1">
      <alignment horizontal="center" vertical="center" wrapText="1"/>
    </xf>
    <xf numFmtId="0" fontId="70" fillId="0" borderId="26" xfId="81" applyFont="1" applyBorder="1" applyAlignment="1">
      <alignment horizontal="left" vertical="center" wrapText="1"/>
    </xf>
    <xf numFmtId="0" fontId="70" fillId="0" borderId="17" xfId="81" applyFont="1" applyBorder="1" applyAlignment="1">
      <alignment horizontal="left" vertical="center" wrapText="1"/>
    </xf>
    <xf numFmtId="49" fontId="70" fillId="0" borderId="26" xfId="81" applyNumberFormat="1" applyFont="1" applyBorder="1" applyAlignment="1">
      <alignment horizontal="center" vertical="center"/>
    </xf>
    <xf numFmtId="49" fontId="70" fillId="0" borderId="17" xfId="81" applyNumberFormat="1" applyFont="1" applyBorder="1" applyAlignment="1">
      <alignment horizontal="center" vertical="center"/>
    </xf>
    <xf numFmtId="0" fontId="37" fillId="0" borderId="0" xfId="81" applyFont="1" applyAlignment="1">
      <alignment horizontal="left" vertical="center"/>
    </xf>
    <xf numFmtId="0" fontId="37" fillId="0" borderId="0" xfId="81" applyFont="1" applyAlignment="1">
      <alignment horizontal="left" vertical="center" wrapText="1"/>
    </xf>
    <xf numFmtId="0" fontId="183" fillId="0" borderId="0" xfId="82" applyFont="1" applyAlignment="1">
      <alignment horizontal="center" vertical="center"/>
    </xf>
    <xf numFmtId="0" fontId="3" fillId="0" borderId="200" xfId="82" applyBorder="1" applyAlignment="1">
      <alignment horizontal="center" vertical="center"/>
    </xf>
    <xf numFmtId="0" fontId="3" fillId="0" borderId="196" xfId="82" applyBorder="1" applyAlignment="1">
      <alignment horizontal="center" vertical="center"/>
    </xf>
    <xf numFmtId="0" fontId="3" fillId="0" borderId="120" xfId="82" applyBorder="1" applyAlignment="1">
      <alignment horizontal="center" vertical="center"/>
    </xf>
    <xf numFmtId="0" fontId="3" fillId="0" borderId="145" xfId="82" applyBorder="1" applyAlignment="1">
      <alignment horizontal="center" vertical="center"/>
    </xf>
    <xf numFmtId="0" fontId="3" fillId="0" borderId="191" xfId="82" applyBorder="1" applyAlignment="1">
      <alignment horizontal="center" vertical="center"/>
    </xf>
    <xf numFmtId="0" fontId="3" fillId="0" borderId="189" xfId="82" applyBorder="1" applyAlignment="1">
      <alignment horizontal="center" vertical="center"/>
    </xf>
    <xf numFmtId="0" fontId="3" fillId="0" borderId="329" xfId="82" applyBorder="1" applyAlignment="1">
      <alignment horizontal="center" vertical="center"/>
    </xf>
    <xf numFmtId="0" fontId="3" fillId="0" borderId="10" xfId="82" applyBorder="1" applyAlignment="1">
      <alignment horizontal="left" vertical="top"/>
    </xf>
    <xf numFmtId="0" fontId="3" fillId="0" borderId="198" xfId="82" applyBorder="1" applyAlignment="1">
      <alignment horizontal="left" vertical="top"/>
    </xf>
    <xf numFmtId="0" fontId="3" fillId="0" borderId="152" xfId="82" applyBorder="1" applyAlignment="1">
      <alignment horizontal="left" vertical="center"/>
    </xf>
    <xf numFmtId="0" fontId="3" fillId="0" borderId="148" xfId="82" applyBorder="1" applyAlignment="1">
      <alignment horizontal="left" vertical="center"/>
    </xf>
    <xf numFmtId="0" fontId="3" fillId="0" borderId="12" xfId="82" applyBorder="1" applyAlignment="1">
      <alignment horizontal="left" vertical="center"/>
    </xf>
    <xf numFmtId="0" fontId="3" fillId="0" borderId="151" xfId="82" applyBorder="1" applyAlignment="1">
      <alignment horizontal="left" vertical="center"/>
    </xf>
    <xf numFmtId="0" fontId="3" fillId="0" borderId="296" xfId="82" applyBorder="1" applyAlignment="1">
      <alignment horizontal="left" vertical="center"/>
    </xf>
    <xf numFmtId="0" fontId="3" fillId="0" borderId="65" xfId="82" applyBorder="1" applyAlignment="1">
      <alignment horizontal="left"/>
    </xf>
    <xf numFmtId="0" fontId="3" fillId="0" borderId="202" xfId="82" applyBorder="1" applyAlignment="1">
      <alignment horizontal="left"/>
    </xf>
    <xf numFmtId="0" fontId="3" fillId="0" borderId="0" xfId="82" applyAlignment="1">
      <alignment horizontal="left" vertical="center"/>
    </xf>
    <xf numFmtId="0" fontId="3" fillId="0" borderId="197" xfId="82" applyBorder="1" applyAlignment="1">
      <alignment horizontal="left" vertical="center"/>
    </xf>
    <xf numFmtId="0" fontId="8" fillId="35" borderId="78" xfId="49" applyFill="1" applyBorder="1" applyAlignment="1">
      <alignment horizontal="center" vertical="center" wrapText="1"/>
    </xf>
    <xf numFmtId="0" fontId="65" fillId="24" borderId="101" xfId="49" applyFont="1" applyFill="1" applyBorder="1" applyAlignment="1">
      <alignment horizontal="left"/>
    </xf>
    <xf numFmtId="0" fontId="65" fillId="24" borderId="65" xfId="49" applyFont="1" applyFill="1" applyBorder="1" applyAlignment="1">
      <alignment horizontal="left"/>
    </xf>
    <xf numFmtId="0" fontId="65" fillId="24" borderId="294" xfId="49" applyFont="1" applyFill="1" applyBorder="1" applyAlignment="1">
      <alignment horizontal="left"/>
    </xf>
    <xf numFmtId="0" fontId="23" fillId="35" borderId="121" xfId="49" applyFont="1" applyFill="1" applyBorder="1" applyAlignment="1">
      <alignment horizontal="center" vertical="center" textRotation="255" shrinkToFit="1"/>
    </xf>
    <xf numFmtId="0" fontId="23" fillId="35" borderId="142" xfId="49" applyFont="1" applyFill="1" applyBorder="1" applyAlignment="1">
      <alignment horizontal="center" vertical="center" textRotation="255" shrinkToFit="1"/>
    </xf>
    <xf numFmtId="0" fontId="23" fillId="35" borderId="103" xfId="49" applyFont="1" applyFill="1" applyBorder="1" applyAlignment="1">
      <alignment horizontal="center" vertical="center" textRotation="255" shrinkToFit="1"/>
    </xf>
    <xf numFmtId="0" fontId="77" fillId="24" borderId="101" xfId="49" applyFont="1" applyFill="1" applyBorder="1" applyAlignment="1">
      <alignment horizontal="left"/>
    </xf>
    <xf numFmtId="0" fontId="77" fillId="24" borderId="65" xfId="49" applyFont="1" applyFill="1" applyBorder="1" applyAlignment="1">
      <alignment horizontal="left"/>
    </xf>
    <xf numFmtId="0" fontId="77" fillId="24" borderId="294" xfId="49" applyFont="1" applyFill="1" applyBorder="1" applyAlignment="1">
      <alignment horizontal="left"/>
    </xf>
    <xf numFmtId="0" fontId="23" fillId="24" borderId="200" xfId="49" applyFont="1" applyFill="1" applyBorder="1" applyAlignment="1">
      <alignment horizontal="center" vertical="center" wrapText="1"/>
    </xf>
    <xf numFmtId="0" fontId="23" fillId="24" borderId="160" xfId="49" applyFont="1" applyFill="1" applyBorder="1" applyAlignment="1">
      <alignment horizontal="center" vertical="center" wrapText="1"/>
    </xf>
    <xf numFmtId="0" fontId="23" fillId="24" borderId="23" xfId="49" applyFont="1" applyFill="1" applyBorder="1" applyAlignment="1">
      <alignment horizontal="center" vertical="center" wrapText="1"/>
    </xf>
    <xf numFmtId="0" fontId="19" fillId="35" borderId="286" xfId="49" applyFont="1" applyFill="1" applyBorder="1" applyAlignment="1">
      <alignment horizontal="left" vertical="top" wrapText="1"/>
    </xf>
    <xf numFmtId="0" fontId="19" fillId="35" borderId="65" xfId="49" applyFont="1" applyFill="1" applyBorder="1" applyAlignment="1">
      <alignment horizontal="left" vertical="top" wrapText="1"/>
    </xf>
    <xf numFmtId="0" fontId="19" fillId="35" borderId="202" xfId="49" applyFont="1" applyFill="1" applyBorder="1" applyAlignment="1">
      <alignment horizontal="left" vertical="top" wrapText="1"/>
    </xf>
    <xf numFmtId="0" fontId="19" fillId="35" borderId="60" xfId="49" applyFont="1" applyFill="1" applyBorder="1" applyAlignment="1">
      <alignment horizontal="left" vertical="top" wrapText="1"/>
    </xf>
    <xf numFmtId="0" fontId="19" fillId="35" borderId="0" xfId="49" applyFont="1" applyFill="1" applyAlignment="1">
      <alignment horizontal="left" vertical="top" wrapText="1"/>
    </xf>
    <xf numFmtId="0" fontId="19" fillId="35" borderId="197" xfId="49" applyFont="1" applyFill="1" applyBorder="1" applyAlignment="1">
      <alignment horizontal="left" vertical="top" wrapText="1"/>
    </xf>
    <xf numFmtId="0" fontId="19" fillId="35" borderId="22" xfId="49" applyFont="1" applyFill="1" applyBorder="1" applyAlignment="1">
      <alignment horizontal="left" vertical="top" wrapText="1"/>
    </xf>
    <xf numFmtId="0" fontId="19" fillId="35" borderId="29" xfId="49" applyFont="1" applyFill="1" applyBorder="1" applyAlignment="1">
      <alignment horizontal="left" vertical="top" wrapText="1"/>
    </xf>
    <xf numFmtId="0" fontId="19" fillId="35" borderId="234" xfId="49" applyFont="1" applyFill="1" applyBorder="1" applyAlignment="1">
      <alignment horizontal="left" vertical="top" wrapText="1"/>
    </xf>
    <xf numFmtId="0" fontId="14" fillId="24" borderId="105" xfId="49" applyFont="1" applyFill="1" applyBorder="1" applyAlignment="1">
      <alignment horizontal="center" vertical="center" wrapText="1"/>
    </xf>
    <xf numFmtId="0" fontId="14" fillId="24" borderId="160" xfId="49" applyFont="1" applyFill="1" applyBorder="1" applyAlignment="1">
      <alignment horizontal="center" vertical="center" wrapText="1"/>
    </xf>
    <xf numFmtId="0" fontId="14" fillId="24" borderId="196" xfId="49" applyFont="1" applyFill="1" applyBorder="1" applyAlignment="1">
      <alignment horizontal="center" vertical="center" wrapText="1"/>
    </xf>
    <xf numFmtId="0" fontId="60" fillId="35" borderId="153" xfId="49" applyFont="1" applyFill="1" applyBorder="1" applyAlignment="1">
      <alignment horizontal="left" vertical="top" wrapText="1"/>
    </xf>
    <xf numFmtId="0" fontId="60" fillId="35" borderId="106" xfId="49" applyFont="1" applyFill="1" applyBorder="1" applyAlignment="1">
      <alignment horizontal="left" vertical="top" wrapText="1"/>
    </xf>
    <xf numFmtId="0" fontId="60" fillId="35" borderId="285" xfId="49" applyFont="1" applyFill="1" applyBorder="1" applyAlignment="1">
      <alignment horizontal="left" vertical="top" wrapText="1"/>
    </xf>
    <xf numFmtId="0" fontId="60" fillId="35" borderId="60" xfId="49" applyFont="1" applyFill="1" applyBorder="1" applyAlignment="1">
      <alignment horizontal="left" vertical="top" wrapText="1"/>
    </xf>
    <xf numFmtId="0" fontId="60" fillId="35" borderId="0" xfId="49" applyFont="1" applyFill="1" applyAlignment="1">
      <alignment horizontal="left" vertical="top" wrapText="1"/>
    </xf>
    <xf numFmtId="0" fontId="60" fillId="35" borderId="197" xfId="49" applyFont="1" applyFill="1" applyBorder="1" applyAlignment="1">
      <alignment horizontal="left" vertical="top" wrapText="1"/>
    </xf>
    <xf numFmtId="0" fontId="60" fillId="35" borderId="195" xfId="49" applyFont="1" applyFill="1" applyBorder="1" applyAlignment="1">
      <alignment horizontal="left" vertical="top" wrapText="1"/>
    </xf>
    <xf numFmtId="0" fontId="60" fillId="35" borderId="10" xfId="49" applyFont="1" applyFill="1" applyBorder="1" applyAlignment="1">
      <alignment horizontal="left" vertical="top" wrapText="1"/>
    </xf>
    <xf numFmtId="0" fontId="60" fillId="35" borderId="198" xfId="49" applyFont="1" applyFill="1" applyBorder="1" applyAlignment="1">
      <alignment horizontal="left" vertical="top" wrapText="1"/>
    </xf>
    <xf numFmtId="0" fontId="19" fillId="35" borderId="153" xfId="49" applyFont="1" applyFill="1" applyBorder="1" applyAlignment="1">
      <alignment horizontal="left" vertical="top" wrapText="1"/>
    </xf>
    <xf numFmtId="0" fontId="19" fillId="35" borderId="106" xfId="49" applyFont="1" applyFill="1" applyBorder="1" applyAlignment="1">
      <alignment horizontal="left" vertical="top" wrapText="1"/>
    </xf>
    <xf numFmtId="0" fontId="19" fillId="35" borderId="285" xfId="49" applyFont="1" applyFill="1" applyBorder="1" applyAlignment="1">
      <alignment horizontal="left" vertical="top" wrapText="1"/>
    </xf>
    <xf numFmtId="0" fontId="19" fillId="35" borderId="195" xfId="49" applyFont="1" applyFill="1" applyBorder="1" applyAlignment="1">
      <alignment horizontal="left" vertical="top" wrapText="1"/>
    </xf>
    <xf numFmtId="0" fontId="19" fillId="35" borderId="10" xfId="49" applyFont="1" applyFill="1" applyBorder="1" applyAlignment="1">
      <alignment horizontal="left" vertical="top" wrapText="1"/>
    </xf>
    <xf numFmtId="0" fontId="19" fillId="35" borderId="198" xfId="49" applyFont="1" applyFill="1" applyBorder="1" applyAlignment="1">
      <alignment horizontal="left" vertical="top" wrapText="1"/>
    </xf>
    <xf numFmtId="0" fontId="0" fillId="35" borderId="78" xfId="63" applyFont="1" applyFill="1" applyBorder="1" applyAlignment="1">
      <alignment horizontal="center" vertical="center" textRotation="255" shrinkToFit="1"/>
    </xf>
    <xf numFmtId="0" fontId="7" fillId="35" borderId="78" xfId="63" applyFill="1" applyBorder="1" applyAlignment="1">
      <alignment horizontal="center" vertical="center" textRotation="255" shrinkToFit="1"/>
    </xf>
    <xf numFmtId="0" fontId="77" fillId="24" borderId="101" xfId="63" applyFont="1" applyFill="1" applyBorder="1" applyAlignment="1">
      <alignment horizontal="left"/>
    </xf>
    <xf numFmtId="0" fontId="77" fillId="24" borderId="65" xfId="63" applyFont="1" applyFill="1" applyBorder="1" applyAlignment="1">
      <alignment horizontal="left"/>
    </xf>
    <xf numFmtId="0" fontId="77" fillId="24" borderId="294" xfId="63" applyFont="1" applyFill="1" applyBorder="1" applyAlignment="1">
      <alignment horizontal="left"/>
    </xf>
    <xf numFmtId="0" fontId="23" fillId="24" borderId="200" xfId="63" applyFont="1" applyFill="1" applyBorder="1" applyAlignment="1">
      <alignment horizontal="center" vertical="center" wrapText="1"/>
    </xf>
    <xf numFmtId="0" fontId="23" fillId="24" borderId="23" xfId="63" applyFont="1" applyFill="1" applyBorder="1" applyAlignment="1">
      <alignment horizontal="center" vertical="center" wrapText="1"/>
    </xf>
    <xf numFmtId="0" fontId="19" fillId="35" borderId="286" xfId="63" applyFont="1" applyFill="1" applyBorder="1" applyAlignment="1">
      <alignment horizontal="left" vertical="top" wrapText="1"/>
    </xf>
    <xf numFmtId="0" fontId="19" fillId="35" borderId="65" xfId="63" applyFont="1" applyFill="1" applyBorder="1" applyAlignment="1">
      <alignment horizontal="left" vertical="top" wrapText="1"/>
    </xf>
    <xf numFmtId="0" fontId="19" fillId="35" borderId="202" xfId="63" applyFont="1" applyFill="1" applyBorder="1" applyAlignment="1">
      <alignment horizontal="left" vertical="top" wrapText="1"/>
    </xf>
    <xf numFmtId="0" fontId="19" fillId="35" borderId="368" xfId="63" applyFont="1" applyFill="1" applyBorder="1" applyAlignment="1">
      <alignment horizontal="left" vertical="top" wrapText="1"/>
    </xf>
    <xf numFmtId="0" fontId="19" fillId="35" borderId="369" xfId="63" applyFont="1" applyFill="1" applyBorder="1" applyAlignment="1">
      <alignment horizontal="left" vertical="top" wrapText="1"/>
    </xf>
    <xf numFmtId="0" fontId="19" fillId="35" borderId="371" xfId="63" applyFont="1" applyFill="1" applyBorder="1" applyAlignment="1">
      <alignment horizontal="left" vertical="top" wrapText="1"/>
    </xf>
    <xf numFmtId="0" fontId="19" fillId="24" borderId="160" xfId="63" applyFont="1" applyFill="1" applyBorder="1" applyAlignment="1">
      <alignment horizontal="center" vertical="center" wrapText="1"/>
    </xf>
    <xf numFmtId="0" fontId="14" fillId="24" borderId="200" xfId="49" applyFont="1" applyFill="1" applyBorder="1" applyAlignment="1">
      <alignment horizontal="center" vertical="center" wrapText="1"/>
    </xf>
    <xf numFmtId="0" fontId="14" fillId="24" borderId="23" xfId="49" applyFont="1" applyFill="1" applyBorder="1" applyAlignment="1">
      <alignment horizontal="center" vertical="center" wrapText="1"/>
    </xf>
    <xf numFmtId="0" fontId="60" fillId="35" borderId="22" xfId="49" applyFont="1" applyFill="1" applyBorder="1" applyAlignment="1">
      <alignment horizontal="left" vertical="top" wrapText="1"/>
    </xf>
    <xf numFmtId="0" fontId="60" fillId="35" borderId="29" xfId="49" applyFont="1" applyFill="1" applyBorder="1" applyAlignment="1">
      <alignment horizontal="left" vertical="top" wrapText="1"/>
    </xf>
    <xf numFmtId="0" fontId="60" fillId="35" borderId="234" xfId="49" applyFont="1" applyFill="1" applyBorder="1" applyAlignment="1">
      <alignment horizontal="left" vertical="top" wrapText="1"/>
    </xf>
    <xf numFmtId="0" fontId="60" fillId="35" borderId="286" xfId="63" applyFont="1" applyFill="1" applyBorder="1" applyAlignment="1">
      <alignment horizontal="left" vertical="top" wrapText="1"/>
    </xf>
    <xf numFmtId="0" fontId="60" fillId="35" borderId="65" xfId="63" applyFont="1" applyFill="1" applyBorder="1" applyAlignment="1">
      <alignment horizontal="left" vertical="top" wrapText="1"/>
    </xf>
    <xf numFmtId="0" fontId="60" fillId="35" borderId="202" xfId="63" applyFont="1" applyFill="1" applyBorder="1" applyAlignment="1">
      <alignment horizontal="left" vertical="top" wrapText="1"/>
    </xf>
    <xf numFmtId="0" fontId="60" fillId="35" borderId="60" xfId="63" applyFont="1" applyFill="1" applyBorder="1" applyAlignment="1">
      <alignment horizontal="left" vertical="top" wrapText="1"/>
    </xf>
    <xf numFmtId="0" fontId="60" fillId="35" borderId="0" xfId="63" applyFont="1" applyFill="1" applyAlignment="1">
      <alignment horizontal="left" vertical="top" wrapText="1"/>
    </xf>
    <xf numFmtId="0" fontId="60" fillId="35" borderId="197" xfId="63" applyFont="1" applyFill="1" applyBorder="1" applyAlignment="1">
      <alignment horizontal="left" vertical="top" wrapText="1"/>
    </xf>
    <xf numFmtId="0" fontId="60" fillId="35" borderId="22" xfId="63" applyFont="1" applyFill="1" applyBorder="1" applyAlignment="1">
      <alignment horizontal="left" vertical="top" wrapText="1"/>
    </xf>
    <xf numFmtId="0" fontId="60" fillId="35" borderId="29" xfId="63" applyFont="1" applyFill="1" applyBorder="1" applyAlignment="1">
      <alignment horizontal="left" vertical="top" wrapText="1"/>
    </xf>
    <xf numFmtId="0" fontId="60" fillId="35" borderId="234" xfId="63" applyFont="1" applyFill="1" applyBorder="1" applyAlignment="1">
      <alignment horizontal="left" vertical="top" wrapText="1"/>
    </xf>
    <xf numFmtId="0" fontId="60" fillId="35" borderId="153" xfId="63" applyFont="1" applyFill="1" applyBorder="1" applyAlignment="1">
      <alignment horizontal="left" vertical="top" wrapText="1"/>
    </xf>
    <xf numFmtId="0" fontId="60" fillId="35" borderId="106" xfId="63" applyFont="1" applyFill="1" applyBorder="1" applyAlignment="1">
      <alignment horizontal="left" vertical="top" wrapText="1"/>
    </xf>
    <xf numFmtId="0" fontId="60" fillId="35" borderId="285" xfId="63" applyFont="1" applyFill="1" applyBorder="1" applyAlignment="1">
      <alignment horizontal="left" vertical="top" wrapText="1"/>
    </xf>
    <xf numFmtId="0" fontId="19" fillId="35" borderId="286" xfId="63" applyFont="1" applyFill="1" applyBorder="1" applyAlignment="1">
      <alignment vertical="top" wrapText="1"/>
    </xf>
    <xf numFmtId="0" fontId="19" fillId="35" borderId="65" xfId="63" applyFont="1" applyFill="1" applyBorder="1" applyAlignment="1">
      <alignment vertical="top" wrapText="1"/>
    </xf>
    <xf numFmtId="0" fontId="19" fillId="35" borderId="202" xfId="63" applyFont="1" applyFill="1" applyBorder="1" applyAlignment="1">
      <alignment vertical="top" wrapText="1"/>
    </xf>
    <xf numFmtId="0" fontId="19" fillId="35" borderId="60" xfId="63" applyFont="1" applyFill="1" applyBorder="1" applyAlignment="1">
      <alignment vertical="top" wrapText="1"/>
    </xf>
    <xf numFmtId="0" fontId="19" fillId="35" borderId="0" xfId="63" applyFont="1" applyFill="1" applyAlignment="1">
      <alignment vertical="top" wrapText="1"/>
    </xf>
    <xf numFmtId="0" fontId="19" fillId="35" borderId="197" xfId="63" applyFont="1" applyFill="1" applyBorder="1" applyAlignment="1">
      <alignment vertical="top" wrapText="1"/>
    </xf>
    <xf numFmtId="0" fontId="19" fillId="35" borderId="22" xfId="63" applyFont="1" applyFill="1" applyBorder="1" applyAlignment="1">
      <alignment vertical="top" wrapText="1"/>
    </xf>
    <xf numFmtId="0" fontId="19" fillId="35" borderId="29" xfId="63" applyFont="1" applyFill="1" applyBorder="1" applyAlignment="1">
      <alignment vertical="top" wrapText="1"/>
    </xf>
    <xf numFmtId="0" fontId="19" fillId="35" borderId="234" xfId="63" applyFont="1" applyFill="1" applyBorder="1" applyAlignment="1">
      <alignment vertical="top" wrapText="1"/>
    </xf>
    <xf numFmtId="0" fontId="19" fillId="35" borderId="153" xfId="63" applyFont="1" applyFill="1" applyBorder="1" applyAlignment="1">
      <alignment vertical="top" wrapText="1"/>
    </xf>
    <xf numFmtId="0" fontId="19" fillId="35" borderId="106" xfId="63" applyFont="1" applyFill="1" applyBorder="1" applyAlignment="1">
      <alignment vertical="top" wrapText="1"/>
    </xf>
    <xf numFmtId="0" fontId="19" fillId="35" borderId="285" xfId="63" applyFont="1" applyFill="1" applyBorder="1" applyAlignment="1">
      <alignment vertical="top" wrapText="1"/>
    </xf>
    <xf numFmtId="0" fontId="19" fillId="35" borderId="195" xfId="63" applyFont="1" applyFill="1" applyBorder="1" applyAlignment="1">
      <alignment vertical="top" wrapText="1"/>
    </xf>
    <xf numFmtId="0" fontId="19" fillId="35" borderId="10" xfId="63" applyFont="1" applyFill="1" applyBorder="1" applyAlignment="1">
      <alignment vertical="top" wrapText="1"/>
    </xf>
    <xf numFmtId="0" fontId="19" fillId="35" borderId="198" xfId="63" applyFont="1" applyFill="1" applyBorder="1" applyAlignment="1">
      <alignment vertical="top" wrapText="1"/>
    </xf>
    <xf numFmtId="0" fontId="60" fillId="35" borderId="286" xfId="49" applyFont="1" applyFill="1" applyBorder="1" applyAlignment="1">
      <alignment horizontal="left" vertical="top" wrapText="1"/>
    </xf>
    <xf numFmtId="0" fontId="60" fillId="35" borderId="65" xfId="49" applyFont="1" applyFill="1" applyBorder="1" applyAlignment="1">
      <alignment horizontal="left" vertical="top" wrapText="1"/>
    </xf>
    <xf numFmtId="0" fontId="60" fillId="35" borderId="202" xfId="49" applyFont="1" applyFill="1" applyBorder="1" applyAlignment="1">
      <alignment horizontal="left" vertical="top" wrapText="1"/>
    </xf>
    <xf numFmtId="0" fontId="19" fillId="24" borderId="105" xfId="49" applyFont="1" applyFill="1" applyBorder="1" applyAlignment="1">
      <alignment horizontal="center" vertical="center" wrapText="1"/>
    </xf>
    <xf numFmtId="0" fontId="19" fillId="24" borderId="160" xfId="49" applyFont="1" applyFill="1" applyBorder="1" applyAlignment="1">
      <alignment horizontal="center" vertical="center" wrapText="1"/>
    </xf>
    <xf numFmtId="0" fontId="19" fillId="24" borderId="196" xfId="49" applyFont="1" applyFill="1" applyBorder="1" applyAlignment="1">
      <alignment horizontal="center" vertical="center" wrapText="1"/>
    </xf>
    <xf numFmtId="0" fontId="14" fillId="24" borderId="105" xfId="63" applyFont="1" applyFill="1" applyBorder="1" applyAlignment="1">
      <alignment horizontal="center" vertical="center" wrapText="1"/>
    </xf>
    <xf numFmtId="0" fontId="14" fillId="24" borderId="160" xfId="63" applyFont="1" applyFill="1" applyBorder="1" applyAlignment="1">
      <alignment horizontal="center" vertical="center" wrapText="1"/>
    </xf>
    <xf numFmtId="0" fontId="14" fillId="24" borderId="23" xfId="63" applyFont="1" applyFill="1" applyBorder="1" applyAlignment="1">
      <alignment horizontal="center" vertical="center" wrapText="1"/>
    </xf>
    <xf numFmtId="0" fontId="19" fillId="35" borderId="153" xfId="63" applyFont="1" applyFill="1" applyBorder="1" applyAlignment="1">
      <alignment horizontal="left" vertical="top" wrapText="1"/>
    </xf>
    <xf numFmtId="0" fontId="19" fillId="35" borderId="106" xfId="63" applyFont="1" applyFill="1" applyBorder="1" applyAlignment="1">
      <alignment horizontal="left" vertical="top" wrapText="1"/>
    </xf>
    <xf numFmtId="0" fontId="19" fillId="35" borderId="285" xfId="63" applyFont="1" applyFill="1" applyBorder="1" applyAlignment="1">
      <alignment horizontal="left" vertical="top" wrapText="1"/>
    </xf>
    <xf numFmtId="0" fontId="19" fillId="35" borderId="60" xfId="63" applyFont="1" applyFill="1" applyBorder="1" applyAlignment="1">
      <alignment horizontal="left" vertical="top" wrapText="1"/>
    </xf>
    <xf numFmtId="0" fontId="19" fillId="35" borderId="0" xfId="63" applyFont="1" applyFill="1" applyAlignment="1">
      <alignment horizontal="left" vertical="top" wrapText="1"/>
    </xf>
    <xf numFmtId="0" fontId="19" fillId="35" borderId="197" xfId="63" applyFont="1" applyFill="1" applyBorder="1" applyAlignment="1">
      <alignment horizontal="left" vertical="top" wrapText="1"/>
    </xf>
    <xf numFmtId="0" fontId="19" fillId="35" borderId="22" xfId="63" applyFont="1" applyFill="1" applyBorder="1" applyAlignment="1">
      <alignment horizontal="left" vertical="top" wrapText="1"/>
    </xf>
    <xf numFmtId="0" fontId="19" fillId="35" borderId="29" xfId="63" applyFont="1" applyFill="1" applyBorder="1" applyAlignment="1">
      <alignment horizontal="left" vertical="top" wrapText="1"/>
    </xf>
    <xf numFmtId="0" fontId="19" fillId="35" borderId="234" xfId="63" applyFont="1" applyFill="1" applyBorder="1" applyAlignment="1">
      <alignment horizontal="left" vertical="top" wrapText="1"/>
    </xf>
    <xf numFmtId="0" fontId="14" fillId="24" borderId="196" xfId="63" applyFont="1" applyFill="1" applyBorder="1" applyAlignment="1">
      <alignment horizontal="center" vertical="center" wrapText="1"/>
    </xf>
    <xf numFmtId="0" fontId="19" fillId="35" borderId="195" xfId="63" applyFont="1" applyFill="1" applyBorder="1" applyAlignment="1">
      <alignment horizontal="left" vertical="top" wrapText="1"/>
    </xf>
    <xf numFmtId="0" fontId="19" fillId="35" borderId="10" xfId="63" applyFont="1" applyFill="1" applyBorder="1" applyAlignment="1">
      <alignment horizontal="left" vertical="top" wrapText="1"/>
    </xf>
    <xf numFmtId="0" fontId="19" fillId="35" borderId="198" xfId="63" applyFont="1" applyFill="1" applyBorder="1" applyAlignment="1">
      <alignment horizontal="left" vertical="top" wrapText="1"/>
    </xf>
    <xf numFmtId="0" fontId="0" fillId="24" borderId="153" xfId="63" applyFont="1" applyFill="1" applyBorder="1" applyAlignment="1">
      <alignment horizontal="left" vertical="top" wrapText="1"/>
    </xf>
    <xf numFmtId="0" fontId="0" fillId="24" borderId="106" xfId="63" applyFont="1" applyFill="1" applyBorder="1" applyAlignment="1">
      <alignment horizontal="left" vertical="top" wrapText="1"/>
    </xf>
    <xf numFmtId="0" fontId="0" fillId="24" borderId="28" xfId="63" applyFont="1" applyFill="1" applyBorder="1" applyAlignment="1">
      <alignment horizontal="left" vertical="top" wrapText="1"/>
    </xf>
    <xf numFmtId="0" fontId="0" fillId="24" borderId="60" xfId="63" applyFont="1" applyFill="1" applyBorder="1" applyAlignment="1">
      <alignment horizontal="left" vertical="top" wrapText="1"/>
    </xf>
    <xf numFmtId="0" fontId="0" fillId="24" borderId="0" xfId="63" applyFont="1" applyFill="1" applyAlignment="1">
      <alignment horizontal="left" vertical="top" wrapText="1"/>
    </xf>
    <xf numFmtId="0" fontId="0" fillId="24" borderId="16" xfId="63" applyFont="1" applyFill="1" applyBorder="1" applyAlignment="1">
      <alignment horizontal="left" vertical="top" wrapText="1"/>
    </xf>
    <xf numFmtId="0" fontId="0" fillId="24" borderId="22" xfId="63" applyFont="1" applyFill="1" applyBorder="1" applyAlignment="1">
      <alignment horizontal="left" vertical="top" wrapText="1"/>
    </xf>
    <xf numFmtId="0" fontId="0" fillId="24" borderId="29" xfId="63" applyFont="1" applyFill="1" applyBorder="1" applyAlignment="1">
      <alignment horizontal="left" vertical="top" wrapText="1"/>
    </xf>
    <xf numFmtId="0" fontId="0" fillId="24" borderId="24" xfId="63" applyFont="1" applyFill="1" applyBorder="1" applyAlignment="1">
      <alignment horizontal="left" vertical="top" wrapText="1"/>
    </xf>
    <xf numFmtId="0" fontId="0" fillId="24" borderId="153" xfId="49" applyFont="1" applyFill="1" applyBorder="1" applyAlignment="1">
      <alignment horizontal="left" vertical="top" wrapText="1"/>
    </xf>
    <xf numFmtId="0" fontId="0" fillId="24" borderId="106" xfId="49" applyFont="1" applyFill="1" applyBorder="1" applyAlignment="1">
      <alignment horizontal="left" vertical="top" wrapText="1"/>
    </xf>
    <xf numFmtId="0" fontId="0" fillId="24" borderId="28" xfId="49" applyFont="1" applyFill="1" applyBorder="1" applyAlignment="1">
      <alignment horizontal="left" vertical="top" wrapText="1"/>
    </xf>
    <xf numFmtId="0" fontId="0" fillId="24" borderId="60" xfId="49" applyFont="1" applyFill="1" applyBorder="1" applyAlignment="1">
      <alignment horizontal="left" vertical="top" wrapText="1"/>
    </xf>
    <xf numFmtId="0" fontId="0" fillId="24" borderId="0" xfId="49" applyFont="1" applyFill="1" applyAlignment="1">
      <alignment horizontal="left" vertical="top" wrapText="1"/>
    </xf>
    <xf numFmtId="0" fontId="0" fillId="24" borderId="16" xfId="49" applyFont="1" applyFill="1" applyBorder="1" applyAlignment="1">
      <alignment horizontal="left" vertical="top" wrapText="1"/>
    </xf>
    <xf numFmtId="0" fontId="0" fillId="24" borderId="22" xfId="49" applyFont="1" applyFill="1" applyBorder="1" applyAlignment="1">
      <alignment horizontal="left" vertical="top" wrapText="1"/>
    </xf>
    <xf numFmtId="0" fontId="0" fillId="24" borderId="29" xfId="49" applyFont="1" applyFill="1" applyBorder="1" applyAlignment="1">
      <alignment horizontal="left" vertical="top" wrapText="1"/>
    </xf>
    <xf numFmtId="0" fontId="0" fillId="24" borderId="24" xfId="49" applyFont="1" applyFill="1" applyBorder="1" applyAlignment="1">
      <alignment horizontal="left" vertical="top" wrapText="1"/>
    </xf>
    <xf numFmtId="0" fontId="19" fillId="35" borderId="287" xfId="49" applyFont="1" applyFill="1" applyBorder="1" applyAlignment="1">
      <alignment vertical="top" wrapText="1"/>
    </xf>
    <xf numFmtId="0" fontId="19" fillId="35" borderId="209" xfId="49" applyFont="1" applyFill="1" applyBorder="1" applyAlignment="1">
      <alignment vertical="top" wrapText="1"/>
    </xf>
    <xf numFmtId="0" fontId="19" fillId="35" borderId="288" xfId="49" applyFont="1" applyFill="1" applyBorder="1" applyAlignment="1">
      <alignment vertical="top" wrapText="1"/>
    </xf>
    <xf numFmtId="0" fontId="19" fillId="35" borderId="224" xfId="49" applyFont="1" applyFill="1" applyBorder="1" applyAlignment="1">
      <alignment vertical="top" wrapText="1"/>
    </xf>
    <xf numFmtId="0" fontId="19" fillId="35" borderId="289" xfId="49" applyFont="1" applyFill="1" applyBorder="1" applyAlignment="1">
      <alignment vertical="top" wrapText="1"/>
    </xf>
    <xf numFmtId="0" fontId="19" fillId="35" borderId="290" xfId="49" applyFont="1" applyFill="1" applyBorder="1" applyAlignment="1">
      <alignment vertical="top" wrapText="1"/>
    </xf>
    <xf numFmtId="0" fontId="23" fillId="24" borderId="196" xfId="49" applyFont="1" applyFill="1" applyBorder="1" applyAlignment="1">
      <alignment horizontal="center" vertical="center" wrapText="1"/>
    </xf>
    <xf numFmtId="0" fontId="19" fillId="35" borderId="291" xfId="49" applyFont="1" applyFill="1" applyBorder="1" applyAlignment="1">
      <alignment vertical="top" wrapText="1"/>
    </xf>
    <xf numFmtId="0" fontId="19" fillId="35" borderId="292" xfId="49" applyFont="1" applyFill="1" applyBorder="1" applyAlignment="1">
      <alignment vertical="top" wrapText="1"/>
    </xf>
    <xf numFmtId="0" fontId="19" fillId="35" borderId="293" xfId="49" applyFont="1" applyFill="1" applyBorder="1" applyAlignment="1">
      <alignment vertical="top" wrapText="1"/>
    </xf>
    <xf numFmtId="0" fontId="0" fillId="35" borderId="78" xfId="49" applyFont="1" applyFill="1" applyBorder="1" applyAlignment="1">
      <alignment horizontal="center" vertical="center" wrapText="1"/>
    </xf>
    <xf numFmtId="0" fontId="78" fillId="24" borderId="101" xfId="49" applyFont="1" applyFill="1" applyBorder="1" applyAlignment="1">
      <alignment horizontal="left"/>
    </xf>
    <xf numFmtId="0" fontId="78" fillId="24" borderId="65" xfId="49" applyFont="1" applyFill="1" applyBorder="1" applyAlignment="1">
      <alignment horizontal="left"/>
    </xf>
    <xf numFmtId="0" fontId="78" fillId="24" borderId="294" xfId="49" applyFont="1" applyFill="1" applyBorder="1" applyAlignment="1">
      <alignment horizontal="left"/>
    </xf>
    <xf numFmtId="0" fontId="23" fillId="24" borderId="105" xfId="49" applyFont="1" applyFill="1" applyBorder="1" applyAlignment="1">
      <alignment horizontal="center" vertical="center" wrapText="1"/>
    </xf>
    <xf numFmtId="0" fontId="0" fillId="24" borderId="171" xfId="63" applyFont="1" applyFill="1" applyBorder="1" applyAlignment="1">
      <alignment horizontal="center" shrinkToFit="1"/>
    </xf>
    <xf numFmtId="0" fontId="0" fillId="24" borderId="0" xfId="63" applyFont="1" applyFill="1" applyAlignment="1">
      <alignment horizontal="center" shrinkToFit="1"/>
    </xf>
    <xf numFmtId="0" fontId="8" fillId="35" borderId="121" xfId="49" applyFill="1" applyBorder="1" applyAlignment="1">
      <alignment horizontal="center" vertical="center" wrapText="1"/>
    </xf>
    <xf numFmtId="0" fontId="8" fillId="35" borderId="142" xfId="49" applyFill="1" applyBorder="1" applyAlignment="1">
      <alignment horizontal="center" vertical="center" wrapText="1"/>
    </xf>
    <xf numFmtId="0" fontId="19" fillId="24" borderId="23" xfId="49" applyFont="1" applyFill="1" applyBorder="1" applyAlignment="1">
      <alignment horizontal="center" vertical="center" wrapText="1"/>
    </xf>
    <xf numFmtId="0" fontId="23" fillId="24" borderId="105" xfId="63" applyFont="1" applyFill="1" applyBorder="1" applyAlignment="1">
      <alignment horizontal="center" vertical="center" wrapText="1"/>
    </xf>
    <xf numFmtId="0" fontId="23" fillId="24" borderId="160" xfId="63" applyFont="1" applyFill="1" applyBorder="1" applyAlignment="1">
      <alignment horizontal="center" vertical="center" wrapText="1"/>
    </xf>
    <xf numFmtId="0" fontId="60" fillId="35" borderId="153" xfId="63" applyFont="1" applyFill="1" applyBorder="1" applyAlignment="1">
      <alignment vertical="top" wrapText="1"/>
    </xf>
    <xf numFmtId="0" fontId="60" fillId="35" borderId="106" xfId="63" applyFont="1" applyFill="1" applyBorder="1" applyAlignment="1">
      <alignment vertical="top" wrapText="1"/>
    </xf>
    <xf numFmtId="0" fontId="60" fillId="35" borderId="285" xfId="63" applyFont="1" applyFill="1" applyBorder="1" applyAlignment="1">
      <alignment vertical="top" wrapText="1"/>
    </xf>
    <xf numFmtId="0" fontId="60" fillId="35" borderId="60" xfId="63" applyFont="1" applyFill="1" applyBorder="1" applyAlignment="1">
      <alignment vertical="top" wrapText="1"/>
    </xf>
    <xf numFmtId="0" fontId="60" fillId="35" borderId="0" xfId="63" applyFont="1" applyFill="1" applyAlignment="1">
      <alignment vertical="top" wrapText="1"/>
    </xf>
    <xf numFmtId="0" fontId="60" fillId="35" borderId="197" xfId="63" applyFont="1" applyFill="1" applyBorder="1" applyAlignment="1">
      <alignment vertical="top" wrapText="1"/>
    </xf>
    <xf numFmtId="0" fontId="60" fillId="35" borderId="22" xfId="63" applyFont="1" applyFill="1" applyBorder="1" applyAlignment="1">
      <alignment vertical="top" wrapText="1"/>
    </xf>
    <xf numFmtId="0" fontId="60" fillId="35" borderId="29" xfId="63" applyFont="1" applyFill="1" applyBorder="1" applyAlignment="1">
      <alignment vertical="top" wrapText="1"/>
    </xf>
    <xf numFmtId="0" fontId="60" fillId="35" borderId="234" xfId="63" applyFont="1" applyFill="1" applyBorder="1" applyAlignment="1">
      <alignment vertical="top" wrapText="1"/>
    </xf>
    <xf numFmtId="0" fontId="23" fillId="24" borderId="196" xfId="63" applyFont="1" applyFill="1" applyBorder="1" applyAlignment="1">
      <alignment horizontal="center" vertical="center" wrapText="1"/>
    </xf>
    <xf numFmtId="0" fontId="14" fillId="24" borderId="200" xfId="63" applyFont="1" applyFill="1" applyBorder="1" applyAlignment="1">
      <alignment horizontal="center" vertical="center" wrapText="1"/>
    </xf>
    <xf numFmtId="0" fontId="0" fillId="24" borderId="0" xfId="49" applyFont="1" applyFill="1" applyAlignment="1">
      <alignment horizontal="center"/>
    </xf>
    <xf numFmtId="0" fontId="8" fillId="24" borderId="0" xfId="49" applyFill="1" applyAlignment="1">
      <alignment horizontal="center"/>
    </xf>
    <xf numFmtId="0" fontId="76" fillId="0" borderId="29" xfId="49" applyFont="1" applyBorder="1" applyAlignment="1">
      <alignment horizontal="right"/>
    </xf>
    <xf numFmtId="0" fontId="38" fillId="24" borderId="0" xfId="49" applyFont="1" applyFill="1" applyAlignment="1">
      <alignment horizontal="right"/>
    </xf>
    <xf numFmtId="31" fontId="38" fillId="24" borderId="0" xfId="63" applyNumberFormat="1" applyFont="1" applyFill="1" applyAlignment="1">
      <alignment horizontal="left"/>
    </xf>
    <xf numFmtId="0" fontId="38" fillId="24" borderId="10" xfId="49" applyFont="1" applyFill="1" applyBorder="1" applyAlignment="1">
      <alignment horizontal="right"/>
    </xf>
    <xf numFmtId="31" fontId="38" fillId="24" borderId="10" xfId="49" applyNumberFormat="1" applyFont="1" applyFill="1" applyBorder="1" applyAlignment="1">
      <alignment horizontal="left"/>
    </xf>
    <xf numFmtId="0" fontId="8" fillId="24" borderId="121" xfId="49" applyFill="1" applyBorder="1" applyAlignment="1">
      <alignment horizontal="center" vertical="center" wrapText="1"/>
    </xf>
    <xf numFmtId="0" fontId="8" fillId="24" borderId="103" xfId="49" applyFill="1" applyBorder="1" applyAlignment="1">
      <alignment horizontal="center" vertical="center" wrapText="1"/>
    </xf>
    <xf numFmtId="0" fontId="8" fillId="35" borderId="121" xfId="49" applyFill="1" applyBorder="1" applyAlignment="1">
      <alignment horizontal="center" vertical="center" textRotation="255"/>
    </xf>
    <xf numFmtId="0" fontId="8" fillId="35" borderId="142" xfId="49" applyFill="1" applyBorder="1" applyAlignment="1">
      <alignment horizontal="center" vertical="center" textRotation="255"/>
    </xf>
    <xf numFmtId="0" fontId="24" fillId="24" borderId="105" xfId="49" applyFont="1" applyFill="1" applyBorder="1" applyAlignment="1">
      <alignment horizontal="center" vertical="center" wrapText="1"/>
    </xf>
    <xf numFmtId="0" fontId="24" fillId="24" borderId="160" xfId="49" applyFont="1" applyFill="1" applyBorder="1" applyAlignment="1">
      <alignment horizontal="center" vertical="center" wrapText="1"/>
    </xf>
    <xf numFmtId="0" fontId="24" fillId="24" borderId="23" xfId="49" applyFont="1" applyFill="1" applyBorder="1" applyAlignment="1">
      <alignment horizontal="center" vertical="center" wrapText="1"/>
    </xf>
    <xf numFmtId="0" fontId="38" fillId="24" borderId="101" xfId="63" applyFont="1" applyFill="1" applyBorder="1" applyAlignment="1">
      <alignment horizontal="center" vertical="center" wrapText="1"/>
    </xf>
    <xf numFmtId="0" fontId="38" fillId="24" borderId="65" xfId="63" applyFont="1" applyFill="1" applyBorder="1" applyAlignment="1">
      <alignment horizontal="center" vertical="center" wrapText="1"/>
    </xf>
    <xf numFmtId="0" fontId="38" fillId="24" borderId="202" xfId="63" applyFont="1" applyFill="1" applyBorder="1" applyAlignment="1">
      <alignment horizontal="center" vertical="center" wrapText="1"/>
    </xf>
    <xf numFmtId="0" fontId="38" fillId="24" borderId="102" xfId="63" applyFont="1" applyFill="1" applyBorder="1" applyAlignment="1">
      <alignment horizontal="center" vertical="center" wrapText="1"/>
    </xf>
    <xf numFmtId="0" fontId="38" fillId="24" borderId="10" xfId="63" applyFont="1" applyFill="1" applyBorder="1" applyAlignment="1">
      <alignment horizontal="center" vertical="center" wrapText="1"/>
    </xf>
    <xf numFmtId="0" fontId="38" fillId="24" borderId="198" xfId="63" applyFont="1" applyFill="1" applyBorder="1" applyAlignment="1">
      <alignment horizontal="center" vertical="center" wrapText="1"/>
    </xf>
    <xf numFmtId="0" fontId="60" fillId="35" borderId="195" xfId="63" applyFont="1" applyFill="1" applyBorder="1" applyAlignment="1">
      <alignment horizontal="left" vertical="top" wrapText="1"/>
    </xf>
    <xf numFmtId="0" fontId="60" fillId="35" borderId="10" xfId="63" applyFont="1" applyFill="1" applyBorder="1" applyAlignment="1">
      <alignment horizontal="left" vertical="top" wrapText="1"/>
    </xf>
    <xf numFmtId="0" fontId="60" fillId="35" borderId="198" xfId="63" applyFont="1" applyFill="1" applyBorder="1" applyAlignment="1">
      <alignment horizontal="left" vertical="top" wrapText="1"/>
    </xf>
    <xf numFmtId="0" fontId="0" fillId="38" borderId="0" xfId="58" applyFont="1" applyFill="1" applyAlignment="1">
      <alignment horizontal="center"/>
    </xf>
    <xf numFmtId="0" fontId="7" fillId="38" borderId="0" xfId="58" applyFont="1" applyFill="1" applyAlignment="1">
      <alignment horizontal="center"/>
    </xf>
    <xf numFmtId="0" fontId="60" fillId="35" borderId="153" xfId="49" applyFont="1" applyFill="1" applyBorder="1" applyAlignment="1">
      <alignment vertical="top" wrapText="1"/>
    </xf>
    <xf numFmtId="0" fontId="60" fillId="35" borderId="106" xfId="49" applyFont="1" applyFill="1" applyBorder="1" applyAlignment="1">
      <alignment vertical="top" wrapText="1"/>
    </xf>
    <xf numFmtId="0" fontId="60" fillId="35" borderId="285" xfId="49" applyFont="1" applyFill="1" applyBorder="1" applyAlignment="1">
      <alignment vertical="top" wrapText="1"/>
    </xf>
    <xf numFmtId="0" fontId="60" fillId="35" borderId="60" xfId="49" applyFont="1" applyFill="1" applyBorder="1" applyAlignment="1">
      <alignment vertical="top" wrapText="1"/>
    </xf>
    <xf numFmtId="0" fontId="60" fillId="35" borderId="0" xfId="49" applyFont="1" applyFill="1" applyAlignment="1">
      <alignment vertical="top" wrapText="1"/>
    </xf>
    <xf numFmtId="0" fontId="60" fillId="35" borderId="197" xfId="49" applyFont="1" applyFill="1" applyBorder="1" applyAlignment="1">
      <alignment vertical="top" wrapText="1"/>
    </xf>
    <xf numFmtId="0" fontId="60" fillId="35" borderId="195" xfId="49" applyFont="1" applyFill="1" applyBorder="1" applyAlignment="1">
      <alignment vertical="top" wrapText="1"/>
    </xf>
    <xf numFmtId="0" fontId="60" fillId="35" borderId="10" xfId="49" applyFont="1" applyFill="1" applyBorder="1" applyAlignment="1">
      <alignment vertical="top" wrapText="1"/>
    </xf>
    <xf numFmtId="0" fontId="60" fillId="35" borderId="198" xfId="49" applyFont="1" applyFill="1" applyBorder="1" applyAlignment="1">
      <alignment vertical="top" wrapText="1"/>
    </xf>
    <xf numFmtId="0" fontId="171" fillId="24" borderId="101" xfId="63" applyFont="1" applyFill="1" applyBorder="1" applyAlignment="1">
      <alignment horizontal="left"/>
    </xf>
    <xf numFmtId="0" fontId="171" fillId="24" borderId="65" xfId="63" applyFont="1" applyFill="1" applyBorder="1" applyAlignment="1">
      <alignment horizontal="left"/>
    </xf>
    <xf numFmtId="0" fontId="171" fillId="24" borderId="294" xfId="63" applyFont="1" applyFill="1" applyBorder="1" applyAlignment="1">
      <alignment horizontal="left"/>
    </xf>
    <xf numFmtId="0" fontId="19" fillId="24" borderId="101" xfId="49" applyFont="1" applyFill="1" applyBorder="1" applyAlignment="1">
      <alignment horizontal="center" vertical="center" wrapText="1"/>
    </xf>
    <xf numFmtId="0" fontId="19" fillId="24" borderId="65" xfId="49" applyFont="1" applyFill="1" applyBorder="1" applyAlignment="1">
      <alignment horizontal="center" vertical="center" wrapText="1"/>
    </xf>
    <xf numFmtId="0" fontId="19" fillId="24" borderId="294" xfId="49" applyFont="1" applyFill="1" applyBorder="1" applyAlignment="1">
      <alignment horizontal="center" vertical="center" wrapText="1"/>
    </xf>
    <xf numFmtId="0" fontId="19" fillId="24" borderId="102" xfId="49" applyFont="1" applyFill="1" applyBorder="1" applyAlignment="1">
      <alignment horizontal="center" vertical="center" wrapText="1"/>
    </xf>
    <xf numFmtId="0" fontId="19" fillId="24" borderId="10" xfId="49" applyFont="1" applyFill="1" applyBorder="1" applyAlignment="1">
      <alignment horizontal="center" vertical="center" wrapText="1"/>
    </xf>
    <xf numFmtId="0" fontId="19" fillId="24" borderId="173" xfId="49" applyFont="1" applyFill="1" applyBorder="1" applyAlignment="1">
      <alignment horizontal="center" vertical="center" wrapText="1"/>
    </xf>
    <xf numFmtId="0" fontId="70" fillId="24" borderId="240" xfId="49" applyFont="1" applyFill="1" applyBorder="1" applyAlignment="1">
      <alignment horizontal="center" vertical="center"/>
    </xf>
    <xf numFmtId="0" fontId="24" fillId="24" borderId="121" xfId="49" applyFont="1" applyFill="1" applyBorder="1" applyAlignment="1">
      <alignment horizontal="center" vertical="center" wrapText="1"/>
    </xf>
    <xf numFmtId="0" fontId="24" fillId="24" borderId="103" xfId="49" applyFont="1" applyFill="1" applyBorder="1" applyAlignment="1">
      <alignment horizontal="center" vertical="center" wrapText="1"/>
    </xf>
    <xf numFmtId="0" fontId="0" fillId="0" borderId="0" xfId="0">
      <alignment vertical="center"/>
    </xf>
    <xf numFmtId="0" fontId="24" fillId="24" borderId="105" xfId="63" applyFont="1" applyFill="1" applyBorder="1" applyAlignment="1">
      <alignment horizontal="center" vertical="center" wrapText="1"/>
    </xf>
    <xf numFmtId="0" fontId="24" fillId="24" borderId="160" xfId="63" applyFont="1" applyFill="1" applyBorder="1" applyAlignment="1">
      <alignment horizontal="center" vertical="center" wrapText="1"/>
    </xf>
    <xf numFmtId="0" fontId="24" fillId="24" borderId="23" xfId="63" applyFont="1" applyFill="1" applyBorder="1" applyAlignment="1">
      <alignment horizontal="center" vertical="center" wrapText="1"/>
    </xf>
    <xf numFmtId="0" fontId="0" fillId="0" borderId="0" xfId="0" applyAlignment="1">
      <alignment vertical="center" shrinkToFit="1"/>
    </xf>
    <xf numFmtId="0" fontId="78" fillId="24" borderId="65" xfId="63" applyFont="1" applyFill="1" applyBorder="1" applyAlignment="1">
      <alignment horizontal="left" shrinkToFit="1"/>
    </xf>
    <xf numFmtId="0" fontId="78" fillId="24" borderId="294" xfId="63" applyFont="1" applyFill="1" applyBorder="1" applyAlignment="1">
      <alignment horizontal="left" shrinkToFit="1"/>
    </xf>
    <xf numFmtId="0" fontId="78" fillId="24" borderId="101" xfId="49" applyFont="1" applyFill="1" applyBorder="1" applyAlignment="1">
      <alignment horizontal="left" shrinkToFit="1"/>
    </xf>
    <xf numFmtId="0" fontId="78" fillId="24" borderId="65" xfId="49" applyFont="1" applyFill="1" applyBorder="1" applyAlignment="1">
      <alignment horizontal="left" shrinkToFit="1"/>
    </xf>
    <xf numFmtId="0" fontId="78" fillId="24" borderId="294" xfId="49" applyFont="1" applyFill="1" applyBorder="1" applyAlignment="1">
      <alignment horizontal="left" shrinkToFit="1"/>
    </xf>
    <xf numFmtId="0" fontId="19" fillId="24" borderId="105" xfId="63" applyFont="1" applyFill="1" applyBorder="1" applyAlignment="1">
      <alignment horizontal="center" vertical="center" wrapText="1"/>
    </xf>
    <xf numFmtId="0" fontId="19" fillId="24" borderId="196" xfId="63" applyFont="1" applyFill="1" applyBorder="1" applyAlignment="1">
      <alignment horizontal="center" vertical="center" wrapText="1"/>
    </xf>
    <xf numFmtId="0" fontId="0" fillId="24" borderId="18" xfId="49" applyFont="1" applyFill="1" applyBorder="1" applyAlignment="1">
      <alignment horizontal="center"/>
    </xf>
    <xf numFmtId="0" fontId="8" fillId="24" borderId="19" xfId="49" applyFill="1" applyBorder="1" applyAlignment="1">
      <alignment horizontal="center"/>
    </xf>
    <xf numFmtId="0" fontId="8" fillId="24" borderId="30" xfId="49" applyFill="1" applyBorder="1" applyAlignment="1">
      <alignment horizontal="center"/>
    </xf>
    <xf numFmtId="0" fontId="0" fillId="24" borderId="30" xfId="49" applyFont="1" applyFill="1" applyBorder="1" applyAlignment="1">
      <alignment horizontal="center"/>
    </xf>
    <xf numFmtId="0" fontId="0" fillId="24" borderId="19" xfId="49" applyFont="1" applyFill="1" applyBorder="1" applyAlignment="1">
      <alignment horizontal="center"/>
    </xf>
    <xf numFmtId="0" fontId="0" fillId="24" borderId="15" xfId="49" applyFont="1" applyFill="1" applyBorder="1" applyAlignment="1">
      <alignment horizontal="left" vertical="top" wrapText="1"/>
    </xf>
    <xf numFmtId="0" fontId="8" fillId="24" borderId="15" xfId="49" applyFill="1" applyBorder="1" applyAlignment="1">
      <alignment horizontal="center" vertical="center"/>
    </xf>
    <xf numFmtId="0" fontId="8" fillId="24" borderId="26" xfId="49" applyFill="1" applyBorder="1" applyAlignment="1">
      <alignment horizontal="center" vertical="center"/>
    </xf>
    <xf numFmtId="0" fontId="8" fillId="24" borderId="27" xfId="49" applyFill="1" applyBorder="1" applyAlignment="1">
      <alignment horizontal="center" vertical="center"/>
    </xf>
    <xf numFmtId="0" fontId="8" fillId="24" borderId="17" xfId="49" applyFill="1" applyBorder="1" applyAlignment="1">
      <alignment horizontal="center" vertical="center"/>
    </xf>
    <xf numFmtId="0" fontId="8" fillId="24" borderId="15" xfId="49" applyFill="1" applyBorder="1" applyAlignment="1">
      <alignment horizontal="left" vertical="top" wrapText="1"/>
    </xf>
    <xf numFmtId="0" fontId="8" fillId="24" borderId="15" xfId="49" applyFill="1" applyBorder="1" applyAlignment="1">
      <alignment horizontal="left" vertical="top"/>
    </xf>
    <xf numFmtId="0" fontId="3" fillId="0" borderId="18" xfId="80" applyBorder="1">
      <alignment vertical="center"/>
    </xf>
    <xf numFmtId="0" fontId="3" fillId="0" borderId="30" xfId="80" applyBorder="1">
      <alignment vertical="center"/>
    </xf>
    <xf numFmtId="0" fontId="3" fillId="0" borderId="19" xfId="80" applyBorder="1">
      <alignment vertical="center"/>
    </xf>
    <xf numFmtId="0" fontId="3" fillId="0" borderId="29" xfId="80" applyBorder="1" applyAlignment="1">
      <alignment horizontal="right" vertical="center"/>
    </xf>
    <xf numFmtId="0" fontId="3" fillId="0" borderId="30" xfId="80" applyBorder="1" applyAlignment="1">
      <alignment horizontal="left" vertical="center"/>
    </xf>
    <xf numFmtId="0" fontId="3" fillId="0" borderId="19" xfId="80" applyBorder="1" applyAlignment="1">
      <alignment horizontal="left" vertical="center"/>
    </xf>
    <xf numFmtId="0" fontId="3" fillId="0" borderId="153" xfId="80" applyBorder="1" applyAlignment="1">
      <alignment horizontal="left" vertical="top"/>
    </xf>
    <xf numFmtId="0" fontId="3" fillId="0" borderId="106" xfId="80" applyBorder="1" applyAlignment="1">
      <alignment horizontal="left" vertical="top"/>
    </xf>
    <xf numFmtId="0" fontId="3" fillId="0" borderId="28" xfId="80" applyBorder="1" applyAlignment="1">
      <alignment horizontal="left" vertical="top"/>
    </xf>
    <xf numFmtId="0" fontId="3" fillId="0" borderId="60" xfId="80" applyBorder="1" applyAlignment="1">
      <alignment horizontal="left" vertical="top"/>
    </xf>
    <xf numFmtId="0" fontId="3" fillId="0" borderId="0" xfId="80" applyAlignment="1">
      <alignment horizontal="left" vertical="top"/>
    </xf>
    <xf numFmtId="0" fontId="3" fillId="0" borderId="16" xfId="80" applyBorder="1" applyAlignment="1">
      <alignment horizontal="left" vertical="top"/>
    </xf>
    <xf numFmtId="0" fontId="3" fillId="0" borderId="22" xfId="80" applyBorder="1" applyAlignment="1">
      <alignment horizontal="left" vertical="top"/>
    </xf>
    <xf numFmtId="0" fontId="3" fillId="0" borderId="29" xfId="80" applyBorder="1" applyAlignment="1">
      <alignment horizontal="left" vertical="top"/>
    </xf>
    <xf numFmtId="0" fontId="3" fillId="0" borderId="24" xfId="80" applyBorder="1" applyAlignment="1">
      <alignment horizontal="left" vertical="top"/>
    </xf>
    <xf numFmtId="0" fontId="3" fillId="0" borderId="26" xfId="80" applyBorder="1" applyAlignment="1">
      <alignment horizontal="center" vertical="center"/>
    </xf>
    <xf numFmtId="0" fontId="3" fillId="0" borderId="17" xfId="80" applyBorder="1" applyAlignment="1">
      <alignment horizontal="center" vertical="center"/>
    </xf>
    <xf numFmtId="0" fontId="3" fillId="0" borderId="18" xfId="80" applyBorder="1" applyAlignment="1">
      <alignment horizontal="center" vertical="center"/>
    </xf>
    <xf numFmtId="0" fontId="3" fillId="0" borderId="30" xfId="80" applyBorder="1" applyAlignment="1">
      <alignment horizontal="center" vertical="center"/>
    </xf>
    <xf numFmtId="0" fontId="3" fillId="0" borderId="19" xfId="80" applyBorder="1" applyAlignment="1">
      <alignment horizontal="center" vertical="center"/>
    </xf>
    <xf numFmtId="49" fontId="3" fillId="0" borderId="18" xfId="80" applyNumberFormat="1" applyBorder="1" applyAlignment="1">
      <alignment horizontal="center" vertical="center"/>
    </xf>
    <xf numFmtId="49" fontId="3" fillId="0" borderId="30" xfId="80" applyNumberFormat="1" applyBorder="1" applyAlignment="1">
      <alignment horizontal="center" vertical="center"/>
    </xf>
    <xf numFmtId="49" fontId="3" fillId="0" borderId="19" xfId="80" applyNumberFormat="1" applyBorder="1" applyAlignment="1">
      <alignment horizontal="center" vertical="center"/>
    </xf>
    <xf numFmtId="0" fontId="3" fillId="0" borderId="18" xfId="80" applyBorder="1" applyAlignment="1">
      <alignment horizontal="left" vertical="center"/>
    </xf>
    <xf numFmtId="0" fontId="42" fillId="0" borderId="106" xfId="0" applyFont="1" applyBorder="1" applyAlignment="1">
      <alignment horizontal="left" vertical="center"/>
    </xf>
    <xf numFmtId="0" fontId="43" fillId="0" borderId="151" xfId="0" applyFont="1" applyBorder="1" applyAlignment="1">
      <alignment horizontal="center" vertical="center" wrapText="1"/>
    </xf>
    <xf numFmtId="0" fontId="43" fillId="0" borderId="152" xfId="0" applyFont="1" applyBorder="1" applyAlignment="1">
      <alignment horizontal="center" vertical="center" wrapText="1"/>
    </xf>
    <xf numFmtId="0" fontId="43" fillId="0" borderId="105" xfId="0" applyFont="1" applyBorder="1" applyAlignment="1">
      <alignment horizontal="center" vertical="center" wrapText="1"/>
    </xf>
    <xf numFmtId="0" fontId="43" fillId="0" borderId="23" xfId="0" applyFont="1" applyBorder="1" applyAlignment="1">
      <alignment horizontal="center" vertical="center" wrapText="1"/>
    </xf>
    <xf numFmtId="0" fontId="43" fillId="0" borderId="25" xfId="0" applyFont="1" applyBorder="1" applyAlignment="1">
      <alignment horizontal="justify" vertical="center" wrapText="1"/>
    </xf>
    <xf numFmtId="0" fontId="43" fillId="0" borderId="15" xfId="0" applyFont="1" applyBorder="1" applyAlignment="1">
      <alignment horizontal="justify" vertical="center" wrapText="1"/>
    </xf>
    <xf numFmtId="0" fontId="43" fillId="0" borderId="23" xfId="0" applyFont="1" applyBorder="1" applyAlignment="1">
      <alignment horizontal="justify" vertical="center" wrapText="1"/>
    </xf>
    <xf numFmtId="0" fontId="43" fillId="0" borderId="17" xfId="0" applyFont="1" applyBorder="1" applyAlignment="1">
      <alignment horizontal="justify" vertical="center" wrapText="1"/>
    </xf>
    <xf numFmtId="0" fontId="42" fillId="0" borderId="0" xfId="0" applyFont="1" applyAlignment="1">
      <alignment horizontal="center" vertical="center"/>
    </xf>
    <xf numFmtId="31" fontId="43" fillId="0" borderId="29" xfId="0" applyNumberFormat="1" applyFont="1" applyBorder="1" applyAlignment="1">
      <alignment horizontal="left" wrapText="1"/>
    </xf>
    <xf numFmtId="0" fontId="43" fillId="0" borderId="29" xfId="0" applyFont="1" applyBorder="1" applyAlignment="1">
      <alignment horizontal="right" wrapText="1"/>
    </xf>
    <xf numFmtId="31" fontId="43" fillId="0" borderId="29" xfId="0" applyNumberFormat="1" applyFont="1" applyBorder="1" applyAlignment="1">
      <alignment horizontal="center" wrapText="1"/>
    </xf>
    <xf numFmtId="31" fontId="43" fillId="0" borderId="24" xfId="0" applyNumberFormat="1" applyFont="1" applyBorder="1" applyAlignment="1">
      <alignment horizontal="center" wrapText="1"/>
    </xf>
    <xf numFmtId="0" fontId="43" fillId="0" borderId="18" xfId="0" applyFont="1" applyBorder="1" applyAlignment="1">
      <alignment horizontal="center" vertical="center" wrapText="1"/>
    </xf>
    <xf numFmtId="0" fontId="43" fillId="0" borderId="21" xfId="0" applyFont="1" applyBorder="1" applyAlignment="1">
      <alignment horizontal="center" vertical="center" wrapText="1"/>
    </xf>
    <xf numFmtId="0" fontId="43" fillId="0" borderId="196"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20"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25" xfId="0" applyFont="1" applyBorder="1" applyAlignment="1">
      <alignment horizontal="center" vertical="center" wrapText="1"/>
    </xf>
    <xf numFmtId="0" fontId="43" fillId="0" borderId="194" xfId="0" applyFont="1" applyBorder="1" applyAlignment="1">
      <alignment horizontal="center" vertical="center" wrapText="1"/>
    </xf>
    <xf numFmtId="0" fontId="43" fillId="0" borderId="22" xfId="0" applyFont="1" applyBorder="1" applyAlignment="1">
      <alignment horizontal="center" vertical="center" wrapText="1"/>
    </xf>
    <xf numFmtId="0" fontId="10" fillId="0" borderId="15" xfId="0" applyFont="1" applyBorder="1" applyAlignment="1">
      <alignment horizontal="left" vertical="top" wrapText="1"/>
    </xf>
    <xf numFmtId="0" fontId="25" fillId="0" borderId="15"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40" fillId="0" borderId="15" xfId="0" applyFont="1" applyBorder="1" applyAlignment="1">
      <alignment horizontal="center" wrapText="1"/>
    </xf>
    <xf numFmtId="0" fontId="106" fillId="0" borderId="15" xfId="0" applyFont="1" applyBorder="1" applyAlignment="1">
      <alignment horizontal="center" vertical="center" wrapText="1"/>
    </xf>
    <xf numFmtId="0" fontId="12" fillId="0" borderId="15" xfId="0" applyFont="1" applyBorder="1" applyAlignment="1">
      <alignment horizontal="left" vertical="center" wrapText="1"/>
    </xf>
    <xf numFmtId="0" fontId="12" fillId="33" borderId="15" xfId="0" applyFont="1" applyFill="1" applyBorder="1" applyAlignment="1">
      <alignment horizontal="left" vertical="center" wrapText="1"/>
    </xf>
    <xf numFmtId="56" fontId="25" fillId="0" borderId="15" xfId="0" applyNumberFormat="1" applyFont="1" applyBorder="1" applyAlignment="1">
      <alignment horizontal="center" vertical="center" shrinkToFit="1"/>
    </xf>
    <xf numFmtId="0" fontId="25" fillId="0" borderId="15" xfId="0" applyFont="1" applyBorder="1" applyAlignment="1">
      <alignment horizontal="center" vertical="center" shrinkToFit="1"/>
    </xf>
    <xf numFmtId="0" fontId="12" fillId="0" borderId="30" xfId="0" applyFont="1" applyBorder="1" applyAlignment="1">
      <alignment horizontal="center" vertical="center" wrapText="1"/>
    </xf>
    <xf numFmtId="0" fontId="12" fillId="0" borderId="19" xfId="0" applyFont="1" applyBorder="1" applyAlignment="1">
      <alignment horizontal="center" vertical="center" wrapText="1"/>
    </xf>
    <xf numFmtId="0" fontId="37" fillId="0" borderId="15" xfId="0" applyFont="1" applyBorder="1" applyAlignment="1">
      <alignment horizontal="center" vertical="center" wrapText="1"/>
    </xf>
    <xf numFmtId="0" fontId="13" fillId="0" borderId="15" xfId="0" applyFont="1" applyBorder="1" applyAlignment="1">
      <alignment horizontal="left" vertical="center" wrapText="1"/>
    </xf>
    <xf numFmtId="0" fontId="12" fillId="0" borderId="2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153"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4" xfId="0" applyFont="1" applyBorder="1" applyAlignment="1">
      <alignment horizontal="center" vertical="center" wrapText="1"/>
    </xf>
    <xf numFmtId="0" fontId="12" fillId="33" borderId="153" xfId="0" applyFont="1" applyFill="1" applyBorder="1" applyAlignment="1">
      <alignment horizontal="center" vertical="center" wrapText="1"/>
    </xf>
    <xf numFmtId="0" fontId="12" fillId="33" borderId="28" xfId="0" applyFont="1" applyFill="1" applyBorder="1" applyAlignment="1">
      <alignment horizontal="center" vertical="center" wrapText="1"/>
    </xf>
    <xf numFmtId="0" fontId="12" fillId="33" borderId="22" xfId="0" applyFont="1" applyFill="1" applyBorder="1" applyAlignment="1">
      <alignment horizontal="center" vertical="center" wrapText="1"/>
    </xf>
    <xf numFmtId="0" fontId="12" fillId="33" borderId="24" xfId="0" applyFont="1" applyFill="1" applyBorder="1" applyAlignment="1">
      <alignment horizontal="center" vertical="center" wrapText="1"/>
    </xf>
    <xf numFmtId="0" fontId="39" fillId="0" borderId="29" xfId="0" applyFont="1" applyBorder="1" applyAlignment="1">
      <alignment horizontal="center" vertical="center"/>
    </xf>
    <xf numFmtId="0" fontId="10" fillId="0" borderId="15" xfId="0" applyFont="1" applyBorder="1" applyAlignment="1">
      <alignment horizontal="left" vertical="center" wrapText="1"/>
    </xf>
    <xf numFmtId="31" fontId="13" fillId="0" borderId="153" xfId="0" applyNumberFormat="1" applyFont="1" applyBorder="1" applyAlignment="1">
      <alignment horizontal="center" vertical="top" wrapText="1"/>
    </xf>
    <xf numFmtId="31" fontId="13" fillId="0" borderId="28" xfId="0" applyNumberFormat="1" applyFont="1" applyBorder="1" applyAlignment="1">
      <alignment horizontal="center" vertical="top" wrapText="1"/>
    </xf>
    <xf numFmtId="0" fontId="58" fillId="0" borderId="15" xfId="0" applyFont="1" applyBorder="1" applyAlignment="1">
      <alignment horizontal="left" vertical="center" wrapText="1"/>
    </xf>
    <xf numFmtId="0" fontId="37" fillId="0" borderId="15" xfId="0" applyFont="1" applyBorder="1" applyAlignment="1">
      <alignment horizontal="left" vertical="top" wrapText="1"/>
    </xf>
    <xf numFmtId="0" fontId="0" fillId="0" borderId="153" xfId="56" applyFont="1" applyBorder="1" applyAlignment="1">
      <alignment horizontal="left" vertical="top" wrapText="1"/>
    </xf>
    <xf numFmtId="0" fontId="0" fillId="0" borderId="106" xfId="56" applyFont="1" applyBorder="1" applyAlignment="1">
      <alignment horizontal="left" vertical="top" wrapText="1"/>
    </xf>
    <xf numFmtId="0" fontId="0" fillId="0" borderId="28" xfId="56" applyFont="1" applyBorder="1" applyAlignment="1">
      <alignment horizontal="left" vertical="top" wrapText="1"/>
    </xf>
    <xf numFmtId="0" fontId="0" fillId="0" borderId="60" xfId="56" applyFont="1" applyBorder="1" applyAlignment="1">
      <alignment horizontal="left" vertical="top" wrapText="1"/>
    </xf>
    <xf numFmtId="0" fontId="0" fillId="0" borderId="0" xfId="56" applyFont="1" applyAlignment="1">
      <alignment horizontal="left" vertical="top" wrapText="1"/>
    </xf>
    <xf numFmtId="0" fontId="0" fillId="0" borderId="16" xfId="56" applyFont="1" applyBorder="1" applyAlignment="1">
      <alignment horizontal="left" vertical="top" wrapText="1"/>
    </xf>
    <xf numFmtId="0" fontId="0" fillId="0" borderId="22" xfId="56" applyFont="1" applyBorder="1" applyAlignment="1">
      <alignment horizontal="left" vertical="top" wrapText="1"/>
    </xf>
    <xf numFmtId="0" fontId="0" fillId="0" borderId="29" xfId="56" applyFont="1" applyBorder="1" applyAlignment="1">
      <alignment horizontal="left" vertical="top" wrapText="1"/>
    </xf>
    <xf numFmtId="0" fontId="0" fillId="0" borderId="24" xfId="56" applyFont="1" applyBorder="1" applyAlignment="1">
      <alignment horizontal="left" vertical="top" wrapText="1"/>
    </xf>
    <xf numFmtId="0" fontId="8" fillId="0" borderId="26" xfId="56" applyBorder="1" applyAlignment="1">
      <alignment horizontal="center" vertical="center"/>
    </xf>
    <xf numFmtId="0" fontId="8" fillId="0" borderId="27" xfId="56" applyBorder="1" applyAlignment="1">
      <alignment horizontal="center" vertical="center"/>
    </xf>
    <xf numFmtId="0" fontId="8" fillId="0" borderId="18" xfId="56" applyBorder="1" applyAlignment="1">
      <alignment wrapText="1"/>
    </xf>
    <xf numFmtId="0" fontId="8" fillId="0" borderId="19" xfId="56" applyBorder="1" applyAlignment="1">
      <alignment wrapText="1"/>
    </xf>
    <xf numFmtId="0" fontId="61" fillId="0" borderId="60" xfId="56" applyFont="1" applyBorder="1" applyAlignment="1">
      <alignment vertical="top" wrapText="1"/>
    </xf>
    <xf numFmtId="0" fontId="61" fillId="0" borderId="16" xfId="56" applyFont="1" applyBorder="1" applyAlignment="1">
      <alignment vertical="top"/>
    </xf>
    <xf numFmtId="0" fontId="61" fillId="0" borderId="60" xfId="56" applyFont="1" applyBorder="1" applyAlignment="1">
      <alignment vertical="top"/>
    </xf>
    <xf numFmtId="0" fontId="8" fillId="0" borderId="18" xfId="56" applyBorder="1" applyAlignment="1">
      <alignment horizontal="left" vertical="top"/>
    </xf>
    <xf numFmtId="0" fontId="8" fillId="0" borderId="30" xfId="56" applyBorder="1" applyAlignment="1">
      <alignment horizontal="left" vertical="top"/>
    </xf>
    <xf numFmtId="31" fontId="61" fillId="0" borderId="18" xfId="56" applyNumberFormat="1" applyFont="1" applyBorder="1" applyAlignment="1">
      <alignment horizontal="left" vertical="center"/>
    </xf>
    <xf numFmtId="31" fontId="61" fillId="0" borderId="19" xfId="56" applyNumberFormat="1" applyFont="1" applyBorder="1" applyAlignment="1">
      <alignment horizontal="left" vertical="center"/>
    </xf>
    <xf numFmtId="0" fontId="61" fillId="0" borderId="18" xfId="56" applyFont="1" applyBorder="1" applyAlignment="1">
      <alignment vertical="center" wrapText="1"/>
    </xf>
    <xf numFmtId="0" fontId="61" fillId="0" borderId="30" xfId="56" applyFont="1" applyBorder="1" applyAlignment="1">
      <alignment wrapText="1"/>
    </xf>
    <xf numFmtId="0" fontId="61" fillId="0" borderId="19" xfId="56" applyFont="1" applyBorder="1" applyAlignment="1">
      <alignment wrapText="1"/>
    </xf>
    <xf numFmtId="0" fontId="8" fillId="0" borderId="18" xfId="56" applyBorder="1" applyAlignment="1">
      <alignment horizontal="left" vertical="center"/>
    </xf>
    <xf numFmtId="0" fontId="8" fillId="0" borderId="19" xfId="56" applyBorder="1" applyAlignment="1">
      <alignment horizontal="left" vertical="center"/>
    </xf>
    <xf numFmtId="0" fontId="8" fillId="0" borderId="153" xfId="56" applyBorder="1" applyAlignment="1">
      <alignment horizontal="left"/>
    </xf>
    <xf numFmtId="0" fontId="8" fillId="0" borderId="106" xfId="56" applyBorder="1" applyAlignment="1">
      <alignment horizontal="left"/>
    </xf>
    <xf numFmtId="0" fontId="8" fillId="0" borderId="28" xfId="56" applyBorder="1" applyAlignment="1">
      <alignment horizontal="left"/>
    </xf>
    <xf numFmtId="0" fontId="61" fillId="0" borderId="0" xfId="56" applyFont="1" applyAlignment="1">
      <alignment vertical="top" wrapText="1"/>
    </xf>
    <xf numFmtId="0" fontId="61" fillId="0" borderId="16" xfId="56" applyFont="1" applyBorder="1" applyAlignment="1">
      <alignment vertical="top" wrapText="1"/>
    </xf>
    <xf numFmtId="0" fontId="61" fillId="0" borderId="22" xfId="56" applyFont="1" applyBorder="1" applyAlignment="1">
      <alignment vertical="top" wrapText="1"/>
    </xf>
    <xf numFmtId="0" fontId="61" fillId="0" borderId="29" xfId="56" applyFont="1" applyBorder="1" applyAlignment="1">
      <alignment vertical="top" wrapText="1"/>
    </xf>
    <xf numFmtId="0" fontId="61" fillId="0" borderId="24" xfId="56" applyFont="1" applyBorder="1" applyAlignment="1">
      <alignment vertical="top" wrapText="1"/>
    </xf>
    <xf numFmtId="0" fontId="75" fillId="0" borderId="26" xfId="56" applyFont="1" applyBorder="1" applyAlignment="1">
      <alignment horizontal="center" vertical="center"/>
    </xf>
    <xf numFmtId="0" fontId="75" fillId="0" borderId="27" xfId="56" applyFont="1" applyBorder="1" applyAlignment="1">
      <alignment horizontal="center" vertical="center"/>
    </xf>
    <xf numFmtId="0" fontId="8" fillId="0" borderId="18" xfId="56" applyBorder="1" applyAlignment="1">
      <alignment horizontal="left" vertical="top" wrapText="1"/>
    </xf>
    <xf numFmtId="0" fontId="8" fillId="0" borderId="19" xfId="56" applyBorder="1" applyAlignment="1">
      <alignment horizontal="left" vertical="top" wrapText="1"/>
    </xf>
    <xf numFmtId="0" fontId="61" fillId="0" borderId="153" xfId="56" applyFont="1" applyBorder="1" applyAlignment="1">
      <alignment horizontal="left" vertical="top" wrapText="1"/>
    </xf>
    <xf numFmtId="0" fontId="61" fillId="0" borderId="106" xfId="56" applyFont="1" applyBorder="1" applyAlignment="1">
      <alignment horizontal="left" vertical="top" wrapText="1"/>
    </xf>
    <xf numFmtId="0" fontId="61" fillId="0" borderId="28" xfId="56" applyFont="1" applyBorder="1" applyAlignment="1">
      <alignment horizontal="left" vertical="top" wrapText="1"/>
    </xf>
    <xf numFmtId="0" fontId="8" fillId="0" borderId="22" xfId="56" applyBorder="1" applyAlignment="1">
      <alignment horizontal="left" vertical="center"/>
    </xf>
    <xf numFmtId="0" fontId="8" fillId="0" borderId="29" xfId="56" applyBorder="1" applyAlignment="1">
      <alignment horizontal="left" vertical="center"/>
    </xf>
    <xf numFmtId="0" fontId="8" fillId="0" borderId="24" xfId="56" applyBorder="1" applyAlignment="1">
      <alignment horizontal="left" vertical="center"/>
    </xf>
    <xf numFmtId="0" fontId="61" fillId="0" borderId="60" xfId="56" applyFont="1" applyBorder="1" applyAlignment="1">
      <alignment horizontal="left" vertical="top" wrapText="1"/>
    </xf>
    <xf numFmtId="0" fontId="61" fillId="0" borderId="0" xfId="56" applyFont="1" applyAlignment="1">
      <alignment horizontal="left" vertical="top" wrapText="1"/>
    </xf>
    <xf numFmtId="0" fontId="61" fillId="0" borderId="16" xfId="56" applyFont="1" applyBorder="1" applyAlignment="1">
      <alignment horizontal="left" vertical="top" wrapText="1"/>
    </xf>
    <xf numFmtId="0" fontId="61" fillId="0" borderId="22" xfId="56" applyFont="1" applyBorder="1" applyAlignment="1">
      <alignment horizontal="left" vertical="top" wrapText="1"/>
    </xf>
    <xf numFmtId="0" fontId="61" fillId="0" borderId="29" xfId="56" applyFont="1" applyBorder="1" applyAlignment="1">
      <alignment horizontal="left" vertical="top" wrapText="1"/>
    </xf>
    <xf numFmtId="0" fontId="61" fillId="0" borderId="24" xfId="56" applyFont="1" applyBorder="1" applyAlignment="1">
      <alignment horizontal="left" vertical="top" wrapText="1"/>
    </xf>
    <xf numFmtId="0" fontId="75" fillId="0" borderId="28" xfId="56" applyFont="1" applyBorder="1" applyAlignment="1">
      <alignment horizontal="center" vertical="center"/>
    </xf>
    <xf numFmtId="0" fontId="75" fillId="0" borderId="16" xfId="56" applyFont="1" applyBorder="1" applyAlignment="1">
      <alignment horizontal="center" vertical="center"/>
    </xf>
    <xf numFmtId="0" fontId="61" fillId="0" borderId="153" xfId="56" applyFont="1" applyBorder="1" applyAlignment="1">
      <alignment horizontal="left" vertical="top"/>
    </xf>
    <xf numFmtId="0" fontId="61" fillId="0" borderId="106" xfId="56" applyFont="1" applyBorder="1" applyAlignment="1">
      <alignment horizontal="left" vertical="top"/>
    </xf>
    <xf numFmtId="0" fontId="61" fillId="0" borderId="28" xfId="56" applyFont="1" applyBorder="1" applyAlignment="1">
      <alignment horizontal="left" vertical="top"/>
    </xf>
    <xf numFmtId="0" fontId="61" fillId="0" borderId="60" xfId="56" applyFont="1" applyBorder="1" applyAlignment="1">
      <alignment horizontal="left" vertical="top"/>
    </xf>
    <xf numFmtId="0" fontId="61" fillId="0" borderId="0" xfId="56" applyFont="1" applyAlignment="1">
      <alignment horizontal="left" vertical="top"/>
    </xf>
    <xf numFmtId="0" fontId="61" fillId="0" borderId="16" xfId="56" applyFont="1" applyBorder="1" applyAlignment="1">
      <alignment horizontal="left" vertical="top"/>
    </xf>
    <xf numFmtId="0" fontId="61" fillId="0" borderId="22" xfId="56" applyFont="1" applyBorder="1" applyAlignment="1">
      <alignment horizontal="left" vertical="top"/>
    </xf>
    <xf numFmtId="0" fontId="61" fillId="0" borderId="29" xfId="56" applyFont="1" applyBorder="1" applyAlignment="1">
      <alignment horizontal="left" vertical="top"/>
    </xf>
    <xf numFmtId="0" fontId="61" fillId="0" borderId="24" xfId="56" applyFont="1" applyBorder="1" applyAlignment="1">
      <alignment horizontal="left" vertical="top"/>
    </xf>
    <xf numFmtId="0" fontId="8" fillId="0" borderId="18" xfId="56" applyBorder="1" applyAlignment="1">
      <alignment horizontal="left" vertical="center" wrapText="1"/>
    </xf>
    <xf numFmtId="0" fontId="8" fillId="0" borderId="30" xfId="56" applyBorder="1" applyAlignment="1">
      <alignment horizontal="left" vertical="center" wrapText="1"/>
    </xf>
    <xf numFmtId="0" fontId="8" fillId="0" borderId="19" xfId="56" applyBorder="1" applyAlignment="1">
      <alignment horizontal="left" vertical="center" wrapText="1"/>
    </xf>
    <xf numFmtId="0" fontId="0" fillId="0" borderId="101" xfId="56" applyFont="1" applyBorder="1" applyAlignment="1">
      <alignment horizontal="left" vertical="top" wrapText="1"/>
    </xf>
    <xf numFmtId="0" fontId="0" fillId="0" borderId="65" xfId="56" applyFont="1" applyBorder="1" applyAlignment="1">
      <alignment horizontal="left" vertical="top" wrapText="1"/>
    </xf>
    <xf numFmtId="0" fontId="0" fillId="0" borderId="202" xfId="56" applyFont="1" applyBorder="1" applyAlignment="1">
      <alignment horizontal="left" vertical="top" wrapText="1"/>
    </xf>
    <xf numFmtId="0" fontId="0" fillId="0" borderId="171" xfId="56" applyFont="1" applyBorder="1" applyAlignment="1">
      <alignment horizontal="left" vertical="top" wrapText="1"/>
    </xf>
    <xf numFmtId="0" fontId="0" fillId="0" borderId="197" xfId="56" applyFont="1" applyBorder="1" applyAlignment="1">
      <alignment horizontal="left" vertical="top" wrapText="1"/>
    </xf>
    <xf numFmtId="0" fontId="0" fillId="0" borderId="102" xfId="56" applyFont="1" applyBorder="1" applyAlignment="1">
      <alignment horizontal="left" vertical="top" wrapText="1"/>
    </xf>
    <xf numFmtId="0" fontId="0" fillId="0" borderId="10" xfId="56" applyFont="1" applyBorder="1" applyAlignment="1">
      <alignment horizontal="left" vertical="top" wrapText="1"/>
    </xf>
    <xf numFmtId="0" fontId="0" fillId="0" borderId="198" xfId="56" applyFont="1" applyBorder="1" applyAlignment="1">
      <alignment horizontal="left" vertical="top" wrapText="1"/>
    </xf>
    <xf numFmtId="0" fontId="0" fillId="0" borderId="153" xfId="55" applyFont="1" applyBorder="1" applyAlignment="1">
      <alignment horizontal="left" vertical="top" wrapText="1"/>
    </xf>
    <xf numFmtId="0" fontId="8" fillId="0" borderId="106" xfId="55" applyBorder="1" applyAlignment="1">
      <alignment horizontal="left" vertical="top"/>
    </xf>
    <xf numFmtId="0" fontId="8" fillId="0" borderId="28" xfId="55" applyBorder="1" applyAlignment="1">
      <alignment horizontal="left" vertical="top"/>
    </xf>
    <xf numFmtId="0" fontId="8" fillId="0" borderId="60" xfId="55" applyBorder="1" applyAlignment="1">
      <alignment horizontal="left" vertical="top"/>
    </xf>
    <xf numFmtId="0" fontId="8" fillId="0" borderId="0" xfId="55" applyAlignment="1">
      <alignment horizontal="left" vertical="top"/>
    </xf>
    <xf numFmtId="0" fontId="8" fillId="0" borderId="16" xfId="55" applyBorder="1" applyAlignment="1">
      <alignment horizontal="left" vertical="top"/>
    </xf>
    <xf numFmtId="0" fontId="8" fillId="0" borderId="22" xfId="55" applyBorder="1" applyAlignment="1">
      <alignment horizontal="left" vertical="top"/>
    </xf>
    <xf numFmtId="0" fontId="8" fillId="0" borderId="29" xfId="55" applyBorder="1" applyAlignment="1">
      <alignment horizontal="left" vertical="top"/>
    </xf>
    <xf numFmtId="0" fontId="8" fillId="0" borderId="24" xfId="55" applyBorder="1" applyAlignment="1">
      <alignment horizontal="left" vertical="top"/>
    </xf>
    <xf numFmtId="0" fontId="10" fillId="0" borderId="22" xfId="55" applyFont="1" applyBorder="1" applyAlignment="1">
      <alignment horizontal="left" vertical="center" wrapText="1"/>
    </xf>
    <xf numFmtId="0" fontId="10" fillId="0" borderId="24" xfId="55" applyFont="1" applyBorder="1" applyAlignment="1">
      <alignment horizontal="left" vertical="center" wrapText="1"/>
    </xf>
    <xf numFmtId="0" fontId="10" fillId="0" borderId="29" xfId="55" applyFont="1" applyBorder="1" applyAlignment="1">
      <alignment horizontal="left" vertical="center" wrapText="1"/>
    </xf>
    <xf numFmtId="0" fontId="10" fillId="0" borderId="234" xfId="55" applyFont="1" applyBorder="1" applyAlignment="1">
      <alignment horizontal="left" vertical="center" wrapText="1"/>
    </xf>
    <xf numFmtId="0" fontId="10" fillId="0" borderId="60" xfId="55" applyFont="1" applyBorder="1" applyAlignment="1">
      <alignment horizontal="left" vertical="center" wrapText="1"/>
    </xf>
    <xf numFmtId="0" fontId="10" fillId="0" borderId="16" xfId="55" applyFont="1" applyBorder="1" applyAlignment="1">
      <alignment horizontal="left" vertical="center" wrapText="1"/>
    </xf>
    <xf numFmtId="0" fontId="10" fillId="0" borderId="22" xfId="55" applyFont="1" applyBorder="1" applyAlignment="1">
      <alignment horizontal="left" vertical="top" wrapText="1"/>
    </xf>
    <xf numFmtId="0" fontId="10" fillId="0" borderId="24" xfId="55" applyFont="1" applyBorder="1" applyAlignment="1">
      <alignment horizontal="left" vertical="top" wrapText="1"/>
    </xf>
    <xf numFmtId="0" fontId="8" fillId="0" borderId="22" xfId="55" applyBorder="1" applyAlignment="1">
      <alignment horizontal="left" wrapText="1"/>
    </xf>
    <xf numFmtId="0" fontId="8" fillId="0" borderId="29" xfId="55" applyBorder="1" applyAlignment="1">
      <alignment horizontal="left"/>
    </xf>
    <xf numFmtId="0" fontId="8" fillId="0" borderId="234" xfId="55" applyBorder="1" applyAlignment="1">
      <alignment horizontal="left"/>
    </xf>
    <xf numFmtId="0" fontId="10" fillId="0" borderId="0" xfId="55" applyFont="1" applyAlignment="1">
      <alignment horizontal="left" vertical="center" wrapText="1"/>
    </xf>
    <xf numFmtId="0" fontId="10" fillId="0" borderId="197" xfId="55" applyFont="1" applyBorder="1" applyAlignment="1">
      <alignment horizontal="left" vertical="center" wrapText="1"/>
    </xf>
    <xf numFmtId="0" fontId="10" fillId="0" borderId="18" xfId="55" applyFont="1" applyBorder="1" applyAlignment="1">
      <alignment horizontal="left" vertical="center" wrapText="1"/>
    </xf>
    <xf numFmtId="0" fontId="10" fillId="0" borderId="19" xfId="55" applyFont="1" applyBorder="1" applyAlignment="1">
      <alignment horizontal="left" vertical="center" wrapText="1"/>
    </xf>
    <xf numFmtId="0" fontId="10" fillId="0" borderId="30" xfId="55" applyFont="1" applyBorder="1" applyAlignment="1">
      <alignment horizontal="left" vertical="center" wrapText="1"/>
    </xf>
    <xf numFmtId="0" fontId="10" fillId="0" borderId="199" xfId="55" applyFont="1" applyBorder="1" applyAlignment="1">
      <alignment horizontal="left" vertical="center" wrapText="1"/>
    </xf>
    <xf numFmtId="0" fontId="10" fillId="0" borderId="153" xfId="55" applyFont="1" applyBorder="1" applyAlignment="1">
      <alignment horizontal="left" vertical="center" wrapText="1"/>
    </xf>
    <xf numFmtId="0" fontId="10" fillId="0" borderId="28" xfId="55" applyFont="1" applyBorder="1" applyAlignment="1">
      <alignment horizontal="left" vertical="center" wrapText="1"/>
    </xf>
    <xf numFmtId="0" fontId="10" fillId="0" borderId="106" xfId="55" applyFont="1" applyBorder="1" applyAlignment="1">
      <alignment horizontal="left" vertical="center" wrapText="1"/>
    </xf>
    <xf numFmtId="0" fontId="10" fillId="0" borderId="285" xfId="55" applyFont="1" applyBorder="1" applyAlignment="1">
      <alignment horizontal="left" vertical="center" wrapText="1"/>
    </xf>
    <xf numFmtId="0" fontId="10" fillId="0" borderId="0" xfId="55" applyFont="1" applyAlignment="1">
      <alignment horizontal="center"/>
    </xf>
    <xf numFmtId="0" fontId="10" fillId="0" borderId="0" xfId="55" applyFont="1" applyAlignment="1">
      <alignment horizontal="justify" wrapText="1"/>
    </xf>
    <xf numFmtId="0" fontId="10" fillId="0" borderId="16" xfId="55" applyFont="1" applyBorder="1" applyAlignment="1">
      <alignment horizontal="justify" wrapText="1"/>
    </xf>
    <xf numFmtId="0" fontId="10" fillId="0" borderId="297" xfId="55" applyFont="1" applyBorder="1" applyAlignment="1">
      <alignment horizontal="center" vertical="center" wrapText="1"/>
    </xf>
    <xf numFmtId="0" fontId="58" fillId="0" borderId="298" xfId="55" applyFont="1" applyBorder="1" applyAlignment="1">
      <alignment horizontal="center" vertical="center" wrapText="1"/>
    </xf>
    <xf numFmtId="0" fontId="22" fillId="0" borderId="65" xfId="55" applyFont="1" applyBorder="1" applyAlignment="1">
      <alignment horizontal="center" vertical="center" wrapText="1"/>
    </xf>
    <xf numFmtId="0" fontId="72" fillId="0" borderId="294" xfId="55" applyFont="1" applyBorder="1" applyAlignment="1">
      <alignment horizontal="center" vertical="center" wrapText="1"/>
    </xf>
    <xf numFmtId="0" fontId="72" fillId="0" borderId="0" xfId="55" applyFont="1" applyAlignment="1">
      <alignment horizontal="center" vertical="center" wrapText="1"/>
    </xf>
    <xf numFmtId="0" fontId="72" fillId="0" borderId="16" xfId="55" applyFont="1" applyBorder="1" applyAlignment="1">
      <alignment horizontal="center" vertical="center" wrapText="1"/>
    </xf>
    <xf numFmtId="0" fontId="72" fillId="0" borderId="299" xfId="55" applyFont="1" applyBorder="1" applyAlignment="1">
      <alignment horizontal="center" vertical="center" wrapText="1"/>
    </xf>
    <xf numFmtId="0" fontId="72" fillId="0" borderId="300" xfId="55" applyFont="1" applyBorder="1" applyAlignment="1">
      <alignment horizontal="center" vertical="center" wrapText="1"/>
    </xf>
    <xf numFmtId="0" fontId="10" fillId="0" borderId="191" xfId="55" applyFont="1" applyBorder="1" applyAlignment="1">
      <alignment horizontal="center" vertical="center" wrapText="1"/>
    </xf>
    <xf numFmtId="0" fontId="10" fillId="0" borderId="192" xfId="55" applyFont="1" applyBorder="1" applyAlignment="1">
      <alignment horizontal="center" vertical="center" wrapText="1"/>
    </xf>
    <xf numFmtId="0" fontId="10" fillId="0" borderId="301" xfId="55" applyFont="1" applyBorder="1" applyAlignment="1">
      <alignment horizontal="center" vertical="center" wrapText="1"/>
    </xf>
    <xf numFmtId="0" fontId="10" fillId="0" borderId="281" xfId="55" applyFont="1" applyBorder="1" applyAlignment="1">
      <alignment horizontal="center" vertical="center" wrapText="1"/>
    </xf>
    <xf numFmtId="0" fontId="43" fillId="0" borderId="15" xfId="0" applyFont="1" applyBorder="1" applyAlignment="1">
      <alignment horizontal="center" vertical="center" shrinkToFit="1"/>
    </xf>
    <xf numFmtId="0" fontId="43" fillId="0" borderId="148" xfId="0" applyFont="1" applyBorder="1" applyAlignment="1">
      <alignment horizontal="center" vertical="center" shrinkToFit="1"/>
    </xf>
    <xf numFmtId="0" fontId="10" fillId="38" borderId="280" xfId="55" applyFont="1" applyFill="1" applyBorder="1" applyAlignment="1">
      <alignment horizontal="left" vertical="center" wrapText="1"/>
    </xf>
    <xf numFmtId="0" fontId="10" fillId="38" borderId="302" xfId="55" applyFont="1" applyFill="1" applyBorder="1" applyAlignment="1">
      <alignment horizontal="left" vertical="center" wrapText="1"/>
    </xf>
    <xf numFmtId="49" fontId="43" fillId="0" borderId="15" xfId="0" applyNumberFormat="1" applyFont="1" applyBorder="1" applyAlignment="1">
      <alignment horizontal="center" vertical="center" wrapText="1"/>
    </xf>
    <xf numFmtId="49" fontId="43" fillId="0" borderId="148" xfId="0" applyNumberFormat="1" applyFont="1" applyBorder="1" applyAlignment="1">
      <alignment horizontal="center" vertical="center" wrapText="1"/>
    </xf>
    <xf numFmtId="0" fontId="71" fillId="0" borderId="60" xfId="55" applyFont="1" applyBorder="1" applyAlignment="1">
      <alignment horizontal="left" vertical="center" wrapText="1"/>
    </xf>
    <xf numFmtId="0" fontId="71" fillId="0" borderId="0" xfId="55" applyFont="1" applyAlignment="1">
      <alignment horizontal="left" vertical="center" wrapText="1"/>
    </xf>
    <xf numFmtId="0" fontId="71" fillId="0" borderId="197" xfId="55" applyFont="1" applyBorder="1" applyAlignment="1">
      <alignment horizontal="left" vertical="center" wrapText="1"/>
    </xf>
    <xf numFmtId="0" fontId="73" fillId="0" borderId="195" xfId="55" applyFont="1" applyBorder="1" applyAlignment="1">
      <alignment horizontal="justify" vertical="center" wrapText="1"/>
    </xf>
    <xf numFmtId="0" fontId="62" fillId="0" borderId="10" xfId="55" applyFont="1" applyBorder="1" applyAlignment="1">
      <alignment horizontal="justify" vertical="center" wrapText="1"/>
    </xf>
    <xf numFmtId="0" fontId="62" fillId="0" borderId="198" xfId="55" applyFont="1" applyBorder="1" applyAlignment="1">
      <alignment horizontal="justify" vertical="center" wrapText="1"/>
    </xf>
    <xf numFmtId="0" fontId="10" fillId="0" borderId="22" xfId="55" applyFont="1" applyBorder="1" applyAlignment="1">
      <alignment horizontal="center" vertical="center" wrapText="1"/>
    </xf>
    <xf numFmtId="0" fontId="10" fillId="0" borderId="24" xfId="55" applyFont="1" applyBorder="1" applyAlignment="1">
      <alignment horizontal="center" vertical="center" wrapText="1"/>
    </xf>
    <xf numFmtId="0" fontId="10" fillId="0" borderId="29" xfId="55" applyFont="1" applyBorder="1" applyAlignment="1">
      <alignment horizontal="center" vertical="center" wrapText="1"/>
    </xf>
    <xf numFmtId="0" fontId="10" fillId="0" borderId="234" xfId="55" applyFont="1" applyBorder="1" applyAlignment="1">
      <alignment horizontal="center" vertical="center" wrapText="1"/>
    </xf>
    <xf numFmtId="0" fontId="71" fillId="0" borderId="22" xfId="55" applyFont="1" applyBorder="1" applyAlignment="1">
      <alignment horizontal="left" vertical="center" wrapText="1"/>
    </xf>
    <xf numFmtId="0" fontId="71" fillId="0" borderId="29" xfId="55" applyFont="1" applyBorder="1" applyAlignment="1">
      <alignment horizontal="left" vertical="center" wrapText="1"/>
    </xf>
    <xf numFmtId="0" fontId="71" fillId="0" borderId="234" xfId="55" applyFont="1" applyBorder="1" applyAlignment="1">
      <alignment horizontal="left" vertical="center" wrapText="1"/>
    </xf>
    <xf numFmtId="0" fontId="10" fillId="0" borderId="20" xfId="55" applyFont="1" applyBorder="1" applyAlignment="1">
      <alignment horizontal="left" vertical="top" wrapText="1"/>
    </xf>
    <xf numFmtId="0" fontId="10" fillId="0" borderId="12" xfId="55" applyFont="1" applyBorder="1" applyAlignment="1">
      <alignment horizontal="left" vertical="top" wrapText="1"/>
    </xf>
    <xf numFmtId="0" fontId="10" fillId="0" borderId="18" xfId="55" applyFont="1" applyBorder="1" applyAlignment="1">
      <alignment horizontal="left" vertical="center" shrinkToFit="1"/>
    </xf>
    <xf numFmtId="0" fontId="10" fillId="0" borderId="19" xfId="55" applyFont="1" applyBorder="1" applyAlignment="1">
      <alignment horizontal="left" vertical="center" shrinkToFit="1"/>
    </xf>
    <xf numFmtId="0" fontId="10" fillId="0" borderId="195" xfId="55" applyFont="1" applyBorder="1" applyAlignment="1">
      <alignment horizontal="left" vertical="center" wrapText="1"/>
    </xf>
    <xf numFmtId="0" fontId="10" fillId="0" borderId="173" xfId="55" applyFont="1" applyBorder="1" applyAlignment="1">
      <alignment horizontal="left" vertical="center" wrapText="1"/>
    </xf>
    <xf numFmtId="0" fontId="10" fillId="0" borderId="10" xfId="55" applyFont="1" applyBorder="1" applyAlignment="1">
      <alignment horizontal="left" vertical="center" wrapText="1"/>
    </xf>
    <xf numFmtId="0" fontId="10" fillId="0" borderId="198" xfId="55" applyFont="1" applyBorder="1" applyAlignment="1">
      <alignment horizontal="left" vertical="center" wrapText="1"/>
    </xf>
    <xf numFmtId="0" fontId="10" fillId="0" borderId="190" xfId="55" applyFont="1" applyBorder="1" applyAlignment="1">
      <alignment horizontal="center" vertical="center" wrapText="1"/>
    </xf>
    <xf numFmtId="0" fontId="10" fillId="0" borderId="296" xfId="55" applyFont="1" applyBorder="1" applyAlignment="1">
      <alignment horizontal="center" vertical="center" wrapText="1"/>
    </xf>
    <xf numFmtId="0" fontId="10" fillId="0" borderId="15" xfId="55" applyFont="1" applyBorder="1" applyAlignment="1">
      <alignment horizontal="left" vertical="top" wrapText="1"/>
    </xf>
    <xf numFmtId="0" fontId="10" fillId="0" borderId="148" xfId="55" applyFont="1" applyBorder="1" applyAlignment="1">
      <alignment horizontal="left" vertical="top" wrapText="1"/>
    </xf>
    <xf numFmtId="0" fontId="10" fillId="0" borderId="301" xfId="55" applyFont="1" applyBorder="1" applyAlignment="1">
      <alignment horizontal="left" vertical="center" wrapText="1"/>
    </xf>
    <xf numFmtId="0" fontId="10" fillId="0" borderId="302" xfId="55" applyFont="1" applyBorder="1" applyAlignment="1">
      <alignment horizontal="left" vertical="center" wrapText="1"/>
    </xf>
    <xf numFmtId="0" fontId="10" fillId="0" borderId="20" xfId="55" applyFont="1" applyBorder="1" applyAlignment="1">
      <alignment horizontal="center" vertical="top" wrapText="1"/>
    </xf>
    <xf numFmtId="0" fontId="10" fillId="0" borderId="12" xfId="55" applyFont="1" applyBorder="1" applyAlignment="1">
      <alignment horizontal="center" vertical="top" wrapText="1"/>
    </xf>
    <xf numFmtId="0" fontId="10" fillId="0" borderId="15" xfId="55" applyFont="1" applyBorder="1" applyAlignment="1">
      <alignment horizontal="center" vertical="top" wrapText="1"/>
    </xf>
    <xf numFmtId="0" fontId="10" fillId="0" borderId="148" xfId="55" applyFont="1" applyBorder="1" applyAlignment="1">
      <alignment horizontal="center" vertical="top" wrapText="1"/>
    </xf>
    <xf numFmtId="0" fontId="43" fillId="0" borderId="334" xfId="0" applyFont="1" applyBorder="1" applyAlignment="1">
      <alignment horizontal="justify" vertical="center" wrapText="1"/>
    </xf>
    <xf numFmtId="0" fontId="43" fillId="0" borderId="335" xfId="0" applyFont="1" applyBorder="1" applyAlignment="1">
      <alignment horizontal="justify" vertical="center" wrapText="1"/>
    </xf>
    <xf numFmtId="0" fontId="43" fillId="0" borderId="147" xfId="0" applyFont="1" applyBorder="1" applyAlignment="1">
      <alignment horizontal="justify" vertical="center" wrapText="1"/>
    </xf>
    <xf numFmtId="0" fontId="43" fillId="0" borderId="18" xfId="0" applyFont="1" applyBorder="1" applyAlignment="1">
      <alignment horizontal="justify" vertical="center" wrapText="1"/>
    </xf>
    <xf numFmtId="0" fontId="43" fillId="0" borderId="30" xfId="0" applyFont="1" applyBorder="1" applyAlignment="1">
      <alignment horizontal="justify" vertical="center" wrapText="1"/>
    </xf>
    <xf numFmtId="0" fontId="43" fillId="0" borderId="19" xfId="0" applyFont="1" applyBorder="1" applyAlignment="1">
      <alignment horizontal="justify" vertical="center" wrapText="1"/>
    </xf>
    <xf numFmtId="0" fontId="43" fillId="0" borderId="331" xfId="0" applyFont="1" applyBorder="1" applyAlignment="1">
      <alignment horizontal="justify" vertical="center" wrapText="1"/>
    </xf>
    <xf numFmtId="0" fontId="43" fillId="0" borderId="332" xfId="0" applyFont="1" applyBorder="1" applyAlignment="1">
      <alignment horizontal="justify" vertical="center" wrapText="1"/>
    </xf>
    <xf numFmtId="0" fontId="43" fillId="0" borderId="146" xfId="0" applyFont="1" applyBorder="1" applyAlignment="1">
      <alignment horizontal="justify" vertical="center" wrapText="1"/>
    </xf>
    <xf numFmtId="0" fontId="9" fillId="0" borderId="0" xfId="0" applyFont="1" applyAlignment="1">
      <alignment horizontal="justify" vertical="center" wrapText="1"/>
    </xf>
    <xf numFmtId="0" fontId="148" fillId="0" borderId="153" xfId="0" applyFont="1" applyBorder="1" applyAlignment="1">
      <alignment horizontal="center" vertical="center" wrapText="1"/>
    </xf>
    <xf numFmtId="0" fontId="148" fillId="0" borderId="28" xfId="0" applyFont="1" applyBorder="1" applyAlignment="1">
      <alignment horizontal="center" vertical="center" wrapText="1"/>
    </xf>
    <xf numFmtId="0" fontId="148" fillId="0" borderId="60" xfId="0" applyFont="1" applyBorder="1" applyAlignment="1">
      <alignment horizontal="center" vertical="center" wrapText="1"/>
    </xf>
    <xf numFmtId="0" fontId="148" fillId="0" borderId="16" xfId="0" applyFont="1" applyBorder="1" applyAlignment="1">
      <alignment horizontal="center" vertical="center" wrapText="1"/>
    </xf>
    <xf numFmtId="0" fontId="148" fillId="0" borderId="22" xfId="0" applyFont="1" applyBorder="1" applyAlignment="1">
      <alignment horizontal="center" vertical="center" wrapText="1"/>
    </xf>
    <xf numFmtId="0" fontId="148" fillId="0" borderId="24" xfId="0" applyFont="1" applyBorder="1" applyAlignment="1">
      <alignment horizontal="center" vertical="center" wrapText="1"/>
    </xf>
    <xf numFmtId="0" fontId="10" fillId="0" borderId="18" xfId="55" applyFont="1" applyBorder="1" applyAlignment="1">
      <alignment horizontal="center" vertical="center" wrapText="1"/>
    </xf>
    <xf numFmtId="0" fontId="10" fillId="0" borderId="19" xfId="55" applyFont="1" applyBorder="1" applyAlignment="1">
      <alignment horizontal="center" vertical="center" wrapText="1"/>
    </xf>
    <xf numFmtId="0" fontId="71" fillId="0" borderId="16" xfId="55" applyFont="1" applyBorder="1" applyAlignment="1">
      <alignment horizontal="left" vertical="center" wrapText="1"/>
    </xf>
    <xf numFmtId="0" fontId="43" fillId="0" borderId="15" xfId="0" applyFont="1" applyBorder="1" applyAlignment="1">
      <alignment horizontal="center" vertical="top" wrapText="1"/>
    </xf>
    <xf numFmtId="0" fontId="43" fillId="0" borderId="287" xfId="0" applyFont="1" applyBorder="1" applyAlignment="1">
      <alignment horizontal="justify" vertical="center" wrapText="1"/>
    </xf>
    <xf numFmtId="0" fontId="43" fillId="0" borderId="333" xfId="0" applyFont="1" applyBorder="1" applyAlignment="1">
      <alignment horizontal="justify" vertical="center" wrapText="1"/>
    </xf>
    <xf numFmtId="0" fontId="47" fillId="0" borderId="172" xfId="0" applyFont="1" applyBorder="1" applyAlignment="1">
      <alignment horizontal="justify" vertical="center" wrapText="1"/>
    </xf>
    <xf numFmtId="0" fontId="43" fillId="0" borderId="172" xfId="0" applyFont="1" applyBorder="1" applyAlignment="1">
      <alignment horizontal="justify" vertical="center" wrapText="1"/>
    </xf>
    <xf numFmtId="0" fontId="25" fillId="0" borderId="60" xfId="55" applyFont="1" applyBorder="1" applyAlignment="1">
      <alignment horizontal="left" vertical="center" wrapText="1"/>
    </xf>
    <xf numFmtId="0" fontId="25" fillId="0" borderId="0" xfId="55" applyFont="1" applyAlignment="1">
      <alignment horizontal="left" vertical="center" wrapText="1"/>
    </xf>
    <xf numFmtId="0" fontId="25" fillId="0" borderId="16" xfId="55" applyFont="1" applyBorder="1" applyAlignment="1">
      <alignment horizontal="left" vertical="center" wrapText="1"/>
    </xf>
    <xf numFmtId="0" fontId="25" fillId="0" borderId="22" xfId="55" applyFont="1" applyBorder="1" applyAlignment="1">
      <alignment horizontal="left" vertical="center" wrapText="1"/>
    </xf>
    <xf numFmtId="0" fontId="25" fillId="0" borderId="29" xfId="55" applyFont="1" applyBorder="1" applyAlignment="1">
      <alignment horizontal="left" vertical="center" wrapText="1"/>
    </xf>
    <xf numFmtId="0" fontId="25" fillId="0" borderId="24" xfId="55" applyFont="1" applyBorder="1" applyAlignment="1">
      <alignment horizontal="left" vertical="center" wrapText="1"/>
    </xf>
    <xf numFmtId="0" fontId="71" fillId="0" borderId="24" xfId="55" applyFont="1" applyBorder="1" applyAlignment="1">
      <alignment horizontal="left" vertical="center" wrapText="1"/>
    </xf>
    <xf numFmtId="0" fontId="10" fillId="0" borderId="26" xfId="55" applyFont="1" applyBorder="1" applyAlignment="1">
      <alignment horizontal="center" wrapText="1"/>
    </xf>
    <xf numFmtId="0" fontId="10" fillId="0" borderId="17" xfId="55" applyFont="1" applyBorder="1" applyAlignment="1">
      <alignment horizontal="center" wrapText="1"/>
    </xf>
    <xf numFmtId="0" fontId="10" fillId="0" borderId="15" xfId="55" applyFont="1" applyBorder="1" applyAlignment="1">
      <alignment horizontal="center" wrapText="1"/>
    </xf>
    <xf numFmtId="0" fontId="10" fillId="0" borderId="15" xfId="55" applyFont="1" applyBorder="1" applyAlignment="1">
      <alignment horizontal="center" vertical="center" wrapText="1"/>
    </xf>
    <xf numFmtId="0" fontId="37" fillId="0" borderId="15" xfId="55" applyFont="1" applyBorder="1" applyAlignment="1">
      <alignment vertical="center"/>
    </xf>
    <xf numFmtId="0" fontId="10" fillId="0" borderId="0" xfId="55" applyFont="1" applyAlignment="1">
      <alignment horizontal="center" wrapText="1"/>
    </xf>
    <xf numFmtId="0" fontId="10" fillId="0" borderId="0" xfId="55" applyFont="1" applyAlignment="1">
      <alignment horizontal="left" wrapText="1"/>
    </xf>
    <xf numFmtId="0" fontId="10" fillId="0" borderId="16" xfId="55" applyFont="1" applyBorder="1" applyAlignment="1">
      <alignment horizontal="left" wrapText="1"/>
    </xf>
    <xf numFmtId="0" fontId="10" fillId="0" borderId="280" xfId="55" applyFont="1" applyBorder="1" applyAlignment="1">
      <alignment horizontal="center" vertical="center" wrapText="1"/>
    </xf>
    <xf numFmtId="0" fontId="58" fillId="0" borderId="281" xfId="55" applyFont="1" applyBorder="1" applyAlignment="1">
      <alignment horizontal="center" vertical="center" wrapText="1"/>
    </xf>
    <xf numFmtId="0" fontId="22" fillId="0" borderId="106" xfId="55" applyFont="1" applyBorder="1" applyAlignment="1">
      <alignment horizontal="center" vertical="center" wrapText="1"/>
    </xf>
    <xf numFmtId="0" fontId="72" fillId="0" borderId="28" xfId="55" applyFont="1" applyBorder="1" applyAlignment="1">
      <alignment horizontal="center" vertical="center" wrapText="1"/>
    </xf>
    <xf numFmtId="0" fontId="10" fillId="0" borderId="280" xfId="55" applyFont="1" applyBorder="1" applyAlignment="1">
      <alignment horizontal="left" vertical="center" wrapText="1"/>
    </xf>
    <xf numFmtId="0" fontId="0" fillId="0" borderId="101" xfId="56" applyFont="1" applyBorder="1" applyAlignment="1">
      <alignment horizontal="left" vertical="center" wrapText="1"/>
    </xf>
    <xf numFmtId="0" fontId="0" fillId="0" borderId="65" xfId="56" applyFont="1" applyBorder="1" applyAlignment="1">
      <alignment horizontal="left" vertical="center" wrapText="1"/>
    </xf>
    <xf numFmtId="0" fontId="0" fillId="0" borderId="202" xfId="56" applyFont="1" applyBorder="1" applyAlignment="1">
      <alignment horizontal="left" vertical="center" wrapText="1"/>
    </xf>
    <xf numFmtId="0" fontId="0" fillId="0" borderId="171" xfId="56" applyFont="1" applyBorder="1" applyAlignment="1">
      <alignment horizontal="left" vertical="center" wrapText="1"/>
    </xf>
    <xf numFmtId="0" fontId="0" fillId="0" borderId="0" xfId="56" applyFont="1" applyAlignment="1">
      <alignment horizontal="left" vertical="center" wrapText="1"/>
    </xf>
    <xf numFmtId="0" fontId="0" fillId="0" borderId="197" xfId="56" applyFont="1" applyBorder="1" applyAlignment="1">
      <alignment horizontal="left" vertical="center" wrapText="1"/>
    </xf>
    <xf numFmtId="0" fontId="0" fillId="0" borderId="102" xfId="56" applyFont="1" applyBorder="1" applyAlignment="1">
      <alignment horizontal="left" vertical="center" wrapText="1"/>
    </xf>
    <xf numFmtId="0" fontId="0" fillId="0" borderId="10" xfId="56" applyFont="1" applyBorder="1" applyAlignment="1">
      <alignment horizontal="left" vertical="center" wrapText="1"/>
    </xf>
    <xf numFmtId="0" fontId="0" fillId="0" borderId="198" xfId="56" applyFont="1" applyBorder="1" applyAlignment="1">
      <alignment horizontal="left" vertical="center" wrapText="1"/>
    </xf>
    <xf numFmtId="0" fontId="0" fillId="0" borderId="101" xfId="55" applyFont="1" applyBorder="1" applyAlignment="1">
      <alignment horizontal="left" vertical="center" wrapText="1"/>
    </xf>
    <xf numFmtId="0" fontId="0" fillId="0" borderId="65" xfId="55" applyFont="1" applyBorder="1" applyAlignment="1">
      <alignment horizontal="left" vertical="center" wrapText="1"/>
    </xf>
    <xf numFmtId="0" fontId="0" fillId="0" borderId="202" xfId="55" applyFont="1" applyBorder="1" applyAlignment="1">
      <alignment horizontal="left" vertical="center" wrapText="1"/>
    </xf>
    <xf numFmtId="0" fontId="0" fillId="0" borderId="171" xfId="55" applyFont="1" applyBorder="1" applyAlignment="1">
      <alignment horizontal="left" vertical="center" wrapText="1"/>
    </xf>
    <xf numFmtId="0" fontId="0" fillId="0" borderId="0" xfId="55" applyFont="1" applyAlignment="1">
      <alignment horizontal="left" vertical="center" wrapText="1"/>
    </xf>
    <xf numFmtId="0" fontId="0" fillId="0" borderId="197" xfId="55" applyFont="1" applyBorder="1" applyAlignment="1">
      <alignment horizontal="left" vertical="center" wrapText="1"/>
    </xf>
    <xf numFmtId="0" fontId="0" fillId="0" borderId="102" xfId="55" applyFont="1" applyBorder="1" applyAlignment="1">
      <alignment horizontal="left" vertical="center" wrapText="1"/>
    </xf>
    <xf numFmtId="0" fontId="0" fillId="0" borderId="10" xfId="55" applyFont="1" applyBorder="1" applyAlignment="1">
      <alignment horizontal="left" vertical="center" wrapText="1"/>
    </xf>
    <xf numFmtId="0" fontId="0" fillId="0" borderId="198" xfId="55" applyFont="1" applyBorder="1" applyAlignment="1">
      <alignment horizontal="left" vertical="center" wrapText="1"/>
    </xf>
    <xf numFmtId="0" fontId="0" fillId="0" borderId="153" xfId="56" applyFont="1" applyBorder="1" applyAlignment="1">
      <alignment horizontal="left" vertical="center" wrapText="1"/>
    </xf>
    <xf numFmtId="0" fontId="0" fillId="0" borderId="106" xfId="56" applyFont="1" applyBorder="1" applyAlignment="1">
      <alignment horizontal="left" vertical="center" wrapText="1"/>
    </xf>
    <xf numFmtId="0" fontId="0" fillId="0" borderId="28" xfId="56" applyFont="1" applyBorder="1" applyAlignment="1">
      <alignment horizontal="left" vertical="center" wrapText="1"/>
    </xf>
    <xf numFmtId="0" fontId="0" fillId="0" borderId="60" xfId="56" applyFont="1" applyBorder="1" applyAlignment="1">
      <alignment horizontal="left" vertical="center" wrapText="1"/>
    </xf>
    <xf numFmtId="0" fontId="0" fillId="0" borderId="16" xfId="56" applyFont="1" applyBorder="1" applyAlignment="1">
      <alignment horizontal="left" vertical="center" wrapText="1"/>
    </xf>
    <xf numFmtId="0" fontId="0" fillId="0" borderId="22" xfId="56" applyFont="1" applyBorder="1" applyAlignment="1">
      <alignment horizontal="left" vertical="center" wrapText="1"/>
    </xf>
    <xf numFmtId="0" fontId="0" fillId="0" borderId="29" xfId="56" applyFont="1" applyBorder="1" applyAlignment="1">
      <alignment horizontal="left" vertical="center" wrapText="1"/>
    </xf>
    <xf numFmtId="0" fontId="0" fillId="0" borderId="24" xfId="56" applyFont="1" applyBorder="1" applyAlignment="1">
      <alignment horizontal="left" vertical="center" wrapText="1"/>
    </xf>
    <xf numFmtId="0" fontId="12" fillId="0" borderId="22" xfId="55" applyFont="1" applyBorder="1" applyAlignment="1">
      <alignment horizontal="justify" vertical="center" wrapText="1"/>
    </xf>
    <xf numFmtId="0" fontId="12" fillId="0" borderId="29" xfId="55" applyFont="1" applyBorder="1" applyAlignment="1">
      <alignment horizontal="justify" vertical="center" wrapText="1"/>
    </xf>
    <xf numFmtId="0" fontId="12" fillId="0" borderId="24" xfId="55" applyFont="1" applyBorder="1" applyAlignment="1">
      <alignment horizontal="justify" vertical="center" wrapText="1"/>
    </xf>
    <xf numFmtId="0" fontId="10" fillId="0" borderId="30" xfId="55" applyFont="1" applyBorder="1" applyAlignment="1">
      <alignment horizontal="center" vertical="center" wrapText="1"/>
    </xf>
    <xf numFmtId="0" fontId="71" fillId="0" borderId="153" xfId="55" applyFont="1" applyBorder="1" applyAlignment="1">
      <alignment horizontal="left" vertical="center" wrapText="1"/>
    </xf>
    <xf numFmtId="0" fontId="71" fillId="0" borderId="28" xfId="55" applyFont="1" applyBorder="1" applyAlignment="1">
      <alignment horizontal="left" vertical="center" wrapText="1"/>
    </xf>
    <xf numFmtId="0" fontId="66" fillId="0" borderId="153" xfId="0" applyFont="1" applyBorder="1" applyAlignment="1">
      <alignment horizontal="justify" vertical="top" wrapText="1"/>
    </xf>
    <xf numFmtId="0" fontId="66" fillId="0" borderId="106" xfId="0" applyFont="1" applyBorder="1" applyAlignment="1">
      <alignment horizontal="justify" vertical="top" wrapText="1"/>
    </xf>
    <xf numFmtId="0" fontId="66" fillId="0" borderId="28" xfId="0" applyFont="1" applyBorder="1" applyAlignment="1">
      <alignment horizontal="justify" vertical="top" wrapText="1"/>
    </xf>
    <xf numFmtId="0" fontId="0" fillId="0" borderId="0" xfId="0" applyAlignment="1">
      <alignment vertical="center" wrapText="1"/>
    </xf>
    <xf numFmtId="0" fontId="33" fillId="0" borderId="0" xfId="0" applyFont="1" applyAlignment="1">
      <alignment horizontal="left" vertical="center"/>
    </xf>
    <xf numFmtId="0" fontId="84" fillId="0" borderId="27" xfId="0" applyFont="1" applyBorder="1" applyAlignment="1">
      <alignment horizontal="center" vertical="center" wrapText="1"/>
    </xf>
    <xf numFmtId="0" fontId="84" fillId="0" borderId="17" xfId="0" applyFont="1" applyBorder="1" applyAlignment="1">
      <alignment horizontal="center" vertical="center" wrapText="1"/>
    </xf>
    <xf numFmtId="0" fontId="84" fillId="0" borderId="153" xfId="0" applyFont="1" applyBorder="1" applyAlignment="1">
      <alignment horizontal="justify" vertical="top" wrapText="1"/>
    </xf>
    <xf numFmtId="0" fontId="84" fillId="0" borderId="106" xfId="0" applyFont="1" applyBorder="1" applyAlignment="1">
      <alignment horizontal="justify" vertical="top" wrapText="1"/>
    </xf>
    <xf numFmtId="0" fontId="84" fillId="0" borderId="28" xfId="0" applyFont="1" applyBorder="1" applyAlignment="1">
      <alignment horizontal="justify" vertical="top" wrapText="1"/>
    </xf>
    <xf numFmtId="0" fontId="66" fillId="0" borderId="60" xfId="0" applyFont="1" applyBorder="1" applyAlignment="1">
      <alignment horizontal="justify" vertical="top" wrapText="1"/>
    </xf>
    <xf numFmtId="0" fontId="66" fillId="0" borderId="0" xfId="0" applyFont="1" applyAlignment="1">
      <alignment horizontal="justify" vertical="top" wrapText="1"/>
    </xf>
    <xf numFmtId="0" fontId="66" fillId="0" borderId="16" xfId="0" applyFont="1" applyBorder="1" applyAlignment="1">
      <alignment horizontal="justify" vertical="top" wrapText="1"/>
    </xf>
    <xf numFmtId="0" fontId="9" fillId="0" borderId="22" xfId="0" applyFont="1" applyBorder="1" applyAlignment="1">
      <alignment horizontal="justify" vertical="top" wrapText="1"/>
    </xf>
    <xf numFmtId="0" fontId="9" fillId="0" borderId="29" xfId="0" applyFont="1" applyBorder="1" applyAlignment="1">
      <alignment horizontal="justify" vertical="top" wrapText="1"/>
    </xf>
    <xf numFmtId="0" fontId="9" fillId="0" borderId="24" xfId="0" applyFont="1" applyBorder="1" applyAlignment="1">
      <alignment horizontal="justify" vertical="top" wrapText="1"/>
    </xf>
    <xf numFmtId="0" fontId="33" fillId="0" borderId="106" xfId="0" applyFont="1" applyBorder="1" applyAlignment="1">
      <alignment horizontal="left" vertical="center"/>
    </xf>
    <xf numFmtId="0" fontId="87" fillId="0" borderId="0" xfId="0" applyFont="1" applyAlignment="1">
      <alignment horizontal="center" vertical="top" wrapText="1"/>
    </xf>
    <xf numFmtId="0" fontId="81" fillId="0" borderId="0" xfId="0" applyFont="1" applyAlignment="1">
      <alignment horizontal="center" vertical="top" wrapText="1"/>
    </xf>
    <xf numFmtId="0" fontId="82" fillId="0" borderId="0" xfId="0" applyFont="1" applyAlignment="1">
      <alignment horizontal="center" vertical="top" wrapText="1"/>
    </xf>
    <xf numFmtId="0" fontId="0" fillId="0" borderId="153" xfId="0" applyBorder="1" applyAlignment="1">
      <alignment vertical="center" wrapText="1"/>
    </xf>
    <xf numFmtId="0" fontId="0" fillId="0" borderId="106" xfId="0" applyBorder="1">
      <alignment vertical="center"/>
    </xf>
    <xf numFmtId="0" fontId="0" fillId="0" borderId="28" xfId="0" applyBorder="1">
      <alignment vertical="center"/>
    </xf>
    <xf numFmtId="0" fontId="0" fillId="0" borderId="22" xfId="0" applyBorder="1">
      <alignment vertical="center"/>
    </xf>
    <xf numFmtId="0" fontId="0" fillId="0" borderId="29" xfId="0" applyBorder="1">
      <alignment vertical="center"/>
    </xf>
    <xf numFmtId="0" fontId="0" fillId="0" borderId="24" xfId="0" applyBorder="1">
      <alignment vertical="center"/>
    </xf>
    <xf numFmtId="0" fontId="66" fillId="0" borderId="153" xfId="0" applyFont="1" applyBorder="1" applyAlignment="1">
      <alignment horizontal="justify" vertical="center" wrapText="1"/>
    </xf>
    <xf numFmtId="0" fontId="66" fillId="0" borderId="106" xfId="0" applyFont="1" applyBorder="1" applyAlignment="1">
      <alignment horizontal="justify" vertical="center" wrapText="1"/>
    </xf>
    <xf numFmtId="0" fontId="66" fillId="0" borderId="28" xfId="0" applyFont="1" applyBorder="1" applyAlignment="1">
      <alignment horizontal="justify" vertical="center" wrapText="1"/>
    </xf>
    <xf numFmtId="0" fontId="66" fillId="0" borderId="22" xfId="0" applyFont="1" applyBorder="1" applyAlignment="1">
      <alignment horizontal="justify" vertical="top" wrapText="1"/>
    </xf>
    <xf numFmtId="0" fontId="66" fillId="0" borderId="29" xfId="0" applyFont="1" applyBorder="1" applyAlignment="1">
      <alignment horizontal="justify" vertical="top" wrapText="1"/>
    </xf>
    <xf numFmtId="0" fontId="66" fillId="0" borderId="24" xfId="0" applyFont="1" applyBorder="1" applyAlignment="1">
      <alignment horizontal="justify" vertical="top" wrapText="1"/>
    </xf>
    <xf numFmtId="0" fontId="66" fillId="0" borderId="153" xfId="0" applyFont="1" applyBorder="1" applyAlignment="1">
      <alignment horizontal="center" vertical="top" wrapText="1"/>
    </xf>
    <xf numFmtId="0" fontId="66" fillId="0" borderId="106" xfId="0" applyFont="1" applyBorder="1" applyAlignment="1">
      <alignment horizontal="center" vertical="top" wrapText="1"/>
    </xf>
    <xf numFmtId="0" fontId="66" fillId="0" borderId="28" xfId="0" applyFont="1" applyBorder="1" applyAlignment="1">
      <alignment horizontal="center" vertical="top" wrapText="1"/>
    </xf>
    <xf numFmtId="0" fontId="66" fillId="0" borderId="60" xfId="0" applyFont="1" applyBorder="1" applyAlignment="1">
      <alignment horizontal="center" vertical="top" wrapText="1"/>
    </xf>
    <xf numFmtId="0" fontId="66" fillId="0" borderId="0" xfId="0" applyFont="1" applyAlignment="1">
      <alignment horizontal="center" vertical="top" wrapText="1"/>
    </xf>
    <xf numFmtId="0" fontId="66" fillId="0" borderId="16" xfId="0" applyFont="1" applyBorder="1" applyAlignment="1">
      <alignment horizontal="center" vertical="top" wrapText="1"/>
    </xf>
    <xf numFmtId="0" fontId="0" fillId="0" borderId="0" xfId="0" applyAlignment="1">
      <alignment vertical="top" wrapText="1"/>
    </xf>
    <xf numFmtId="0" fontId="0" fillId="0" borderId="0" xfId="0" applyAlignment="1">
      <alignment vertical="top"/>
    </xf>
    <xf numFmtId="0" fontId="84" fillId="0" borderId="22" xfId="0" applyFont="1" applyBorder="1" applyAlignment="1">
      <alignment horizontal="left" vertical="top" wrapText="1"/>
    </xf>
    <xf numFmtId="0" fontId="84" fillId="0" borderId="29" xfId="0" applyFont="1" applyBorder="1" applyAlignment="1">
      <alignment horizontal="left" vertical="top" wrapText="1"/>
    </xf>
    <xf numFmtId="0" fontId="84" fillId="0" borderId="24" xfId="0" applyFont="1" applyBorder="1" applyAlignment="1">
      <alignment horizontal="left" vertical="top" wrapText="1"/>
    </xf>
    <xf numFmtId="0" fontId="0" fillId="0" borderId="0" xfId="0" applyAlignment="1">
      <alignment horizontal="left" vertical="top"/>
    </xf>
    <xf numFmtId="0" fontId="84" fillId="0" borderId="18" xfId="0" applyFont="1" applyBorder="1" applyAlignment="1">
      <alignment horizontal="justify" vertical="top" wrapText="1"/>
    </xf>
    <xf numFmtId="0" fontId="84" fillId="0" borderId="30" xfId="0" applyFont="1" applyBorder="1" applyAlignment="1">
      <alignment horizontal="justify" vertical="top" wrapText="1"/>
    </xf>
    <xf numFmtId="0" fontId="84" fillId="0" borderId="19" xfId="0" applyFont="1" applyBorder="1" applyAlignment="1">
      <alignment horizontal="justify" vertical="top" wrapText="1"/>
    </xf>
    <xf numFmtId="0" fontId="19" fillId="0" borderId="18" xfId="57" applyFont="1" applyBorder="1" applyAlignment="1">
      <alignment horizontal="left" vertical="top"/>
    </xf>
    <xf numFmtId="0" fontId="19" fillId="0" borderId="30" xfId="57" applyFont="1" applyBorder="1" applyAlignment="1">
      <alignment horizontal="left" vertical="top"/>
    </xf>
    <xf numFmtId="0" fontId="19" fillId="0" borderId="19" xfId="57" applyFont="1" applyBorder="1" applyAlignment="1">
      <alignment horizontal="left" vertical="top"/>
    </xf>
    <xf numFmtId="0" fontId="8" fillId="0" borderId="15" xfId="51" applyBorder="1" applyAlignment="1">
      <alignment horizontal="left" vertical="center"/>
    </xf>
    <xf numFmtId="0" fontId="8" fillId="0" borderId="15" xfId="51" applyBorder="1" applyAlignment="1">
      <alignment horizontal="left" vertical="center" shrinkToFit="1"/>
    </xf>
    <xf numFmtId="0" fontId="8" fillId="0" borderId="18" xfId="51" applyBorder="1" applyAlignment="1">
      <alignment horizontal="center" vertical="center"/>
    </xf>
    <xf numFmtId="0" fontId="8" fillId="0" borderId="19" xfId="51" applyBorder="1" applyAlignment="1">
      <alignment horizontal="center" vertical="center"/>
    </xf>
    <xf numFmtId="0" fontId="8" fillId="0" borderId="18" xfId="51" applyBorder="1" applyAlignment="1">
      <alignment horizontal="center" shrinkToFit="1"/>
    </xf>
    <xf numFmtId="0" fontId="8" fillId="0" borderId="30" xfId="51" applyBorder="1" applyAlignment="1">
      <alignment horizontal="center" shrinkToFit="1"/>
    </xf>
    <xf numFmtId="0" fontId="8" fillId="0" borderId="19" xfId="51" applyBorder="1" applyAlignment="1">
      <alignment horizontal="center" shrinkToFit="1"/>
    </xf>
    <xf numFmtId="0" fontId="19" fillId="0" borderId="18" xfId="57" applyFont="1" applyBorder="1" applyAlignment="1">
      <alignment horizontal="left"/>
    </xf>
    <xf numFmtId="0" fontId="19" fillId="0" borderId="30" xfId="57" applyFont="1" applyBorder="1" applyAlignment="1">
      <alignment horizontal="left"/>
    </xf>
    <xf numFmtId="0" fontId="19" fillId="0" borderId="19" xfId="57" applyFont="1" applyBorder="1" applyAlignment="1">
      <alignment horizontal="left"/>
    </xf>
    <xf numFmtId="0" fontId="19" fillId="0" borderId="18" xfId="57" applyFont="1" applyBorder="1" applyAlignment="1">
      <alignment horizontal="left" vertical="center"/>
    </xf>
    <xf numFmtId="0" fontId="19" fillId="0" borderId="30" xfId="57" applyFont="1" applyBorder="1" applyAlignment="1">
      <alignment horizontal="left" vertical="center"/>
    </xf>
    <xf numFmtId="0" fontId="19" fillId="0" borderId="19" xfId="57" applyFont="1" applyBorder="1" applyAlignment="1">
      <alignment horizontal="left" vertical="center"/>
    </xf>
    <xf numFmtId="0" fontId="19" fillId="0" borderId="15" xfId="57" applyFont="1" applyBorder="1" applyAlignment="1">
      <alignment horizontal="left" vertical="top" wrapText="1"/>
    </xf>
    <xf numFmtId="0" fontId="19" fillId="0" borderId="15" xfId="57" applyFont="1" applyBorder="1" applyAlignment="1">
      <alignment horizontal="left" vertical="top"/>
    </xf>
    <xf numFmtId="0" fontId="8" fillId="0" borderId="193" xfId="57" applyBorder="1" applyAlignment="1">
      <alignment vertical="center"/>
    </xf>
    <xf numFmtId="0" fontId="8" fillId="0" borderId="35" xfId="57" applyBorder="1" applyAlignment="1">
      <alignment vertical="center"/>
    </xf>
    <xf numFmtId="0" fontId="0" fillId="0" borderId="178" xfId="0" applyBorder="1">
      <alignment vertical="center"/>
    </xf>
    <xf numFmtId="0" fontId="0" fillId="0" borderId="34" xfId="0" applyBorder="1">
      <alignment vertical="center"/>
    </xf>
    <xf numFmtId="0" fontId="0" fillId="0" borderId="153" xfId="57" applyFont="1" applyBorder="1" applyAlignment="1">
      <alignment horizontal="left" vertical="center" wrapText="1" shrinkToFit="1"/>
    </xf>
    <xf numFmtId="0" fontId="8" fillId="0" borderId="60" xfId="57" applyBorder="1" applyAlignment="1">
      <alignment horizontal="left" vertical="center" wrapText="1" shrinkToFit="1"/>
    </xf>
    <xf numFmtId="0" fontId="8" fillId="0" borderId="22" xfId="57" applyBorder="1" applyAlignment="1">
      <alignment horizontal="left" vertical="center" wrapText="1" shrinkToFit="1"/>
    </xf>
    <xf numFmtId="0" fontId="0" fillId="0" borderId="68" xfId="0" applyBorder="1">
      <alignment vertical="center"/>
    </xf>
    <xf numFmtId="0" fontId="0" fillId="0" borderId="35" xfId="0" applyBorder="1">
      <alignment vertical="center"/>
    </xf>
    <xf numFmtId="0" fontId="0" fillId="0" borderId="109" xfId="0" applyBorder="1">
      <alignment vertical="center"/>
    </xf>
    <xf numFmtId="0" fontId="0" fillId="0" borderId="62" xfId="0" applyBorder="1">
      <alignment vertical="center"/>
    </xf>
    <xf numFmtId="0" fontId="0" fillId="0" borderId="193" xfId="57" applyFont="1" applyBorder="1" applyAlignment="1">
      <alignment horizontal="left" vertical="center"/>
    </xf>
    <xf numFmtId="0" fontId="0" fillId="0" borderId="35" xfId="57" applyFont="1" applyBorder="1" applyAlignment="1">
      <alignment horizontal="left" vertical="center"/>
    </xf>
    <xf numFmtId="0" fontId="0" fillId="0" borderId="109" xfId="57" applyFont="1" applyBorder="1" applyAlignment="1">
      <alignment horizontal="left"/>
    </xf>
    <xf numFmtId="0" fontId="0" fillId="0" borderId="62" xfId="57" applyFont="1" applyBorder="1" applyAlignment="1">
      <alignment horizontal="left"/>
    </xf>
    <xf numFmtId="0" fontId="0" fillId="0" borderId="178" xfId="57" applyFont="1" applyBorder="1" applyAlignment="1">
      <alignment horizontal="left"/>
    </xf>
    <xf numFmtId="0" fontId="0" fillId="0" borderId="34" xfId="57" applyFont="1" applyBorder="1" applyAlignment="1">
      <alignment horizontal="left"/>
    </xf>
    <xf numFmtId="0" fontId="0" fillId="0" borderId="26" xfId="57" applyFont="1" applyBorder="1" applyAlignment="1">
      <alignment horizontal="left" vertical="center" wrapText="1" shrinkToFit="1"/>
    </xf>
    <xf numFmtId="0" fontId="0" fillId="0" borderId="17" xfId="57" applyFont="1" applyBorder="1" applyAlignment="1">
      <alignment horizontal="left" vertical="center" wrapText="1" shrinkToFit="1"/>
    </xf>
    <xf numFmtId="0" fontId="0" fillId="0" borderId="159" xfId="0" applyBorder="1">
      <alignment vertical="center"/>
    </xf>
    <xf numFmtId="0" fontId="8" fillId="0" borderId="18" xfId="57" applyBorder="1" applyAlignment="1">
      <alignment vertical="center"/>
    </xf>
    <xf numFmtId="0" fontId="8" fillId="0" borderId="19" xfId="57" applyBorder="1" applyAlignment="1">
      <alignment vertical="center"/>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18" xfId="0" applyBorder="1" applyAlignment="1">
      <alignment horizontal="left" vertical="center"/>
    </xf>
    <xf numFmtId="0" fontId="0" fillId="0" borderId="19" xfId="0" applyBorder="1" applyAlignment="1">
      <alignment horizontal="left" vertical="center"/>
    </xf>
    <xf numFmtId="0" fontId="0" fillId="0" borderId="22" xfId="0" applyBorder="1" applyAlignment="1">
      <alignment horizontal="left" vertical="center" shrinkToFit="1"/>
    </xf>
    <xf numFmtId="0" fontId="0" fillId="0" borderId="24" xfId="0" applyBorder="1" applyAlignment="1">
      <alignment horizontal="left" vertical="center" shrinkToFit="1"/>
    </xf>
    <xf numFmtId="0" fontId="0" fillId="0" borderId="193" xfId="0" applyBorder="1" applyAlignment="1">
      <alignment horizontal="left" vertical="center"/>
    </xf>
    <xf numFmtId="0" fontId="0" fillId="0" borderId="68" xfId="0" applyBorder="1" applyAlignment="1">
      <alignment horizontal="left" vertical="center"/>
    </xf>
    <xf numFmtId="0" fontId="8" fillId="0" borderId="18" xfId="57" applyBorder="1" applyAlignment="1">
      <alignment vertical="center" shrinkToFit="1"/>
    </xf>
    <xf numFmtId="0" fontId="8" fillId="0" borderId="19" xfId="57" applyBorder="1" applyAlignment="1">
      <alignment vertical="center" shrinkToFit="1"/>
    </xf>
    <xf numFmtId="0" fontId="0" fillId="0" borderId="30" xfId="0" applyBorder="1" applyAlignment="1">
      <alignment horizontal="left" vertical="center"/>
    </xf>
    <xf numFmtId="0" fontId="38" fillId="0" borderId="18" xfId="57" applyFont="1" applyBorder="1" applyAlignment="1">
      <alignment horizontal="left" vertical="center"/>
    </xf>
    <xf numFmtId="0" fontId="38" fillId="0" borderId="19" xfId="57" applyFont="1" applyBorder="1" applyAlignment="1">
      <alignment horizontal="left" vertical="center"/>
    </xf>
    <xf numFmtId="0" fontId="0" fillId="0" borderId="178" xfId="57" applyFont="1" applyBorder="1" applyAlignment="1">
      <alignment horizontal="left" vertical="center"/>
    </xf>
    <xf numFmtId="0" fontId="0" fillId="0" borderId="34" xfId="57" applyFont="1" applyBorder="1" applyAlignment="1">
      <alignment horizontal="left" vertical="center"/>
    </xf>
    <xf numFmtId="0" fontId="0" fillId="0" borderId="18" xfId="57" applyFont="1" applyBorder="1" applyAlignment="1">
      <alignment horizontal="left" vertical="center"/>
    </xf>
    <xf numFmtId="0" fontId="0" fillId="0" borderId="19" xfId="57" applyFont="1" applyBorder="1" applyAlignment="1">
      <alignment horizontal="left" vertical="center"/>
    </xf>
    <xf numFmtId="0" fontId="0" fillId="0" borderId="35" xfId="0" applyBorder="1" applyAlignment="1">
      <alignment horizontal="left" vertical="center"/>
    </xf>
    <xf numFmtId="0" fontId="0" fillId="0" borderId="0" xfId="57" applyFont="1" applyAlignment="1">
      <alignment horizontal="left" vertical="center"/>
    </xf>
    <xf numFmtId="0" fontId="8" fillId="0" borderId="0" xfId="57" applyAlignment="1">
      <alignment horizontal="left" vertical="center"/>
    </xf>
    <xf numFmtId="0" fontId="0" fillId="0" borderId="18" xfId="57" applyFont="1" applyBorder="1" applyAlignment="1">
      <alignment horizontal="left" vertical="center" shrinkToFit="1"/>
    </xf>
    <xf numFmtId="0" fontId="8" fillId="0" borderId="18" xfId="57" applyBorder="1" applyAlignment="1">
      <alignment horizontal="left" vertical="center" shrinkToFit="1"/>
    </xf>
    <xf numFmtId="0" fontId="8" fillId="0" borderId="22" xfId="57" applyBorder="1" applyAlignment="1">
      <alignment horizontal="left" vertical="center"/>
    </xf>
    <xf numFmtId="0" fontId="8" fillId="0" borderId="24" xfId="57" applyBorder="1" applyAlignment="1">
      <alignment horizontal="left" vertical="center"/>
    </xf>
    <xf numFmtId="0" fontId="0" fillId="0" borderId="153" xfId="55" applyFont="1" applyBorder="1" applyAlignment="1">
      <alignment horizontal="left" vertical="center" wrapText="1"/>
    </xf>
    <xf numFmtId="0" fontId="0" fillId="0" borderId="106" xfId="55" applyFont="1" applyBorder="1" applyAlignment="1">
      <alignment horizontal="left" vertical="center" wrapText="1"/>
    </xf>
    <xf numFmtId="0" fontId="0" fillId="0" borderId="28" xfId="55" applyFont="1" applyBorder="1" applyAlignment="1">
      <alignment horizontal="left" vertical="center" wrapText="1"/>
    </xf>
    <xf numFmtId="0" fontId="0" fillId="0" borderId="60" xfId="55" applyFont="1" applyBorder="1" applyAlignment="1">
      <alignment horizontal="left" vertical="center" wrapText="1"/>
    </xf>
    <xf numFmtId="0" fontId="0" fillId="0" borderId="16" xfId="55" applyFont="1" applyBorder="1" applyAlignment="1">
      <alignment horizontal="left" vertical="center" wrapText="1"/>
    </xf>
    <xf numFmtId="0" fontId="0" fillId="0" borderId="22" xfId="55" applyFont="1" applyBorder="1" applyAlignment="1">
      <alignment horizontal="left" vertical="center" wrapText="1"/>
    </xf>
    <xf numFmtId="0" fontId="0" fillId="0" borderId="29" xfId="55" applyFont="1" applyBorder="1" applyAlignment="1">
      <alignment horizontal="left" vertical="center" wrapText="1"/>
    </xf>
    <xf numFmtId="0" fontId="0" fillId="0" borderId="24" xfId="55" applyFont="1" applyBorder="1" applyAlignment="1">
      <alignment horizontal="left" vertical="center" wrapText="1"/>
    </xf>
    <xf numFmtId="0" fontId="0" fillId="0" borderId="178" xfId="0" applyBorder="1" applyAlignment="1">
      <alignment horizontal="left" vertical="center"/>
    </xf>
    <xf numFmtId="0" fontId="0" fillId="0" borderId="34" xfId="0" applyBorder="1" applyAlignment="1">
      <alignment horizontal="left" vertical="center"/>
    </xf>
    <xf numFmtId="0" fontId="0" fillId="0" borderId="109" xfId="0" applyBorder="1" applyAlignment="1">
      <alignment horizontal="left" vertical="center"/>
    </xf>
    <xf numFmtId="0" fontId="0" fillId="0" borderId="113" xfId="0" applyBorder="1" applyAlignment="1">
      <alignment horizontal="left" vertical="center"/>
    </xf>
    <xf numFmtId="0" fontId="8" fillId="0" borderId="18" xfId="57" applyBorder="1" applyAlignment="1">
      <alignment horizontal="left" vertical="center"/>
    </xf>
    <xf numFmtId="0" fontId="8" fillId="0" borderId="19" xfId="57" applyBorder="1" applyAlignment="1">
      <alignment horizontal="left" vertical="center"/>
    </xf>
    <xf numFmtId="0" fontId="36" fillId="0" borderId="0" xfId="57" applyFont="1" applyAlignment="1">
      <alignment horizontal="center"/>
    </xf>
    <xf numFmtId="0" fontId="38" fillId="0" borderId="18" xfId="57" applyFont="1" applyBorder="1" applyAlignment="1">
      <alignment horizontal="center" vertical="center"/>
    </xf>
    <xf numFmtId="0" fontId="38" fillId="0" borderId="19" xfId="57" applyFont="1" applyBorder="1" applyAlignment="1">
      <alignment horizontal="center" vertical="center"/>
    </xf>
    <xf numFmtId="0" fontId="0" fillId="0" borderId="16" xfId="0" applyBorder="1">
      <alignment vertical="center"/>
    </xf>
    <xf numFmtId="0" fontId="8" fillId="0" borderId="22" xfId="57" applyBorder="1" applyAlignment="1">
      <alignment vertical="center"/>
    </xf>
    <xf numFmtId="0" fontId="8" fillId="0" borderId="24" xfId="57" applyBorder="1" applyAlignment="1">
      <alignment vertical="center"/>
    </xf>
    <xf numFmtId="0" fontId="7" fillId="0" borderId="18" xfId="57" applyFont="1" applyBorder="1" applyAlignment="1">
      <alignment horizontal="left" vertical="center"/>
    </xf>
    <xf numFmtId="0" fontId="7" fillId="0" borderId="19" xfId="57" applyFont="1" applyBorder="1" applyAlignment="1">
      <alignment horizontal="left" vertical="center"/>
    </xf>
    <xf numFmtId="0" fontId="61" fillId="0" borderId="60" xfId="58" applyFont="1" applyBorder="1" applyAlignment="1">
      <alignment horizontal="left" vertical="top" wrapText="1"/>
    </xf>
    <xf numFmtId="0" fontId="61" fillId="0" borderId="0" xfId="58" applyFont="1" applyAlignment="1">
      <alignment horizontal="left" vertical="top" wrapText="1"/>
    </xf>
    <xf numFmtId="0" fontId="61" fillId="0" borderId="16" xfId="58" applyFont="1" applyBorder="1" applyAlignment="1">
      <alignment horizontal="left" vertical="top" wrapText="1"/>
    </xf>
    <xf numFmtId="0" fontId="61" fillId="0" borderId="22" xfId="58" applyFont="1" applyBorder="1" applyAlignment="1">
      <alignment horizontal="left" vertical="top" wrapText="1"/>
    </xf>
    <xf numFmtId="0" fontId="61" fillId="0" borderId="29" xfId="58" applyFont="1" applyBorder="1" applyAlignment="1">
      <alignment horizontal="left" vertical="top" wrapText="1"/>
    </xf>
    <xf numFmtId="0" fontId="61" fillId="0" borderId="24" xfId="58" applyFont="1" applyBorder="1" applyAlignment="1">
      <alignment horizontal="left" vertical="top" wrapText="1"/>
    </xf>
    <xf numFmtId="0" fontId="37" fillId="0" borderId="26" xfId="58" applyFont="1" applyBorder="1" applyAlignment="1">
      <alignment horizontal="center" wrapText="1"/>
    </xf>
    <xf numFmtId="0" fontId="37" fillId="0" borderId="17" xfId="58" applyFont="1" applyBorder="1" applyAlignment="1">
      <alignment horizontal="center" wrapText="1"/>
    </xf>
    <xf numFmtId="0" fontId="8" fillId="0" borderId="26" xfId="58" applyBorder="1" applyAlignment="1">
      <alignment horizontal="center" vertical="center"/>
    </xf>
    <xf numFmtId="0" fontId="8" fillId="0" borderId="110" xfId="58" applyBorder="1" applyAlignment="1">
      <alignment horizontal="center" vertical="center"/>
    </xf>
    <xf numFmtId="0" fontId="61" fillId="0" borderId="60" xfId="58" applyFont="1" applyBorder="1" applyAlignment="1">
      <alignment horizontal="left" vertical="center" wrapText="1"/>
    </xf>
    <xf numFmtId="0" fontId="61" fillId="0" borderId="0" xfId="58" applyFont="1" applyAlignment="1">
      <alignment horizontal="left" vertical="center"/>
    </xf>
    <xf numFmtId="0" fontId="61" fillId="0" borderId="22" xfId="58" applyFont="1" applyBorder="1" applyAlignment="1">
      <alignment horizontal="left" vertical="center"/>
    </xf>
    <xf numFmtId="0" fontId="61" fillId="0" borderId="29" xfId="58" applyFont="1" applyBorder="1" applyAlignment="1">
      <alignment horizontal="left" vertical="center"/>
    </xf>
    <xf numFmtId="0" fontId="37" fillId="0" borderId="153" xfId="58" applyFont="1" applyBorder="1" applyAlignment="1">
      <alignment horizontal="center" vertical="center"/>
    </xf>
    <xf numFmtId="0" fontId="37" fillId="0" borderId="106" xfId="58" applyFont="1" applyBorder="1" applyAlignment="1">
      <alignment horizontal="center" vertical="center"/>
    </xf>
    <xf numFmtId="0" fontId="37" fillId="0" borderId="28" xfId="58" applyFont="1" applyBorder="1" applyAlignment="1">
      <alignment horizontal="center" vertical="center"/>
    </xf>
    <xf numFmtId="0" fontId="8" fillId="0" borderId="27" xfId="58" applyBorder="1" applyAlignment="1">
      <alignment horizontal="center" vertical="center"/>
    </xf>
    <xf numFmtId="0" fontId="8" fillId="0" borderId="0" xfId="58" applyAlignment="1">
      <alignment vertical="top" wrapText="1"/>
    </xf>
    <xf numFmtId="0" fontId="8" fillId="0" borderId="60" xfId="58" applyBorder="1" applyAlignment="1">
      <alignment vertical="center"/>
    </xf>
    <xf numFmtId="0" fontId="8" fillId="0" borderId="0" xfId="58" applyAlignment="1">
      <alignment vertical="center"/>
    </xf>
    <xf numFmtId="0" fontId="8" fillId="0" borderId="16" xfId="58" applyBorder="1" applyAlignment="1">
      <alignment vertical="center"/>
    </xf>
    <xf numFmtId="0" fontId="8" fillId="0" borderId="0" xfId="58"/>
    <xf numFmtId="0" fontId="8" fillId="0" borderId="22" xfId="58" applyBorder="1" applyAlignment="1">
      <alignment vertical="center"/>
    </xf>
    <xf numFmtId="0" fontId="8" fillId="0" borderId="29" xfId="58" applyBorder="1" applyAlignment="1">
      <alignment vertical="center"/>
    </xf>
    <xf numFmtId="0" fontId="8" fillId="0" borderId="24" xfId="58" applyBorder="1" applyAlignment="1">
      <alignment vertical="center"/>
    </xf>
    <xf numFmtId="0" fontId="8" fillId="0" borderId="153" xfId="58" applyBorder="1" applyAlignment="1">
      <alignment horizontal="left" vertical="center"/>
    </xf>
    <xf numFmtId="0" fontId="8" fillId="0" borderId="28" xfId="58" applyBorder="1" applyAlignment="1">
      <alignment horizontal="left" vertical="center"/>
    </xf>
    <xf numFmtId="0" fontId="37" fillId="0" borderId="26" xfId="58" applyFont="1" applyBorder="1" applyAlignment="1">
      <alignment horizontal="center" vertical="center"/>
    </xf>
    <xf numFmtId="0" fontId="37" fillId="0" borderId="27" xfId="58" applyFont="1" applyBorder="1" applyAlignment="1">
      <alignment horizontal="center" vertical="center"/>
    </xf>
    <xf numFmtId="0" fontId="37" fillId="0" borderId="110" xfId="58" applyFont="1" applyBorder="1" applyAlignment="1">
      <alignment horizontal="center" vertical="center"/>
    </xf>
    <xf numFmtId="0" fontId="8" fillId="0" borderId="60" xfId="58" applyBorder="1" applyAlignment="1">
      <alignment horizontal="center" vertical="center"/>
    </xf>
    <xf numFmtId="0" fontId="8" fillId="0" borderId="16" xfId="58" applyBorder="1" applyAlignment="1">
      <alignment horizontal="center" vertical="center"/>
    </xf>
    <xf numFmtId="0" fontId="8" fillId="0" borderId="60" xfId="58" applyBorder="1" applyAlignment="1">
      <alignment horizontal="left" vertical="center"/>
    </xf>
    <xf numFmtId="0" fontId="8" fillId="0" borderId="16" xfId="58" applyBorder="1" applyAlignment="1">
      <alignment horizontal="left" vertical="center"/>
    </xf>
    <xf numFmtId="0" fontId="8" fillId="0" borderId="30" xfId="58" applyBorder="1" applyAlignment="1">
      <alignment horizontal="left" vertical="center"/>
    </xf>
    <xf numFmtId="0" fontId="8" fillId="0" borderId="19" xfId="58" applyBorder="1" applyAlignment="1">
      <alignment horizontal="left" vertical="center"/>
    </xf>
    <xf numFmtId="0" fontId="61" fillId="0" borderId="0" xfId="58" applyFont="1" applyAlignment="1">
      <alignment horizontal="left" vertical="center" wrapText="1"/>
    </xf>
    <xf numFmtId="0" fontId="61" fillId="0" borderId="16" xfId="58" applyFont="1" applyBorder="1" applyAlignment="1">
      <alignment horizontal="left" vertical="center" wrapText="1"/>
    </xf>
    <xf numFmtId="0" fontId="61" fillId="0" borderId="22" xfId="58" applyFont="1" applyBorder="1" applyAlignment="1">
      <alignment horizontal="left" vertical="center" wrapText="1"/>
    </xf>
    <xf numFmtId="0" fontId="61" fillId="0" borderId="29" xfId="58" applyFont="1" applyBorder="1" applyAlignment="1">
      <alignment horizontal="left" vertical="center" wrapText="1"/>
    </xf>
    <xf numFmtId="0" fontId="61" fillId="0" borderId="24" xfId="58" applyFont="1" applyBorder="1" applyAlignment="1">
      <alignment horizontal="left" vertical="center" wrapText="1"/>
    </xf>
    <xf numFmtId="0" fontId="0" fillId="0" borderId="0" xfId="58" applyFont="1" applyAlignment="1">
      <alignment horizontal="center"/>
    </xf>
    <xf numFmtId="0" fontId="8" fillId="0" borderId="0" xfId="58" applyAlignment="1">
      <alignment horizontal="center"/>
    </xf>
    <xf numFmtId="0" fontId="24" fillId="0" borderId="153" xfId="58" applyFont="1" applyBorder="1" applyAlignment="1">
      <alignment horizontal="left" vertical="center" wrapText="1"/>
    </xf>
    <xf numFmtId="0" fontId="24" fillId="0" borderId="106" xfId="58" applyFont="1" applyBorder="1" applyAlignment="1">
      <alignment horizontal="left" vertical="center"/>
    </xf>
    <xf numFmtId="0" fontId="24" fillId="0" borderId="28" xfId="58" applyFont="1" applyBorder="1" applyAlignment="1">
      <alignment horizontal="left" vertical="center"/>
    </xf>
    <xf numFmtId="0" fontId="24" fillId="0" borderId="60" xfId="58" applyFont="1" applyBorder="1" applyAlignment="1">
      <alignment horizontal="left" vertical="center"/>
    </xf>
    <xf numFmtId="0" fontId="24" fillId="0" borderId="0" xfId="58" applyFont="1" applyAlignment="1">
      <alignment horizontal="left" vertical="center"/>
    </xf>
    <xf numFmtId="0" fontId="24" fillId="0" borderId="16" xfId="58" applyFont="1" applyBorder="1" applyAlignment="1">
      <alignment horizontal="left" vertical="center"/>
    </xf>
    <xf numFmtId="0" fontId="24" fillId="0" borderId="22" xfId="58" applyFont="1" applyBorder="1" applyAlignment="1">
      <alignment horizontal="left" vertical="center"/>
    </xf>
    <xf numFmtId="0" fontId="24" fillId="0" borderId="29" xfId="58" applyFont="1" applyBorder="1" applyAlignment="1">
      <alignment horizontal="left" vertical="center"/>
    </xf>
    <xf numFmtId="0" fontId="24" fillId="0" borderId="24" xfId="58" applyFont="1" applyBorder="1" applyAlignment="1">
      <alignment horizontal="left" vertical="center"/>
    </xf>
    <xf numFmtId="0" fontId="0" fillId="0" borderId="29" xfId="58" applyFont="1" applyBorder="1" applyAlignment="1">
      <alignment horizontal="center" vertical="center" wrapText="1" shrinkToFit="1"/>
    </xf>
    <xf numFmtId="0" fontId="8" fillId="0" borderId="29" xfId="58" applyBorder="1" applyAlignment="1">
      <alignment horizontal="center" vertical="center" shrinkToFit="1"/>
    </xf>
    <xf numFmtId="0" fontId="61" fillId="0" borderId="16" xfId="58" applyFont="1" applyBorder="1" applyAlignment="1">
      <alignment horizontal="left" vertical="center"/>
    </xf>
    <xf numFmtId="0" fontId="61" fillId="0" borderId="60" xfId="58" applyFont="1" applyBorder="1" applyAlignment="1">
      <alignment horizontal="left" vertical="center"/>
    </xf>
    <xf numFmtId="0" fontId="61" fillId="0" borderId="24" xfId="58" applyFont="1" applyBorder="1" applyAlignment="1">
      <alignment horizontal="left" vertical="center"/>
    </xf>
    <xf numFmtId="0" fontId="8" fillId="0" borderId="153" xfId="58" applyBorder="1" applyAlignment="1">
      <alignment vertical="center"/>
    </xf>
    <xf numFmtId="0" fontId="8" fillId="0" borderId="106" xfId="58" applyBorder="1" applyAlignment="1">
      <alignment vertical="center"/>
    </xf>
    <xf numFmtId="0" fontId="8" fillId="0" borderId="28" xfId="58" applyBorder="1" applyAlignment="1">
      <alignment vertical="center"/>
    </xf>
    <xf numFmtId="0" fontId="37" fillId="0" borderId="26" xfId="58" applyFont="1" applyBorder="1" applyAlignment="1">
      <alignment horizontal="center" vertical="center" wrapText="1"/>
    </xf>
    <xf numFmtId="0" fontId="37" fillId="0" borderId="17" xfId="58" applyFont="1" applyBorder="1" applyAlignment="1">
      <alignment horizontal="center" vertical="center" wrapText="1"/>
    </xf>
    <xf numFmtId="0" fontId="8" fillId="0" borderId="22" xfId="58" applyBorder="1" applyAlignment="1">
      <alignment horizontal="left" vertical="center"/>
    </xf>
    <xf numFmtId="0" fontId="8" fillId="0" borderId="24" xfId="58" applyBorder="1" applyAlignment="1">
      <alignment horizontal="left" vertical="center"/>
    </xf>
    <xf numFmtId="0" fontId="25" fillId="0" borderId="106" xfId="0" applyFont="1" applyBorder="1" applyAlignment="1">
      <alignment horizontal="left" vertical="center" wrapText="1"/>
    </xf>
    <xf numFmtId="0" fontId="25" fillId="0" borderId="0" xfId="0" applyFont="1" applyAlignment="1">
      <alignment horizontal="left" vertical="center" wrapText="1"/>
    </xf>
    <xf numFmtId="0" fontId="23" fillId="0" borderId="153" xfId="58" applyFont="1" applyBorder="1" applyAlignment="1">
      <alignment horizontal="left" wrapText="1"/>
    </xf>
    <xf numFmtId="0" fontId="23" fillId="0" borderId="106" xfId="58" applyFont="1" applyBorder="1" applyAlignment="1">
      <alignment horizontal="left"/>
    </xf>
    <xf numFmtId="0" fontId="23" fillId="0" borderId="28" xfId="58" applyFont="1" applyBorder="1" applyAlignment="1">
      <alignment horizontal="left"/>
    </xf>
    <xf numFmtId="0" fontId="23" fillId="0" borderId="60" xfId="58" applyFont="1" applyBorder="1" applyAlignment="1">
      <alignment horizontal="left"/>
    </xf>
    <xf numFmtId="0" fontId="23" fillId="0" borderId="0" xfId="58" applyFont="1" applyAlignment="1">
      <alignment horizontal="left"/>
    </xf>
    <xf numFmtId="0" fontId="23" fillId="0" borderId="16" xfId="58" applyFont="1" applyBorder="1" applyAlignment="1">
      <alignment horizontal="left"/>
    </xf>
    <xf numFmtId="0" fontId="23" fillId="0" borderId="22" xfId="58" applyFont="1" applyBorder="1" applyAlignment="1">
      <alignment horizontal="left"/>
    </xf>
    <xf numFmtId="0" fontId="23" fillId="0" borderId="29" xfId="58" applyFont="1" applyBorder="1" applyAlignment="1">
      <alignment horizontal="left"/>
    </xf>
    <xf numFmtId="0" fontId="23" fillId="0" borderId="24" xfId="58" applyFont="1" applyBorder="1" applyAlignment="1">
      <alignment horizontal="left"/>
    </xf>
    <xf numFmtId="0" fontId="0" fillId="0" borderId="29" xfId="58" applyFont="1" applyBorder="1" applyAlignment="1">
      <alignment horizontal="center" vertical="center" shrinkToFit="1"/>
    </xf>
    <xf numFmtId="0" fontId="130" fillId="0" borderId="101" xfId="71" applyFont="1" applyBorder="1" applyAlignment="1">
      <alignment horizontal="center" vertical="top" wrapText="1"/>
    </xf>
    <xf numFmtId="0" fontId="130" fillId="0" borderId="294" xfId="71" applyFont="1" applyBorder="1" applyAlignment="1">
      <alignment horizontal="center" vertical="top" wrapText="1"/>
    </xf>
    <xf numFmtId="0" fontId="130" fillId="0" borderId="233" xfId="71" applyFont="1" applyBorder="1" applyAlignment="1">
      <alignment horizontal="center" vertical="top" wrapText="1"/>
    </xf>
    <xf numFmtId="0" fontId="130" fillId="0" borderId="24" xfId="71" applyFont="1" applyBorder="1" applyAlignment="1">
      <alignment horizontal="center" vertical="top" wrapText="1"/>
    </xf>
    <xf numFmtId="0" fontId="106" fillId="0" borderId="10" xfId="71" applyFont="1" applyBorder="1" applyAlignment="1">
      <alignment horizontal="left" vertical="center" wrapText="1"/>
    </xf>
    <xf numFmtId="0" fontId="88" fillId="0" borderId="0" xfId="71" applyFont="1" applyAlignment="1">
      <alignment horizontal="justify" vertical="center" wrapText="1"/>
    </xf>
    <xf numFmtId="0" fontId="87" fillId="0" borderId="0" xfId="71" applyFont="1">
      <alignment vertical="center"/>
    </xf>
    <xf numFmtId="0" fontId="106" fillId="0" borderId="0" xfId="71" applyFont="1" applyAlignment="1">
      <alignment horizontal="justify" vertical="center" wrapText="1"/>
    </xf>
    <xf numFmtId="0" fontId="88" fillId="0" borderId="171" xfId="71" applyFont="1" applyBorder="1" applyAlignment="1">
      <alignment vertical="center" wrapText="1"/>
    </xf>
    <xf numFmtId="0" fontId="88" fillId="0" borderId="0" xfId="71" applyFont="1" applyAlignment="1">
      <alignment vertical="center" wrapText="1"/>
    </xf>
    <xf numFmtId="0" fontId="106" fillId="0" borderId="0" xfId="71" applyFont="1" applyAlignment="1">
      <alignment horizontal="left" vertical="center" wrapText="1" indent="1"/>
    </xf>
    <xf numFmtId="0" fontId="106" fillId="0" borderId="0" xfId="71" applyFont="1" applyAlignment="1">
      <alignment horizontal="left" vertical="center" indent="1"/>
    </xf>
    <xf numFmtId="0" fontId="88" fillId="0" borderId="171" xfId="71" applyFont="1" applyBorder="1" applyAlignment="1">
      <alignment horizontal="left" vertical="center" wrapText="1"/>
    </xf>
    <xf numFmtId="0" fontId="88" fillId="0" borderId="0" xfId="71" applyFont="1" applyAlignment="1">
      <alignment horizontal="left" vertical="center" wrapText="1"/>
    </xf>
    <xf numFmtId="0" fontId="88" fillId="0" borderId="197" xfId="71" applyFont="1" applyBorder="1" applyAlignment="1">
      <alignment horizontal="left" vertical="center" wrapText="1"/>
    </xf>
    <xf numFmtId="0" fontId="106" fillId="0" borderId="0" xfId="71" applyFont="1">
      <alignment vertical="center"/>
    </xf>
    <xf numFmtId="0" fontId="130" fillId="0" borderId="0" xfId="71" applyFont="1" applyAlignment="1">
      <alignment horizontal="justify" vertical="top" wrapText="1"/>
    </xf>
    <xf numFmtId="0" fontId="88" fillId="0" borderId="0" xfId="71" applyFont="1">
      <alignment vertical="center"/>
    </xf>
    <xf numFmtId="0" fontId="88" fillId="0" borderId="0" xfId="71" applyFont="1" applyAlignment="1">
      <alignment vertical="top" wrapText="1"/>
    </xf>
    <xf numFmtId="0" fontId="87" fillId="0" borderId="0" xfId="71" applyFont="1" applyAlignment="1">
      <alignment vertical="top"/>
    </xf>
    <xf numFmtId="0" fontId="162" fillId="0" borderId="120" xfId="71" applyFont="1" applyBorder="1" applyAlignment="1">
      <alignment horizontal="center" vertical="center" wrapText="1"/>
    </xf>
    <xf numFmtId="0" fontId="162" fillId="0" borderId="17" xfId="71" applyFont="1" applyBorder="1" applyAlignment="1">
      <alignment horizontal="center" vertical="center" wrapText="1"/>
    </xf>
    <xf numFmtId="0" fontId="106" fillId="0" borderId="191" xfId="71" applyFont="1" applyBorder="1" applyAlignment="1">
      <alignment horizontal="center" vertical="top" wrapText="1"/>
    </xf>
    <xf numFmtId="0" fontId="106" fillId="0" borderId="329" xfId="71" applyFont="1" applyBorder="1" applyAlignment="1">
      <alignment horizontal="center" vertical="top" wrapText="1"/>
    </xf>
    <xf numFmtId="0" fontId="130" fillId="0" borderId="18" xfId="71" applyFont="1" applyBorder="1" applyAlignment="1">
      <alignment horizontal="center" vertical="center" wrapText="1"/>
    </xf>
    <xf numFmtId="0" fontId="130" fillId="0" borderId="19" xfId="71" applyFont="1" applyBorder="1" applyAlignment="1">
      <alignment horizontal="center" vertical="center" wrapText="1"/>
    </xf>
    <xf numFmtId="0" fontId="146" fillId="0" borderId="101" xfId="85" applyFont="1" applyBorder="1" applyAlignment="1">
      <alignment horizontal="left" vertical="center" wrapText="1"/>
    </xf>
    <xf numFmtId="0" fontId="146" fillId="0" borderId="65" xfId="85" applyFont="1" applyBorder="1" applyAlignment="1">
      <alignment horizontal="left" vertical="center" wrapText="1"/>
    </xf>
    <xf numFmtId="49" fontId="144" fillId="0" borderId="207" xfId="85" applyNumberFormat="1" applyFont="1" applyBorder="1" applyAlignment="1">
      <alignment horizontal="left" vertical="center" wrapText="1"/>
    </xf>
    <xf numFmtId="49" fontId="130" fillId="0" borderId="30" xfId="85" applyNumberFormat="1" applyFont="1" applyBorder="1" applyAlignment="1">
      <alignment horizontal="left" vertical="center" wrapText="1"/>
    </xf>
    <xf numFmtId="49" fontId="130" fillId="0" borderId="199" xfId="85" applyNumberFormat="1" applyFont="1" applyBorder="1" applyAlignment="1">
      <alignment horizontal="left" vertical="center" wrapText="1"/>
    </xf>
    <xf numFmtId="49" fontId="142" fillId="0" borderId="304" xfId="85" applyNumberFormat="1" applyFont="1" applyBorder="1" applyAlignment="1">
      <alignment horizontal="left" vertical="center" wrapText="1"/>
    </xf>
    <xf numFmtId="49" fontId="142" fillId="0" borderId="305" xfId="85" applyNumberFormat="1" applyFont="1" applyBorder="1" applyAlignment="1">
      <alignment horizontal="left" vertical="center" wrapText="1"/>
    </xf>
    <xf numFmtId="49" fontId="142" fillId="0" borderId="306" xfId="85" applyNumberFormat="1" applyFont="1" applyBorder="1" applyAlignment="1">
      <alignment horizontal="left" vertical="center" wrapText="1"/>
    </xf>
    <xf numFmtId="0" fontId="132" fillId="0" borderId="105" xfId="85" applyFont="1" applyBorder="1" applyAlignment="1">
      <alignment horizontal="center" vertical="center" wrapText="1"/>
    </xf>
    <xf numFmtId="0" fontId="132" fillId="0" borderId="23" xfId="85" applyFont="1" applyBorder="1" applyAlignment="1">
      <alignment horizontal="center" vertical="center" wrapText="1"/>
    </xf>
    <xf numFmtId="0" fontId="132" fillId="0" borderId="26" xfId="85" applyFont="1" applyBorder="1" applyAlignment="1">
      <alignment horizontal="left" vertical="top" wrapText="1"/>
    </xf>
    <xf numFmtId="0" fontId="132" fillId="0" borderId="17" xfId="85" applyFont="1" applyBorder="1" applyAlignment="1">
      <alignment horizontal="left" vertical="top" wrapText="1"/>
    </xf>
    <xf numFmtId="0" fontId="132" fillId="0" borderId="193" xfId="85" applyFont="1" applyBorder="1" applyAlignment="1">
      <alignment horizontal="left" vertical="top" wrapText="1"/>
    </xf>
    <xf numFmtId="0" fontId="132" fillId="0" borderId="68" xfId="85" applyFont="1" applyBorder="1" applyAlignment="1">
      <alignment horizontal="left" vertical="top" wrapText="1"/>
    </xf>
    <xf numFmtId="0" fontId="132" fillId="0" borderId="303" xfId="85" applyFont="1" applyBorder="1" applyAlignment="1">
      <alignment horizontal="left" vertical="top" wrapText="1"/>
    </xf>
    <xf numFmtId="0" fontId="130" fillId="0" borderId="178" xfId="85" applyFont="1" applyBorder="1" applyAlignment="1">
      <alignment horizontal="left" vertical="top" wrapText="1"/>
    </xf>
    <xf numFmtId="0" fontId="130" fillId="0" borderId="159" xfId="85" applyFont="1" applyBorder="1" applyAlignment="1">
      <alignment horizontal="left" vertical="top" wrapText="1"/>
    </xf>
    <xf numFmtId="0" fontId="130" fillId="0" borderId="179" xfId="85" applyFont="1" applyBorder="1" applyAlignment="1">
      <alignment horizontal="left" vertical="top" wrapText="1"/>
    </xf>
    <xf numFmtId="0" fontId="132" fillId="0" borderId="160" xfId="85" applyFont="1" applyBorder="1" applyAlignment="1">
      <alignment horizontal="center" vertical="center" wrapText="1"/>
    </xf>
    <xf numFmtId="0" fontId="132" fillId="0" borderId="27" xfId="85" applyFont="1" applyBorder="1" applyAlignment="1">
      <alignment horizontal="left" vertical="top" wrapText="1"/>
    </xf>
    <xf numFmtId="0" fontId="132" fillId="0" borderId="108" xfId="85" applyFont="1" applyBorder="1" applyAlignment="1">
      <alignment horizontal="left" vertical="top" wrapText="1"/>
    </xf>
    <xf numFmtId="0" fontId="132" fillId="0" borderId="158" xfId="85" applyFont="1" applyBorder="1" applyAlignment="1">
      <alignment horizontal="left" vertical="top" wrapText="1"/>
    </xf>
    <xf numFmtId="0" fontId="132" fillId="0" borderId="249" xfId="85" applyFont="1" applyBorder="1" applyAlignment="1">
      <alignment horizontal="left" vertical="top" wrapText="1"/>
    </xf>
    <xf numFmtId="0" fontId="132" fillId="0" borderId="238" xfId="85" applyFont="1" applyBorder="1" applyAlignment="1">
      <alignment horizontal="left" vertical="center" wrapText="1"/>
    </xf>
    <xf numFmtId="0" fontId="132" fillId="0" borderId="240" xfId="85" applyFont="1" applyBorder="1" applyAlignment="1">
      <alignment horizontal="left" vertical="center" wrapText="1"/>
    </xf>
    <xf numFmtId="0" fontId="129" fillId="0" borderId="240" xfId="85" applyFont="1" applyBorder="1" applyAlignment="1">
      <alignment horizontal="center" vertical="center" wrapText="1"/>
    </xf>
    <xf numFmtId="0" fontId="129" fillId="0" borderId="239" xfId="85" applyFont="1" applyBorder="1" applyAlignment="1">
      <alignment horizontal="center" vertical="center" wrapText="1"/>
    </xf>
    <xf numFmtId="0" fontId="132" fillId="0" borderId="200" xfId="85" applyFont="1" applyBorder="1" applyAlignment="1">
      <alignment horizontal="center" vertical="center" wrapText="1"/>
    </xf>
    <xf numFmtId="0" fontId="132" fillId="0" borderId="120" xfId="85" applyFont="1" applyBorder="1" applyAlignment="1">
      <alignment horizontal="left" vertical="top" wrapText="1"/>
    </xf>
    <xf numFmtId="0" fontId="132" fillId="0" borderId="370" xfId="85" applyFont="1" applyBorder="1" applyAlignment="1">
      <alignment horizontal="left" vertical="top" wrapText="1"/>
    </xf>
    <xf numFmtId="0" fontId="132" fillId="0" borderId="185" xfId="85" applyFont="1" applyBorder="1" applyAlignment="1">
      <alignment horizontal="left" vertical="top" wrapText="1"/>
    </xf>
    <xf numFmtId="0" fontId="132" fillId="0" borderId="225" xfId="85" applyFont="1" applyBorder="1" applyAlignment="1">
      <alignment horizontal="left" vertical="top" wrapText="1"/>
    </xf>
    <xf numFmtId="0" fontId="134" fillId="0" borderId="238" xfId="85" applyFont="1" applyBorder="1" applyAlignment="1">
      <alignment horizontal="center" vertical="center" wrapText="1"/>
    </xf>
    <xf numFmtId="0" fontId="134" fillId="0" borderId="240" xfId="85" applyFont="1" applyBorder="1" applyAlignment="1">
      <alignment horizontal="center" vertical="center" wrapText="1"/>
    </xf>
    <xf numFmtId="0" fontId="134" fillId="0" borderId="239" xfId="85" applyFont="1" applyBorder="1" applyAlignment="1">
      <alignment horizontal="center" vertical="center" wrapText="1"/>
    </xf>
    <xf numFmtId="0" fontId="141" fillId="0" borderId="0" xfId="85" applyFont="1" applyAlignment="1">
      <alignment horizontal="justify" vertical="center" wrapText="1"/>
    </xf>
    <xf numFmtId="0" fontId="1" fillId="0" borderId="0" xfId="85">
      <alignment vertical="center"/>
    </xf>
    <xf numFmtId="0" fontId="137" fillId="0" borderId="0" xfId="85" applyFont="1" applyAlignment="1">
      <alignment horizontal="justify" vertical="center" wrapText="1"/>
    </xf>
    <xf numFmtId="0" fontId="174" fillId="0" borderId="0" xfId="85" applyFont="1" applyAlignment="1">
      <alignment horizontal="justify" vertical="center" wrapText="1"/>
    </xf>
    <xf numFmtId="0" fontId="141" fillId="0" borderId="10" xfId="85" applyFont="1" applyBorder="1" applyAlignment="1">
      <alignment horizontal="left" vertical="center" wrapText="1"/>
    </xf>
    <xf numFmtId="0" fontId="134" fillId="0" borderId="0" xfId="85" applyFont="1" applyAlignment="1">
      <alignment horizontal="left" vertical="center"/>
    </xf>
    <xf numFmtId="0" fontId="134" fillId="0" borderId="0" xfId="85" applyFont="1" applyAlignment="1">
      <alignment horizontal="left" vertical="center" wrapText="1"/>
    </xf>
    <xf numFmtId="0" fontId="132" fillId="0" borderId="0" xfId="85" applyFont="1" applyAlignment="1">
      <alignment horizontal="left" vertical="center" wrapText="1"/>
    </xf>
    <xf numFmtId="0" fontId="130" fillId="0" borderId="0" xfId="85" applyFont="1" applyAlignment="1">
      <alignment horizontal="left" vertical="center"/>
    </xf>
    <xf numFmtId="0" fontId="129" fillId="38" borderId="0" xfId="85" applyFont="1" applyFill="1" applyAlignment="1">
      <alignment horizontal="left" vertical="center"/>
    </xf>
    <xf numFmtId="0" fontId="137" fillId="38" borderId="0" xfId="85" applyFont="1" applyFill="1" applyAlignment="1">
      <alignment horizontal="left" vertical="center"/>
    </xf>
    <xf numFmtId="0" fontId="138" fillId="38" borderId="30" xfId="85" applyFont="1" applyFill="1" applyBorder="1" applyAlignment="1">
      <alignment horizontal="left" vertical="center" wrapText="1"/>
    </xf>
    <xf numFmtId="0" fontId="140" fillId="38" borderId="30" xfId="85" applyFont="1" applyFill="1" applyBorder="1" applyAlignment="1">
      <alignment horizontal="left" vertical="center"/>
    </xf>
    <xf numFmtId="0" fontId="129" fillId="38" borderId="0" xfId="85" applyFont="1" applyFill="1" applyAlignment="1">
      <alignment horizontal="left" vertical="center" wrapText="1"/>
    </xf>
    <xf numFmtId="0" fontId="130" fillId="38" borderId="30" xfId="85" applyFont="1" applyFill="1" applyBorder="1" applyAlignment="1">
      <alignment horizontal="left" vertical="center" wrapText="1"/>
    </xf>
    <xf numFmtId="0" fontId="134" fillId="0" borderId="0" xfId="85" applyFont="1" applyAlignment="1">
      <alignment horizontal="justify" vertical="center" wrapText="1"/>
    </xf>
    <xf numFmtId="0" fontId="135" fillId="0" borderId="0" xfId="85" applyFont="1" applyAlignment="1">
      <alignment horizontal="center" vertical="center" wrapText="1"/>
    </xf>
    <xf numFmtId="0" fontId="134" fillId="0" borderId="369" xfId="85" applyFont="1" applyBorder="1" applyAlignment="1">
      <alignment horizontal="justify" vertical="center" wrapText="1"/>
    </xf>
    <xf numFmtId="0" fontId="1" fillId="0" borderId="369" xfId="85" applyBorder="1">
      <alignment vertical="center"/>
    </xf>
    <xf numFmtId="0" fontId="134" fillId="0" borderId="30" xfId="85" applyFont="1" applyBorder="1" applyAlignment="1">
      <alignment horizontal="justify" vertical="center" wrapText="1"/>
    </xf>
    <xf numFmtId="0" fontId="1" fillId="0" borderId="30" xfId="85" applyBorder="1">
      <alignment vertical="center"/>
    </xf>
    <xf numFmtId="0" fontId="134" fillId="0" borderId="106" xfId="85" applyFont="1" applyBorder="1" applyAlignment="1">
      <alignment horizontal="left" vertical="top"/>
    </xf>
    <xf numFmtId="0" fontId="33" fillId="0" borderId="358" xfId="84" applyFont="1" applyBorder="1" applyAlignment="1">
      <alignment horizontal="left" vertical="center" wrapText="1"/>
    </xf>
    <xf numFmtId="0" fontId="33" fillId="0" borderId="364" xfId="84" applyFont="1" applyBorder="1" applyAlignment="1">
      <alignment horizontal="left" vertical="center" wrapText="1"/>
    </xf>
    <xf numFmtId="0" fontId="84" fillId="0" borderId="358" xfId="84" applyFont="1" applyBorder="1" applyAlignment="1">
      <alignment horizontal="center" vertical="center" wrapText="1"/>
    </xf>
    <xf numFmtId="0" fontId="84" fillId="0" borderId="364" xfId="84" applyFont="1" applyBorder="1" applyAlignment="1">
      <alignment horizontal="center" vertical="center" wrapText="1"/>
    </xf>
    <xf numFmtId="0" fontId="43" fillId="0" borderId="365" xfId="84" applyFont="1" applyBorder="1" applyAlignment="1">
      <alignment horizontal="center" vertical="top" wrapText="1"/>
    </xf>
    <xf numFmtId="0" fontId="189" fillId="0" borderId="367" xfId="84" applyBorder="1" applyAlignment="1">
      <alignment horizontal="center" vertical="center"/>
    </xf>
    <xf numFmtId="0" fontId="33" fillId="0" borderId="365" xfId="84" applyFont="1" applyBorder="1" applyAlignment="1">
      <alignment horizontal="center" vertical="top" wrapText="1"/>
    </xf>
    <xf numFmtId="0" fontId="196" fillId="0" borderId="367" xfId="84" applyFont="1" applyBorder="1" applyAlignment="1">
      <alignment horizontal="center" vertical="center"/>
    </xf>
    <xf numFmtId="0" fontId="189" fillId="0" borderId="366" xfId="84" applyBorder="1" applyAlignment="1">
      <alignment horizontal="center" vertical="center"/>
    </xf>
    <xf numFmtId="0" fontId="43" fillId="0" borderId="365" xfId="84" applyFont="1" applyBorder="1" applyAlignment="1">
      <alignment horizontal="center" vertical="center" wrapText="1"/>
    </xf>
    <xf numFmtId="0" fontId="189" fillId="0" borderId="365" xfId="84" applyBorder="1" applyAlignment="1">
      <alignment horizontal="center" vertical="top" wrapText="1"/>
    </xf>
    <xf numFmtId="0" fontId="43" fillId="0" borderId="366" xfId="84" applyFont="1" applyBorder="1" applyAlignment="1">
      <alignment horizontal="center" vertical="top" wrapText="1"/>
    </xf>
    <xf numFmtId="0" fontId="43" fillId="0" borderId="367" xfId="84" applyFont="1" applyBorder="1" applyAlignment="1">
      <alignment horizontal="center" vertical="top" wrapText="1"/>
    </xf>
    <xf numFmtId="0" fontId="43" fillId="0" borderId="367" xfId="84" applyFont="1" applyBorder="1" applyAlignment="1">
      <alignment horizontal="center" vertical="center" wrapText="1"/>
    </xf>
    <xf numFmtId="0" fontId="189" fillId="0" borderId="365" xfId="84" applyBorder="1" applyAlignment="1">
      <alignment horizontal="center" vertical="center" wrapText="1"/>
    </xf>
    <xf numFmtId="0" fontId="192" fillId="0" borderId="358" xfId="84" applyFont="1" applyBorder="1" applyAlignment="1">
      <alignment horizontal="center" vertical="center" wrapText="1"/>
    </xf>
    <xf numFmtId="0" fontId="192" fillId="0" borderId="364" xfId="84" applyFont="1" applyBorder="1" applyAlignment="1">
      <alignment horizontal="center" vertical="center" wrapText="1"/>
    </xf>
  </cellXfs>
  <cellStyles count="8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64" xr:uid="{00000000-0005-0000-0000-00001C000000}"/>
    <cellStyle name="パーセント 2 2" xfId="66" xr:uid="{00000000-0005-0000-0000-00001D000000}"/>
    <cellStyle name="ハイパーリンク" xfId="29" builtinId="8"/>
    <cellStyle name="ハイパーリンク 2" xfId="78" xr:uid="{64CC7350-211D-4889-B6B3-9E396F3AED4D}"/>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61" xr:uid="{00000000-0005-0000-0000-000025000000}"/>
    <cellStyle name="桁区切り 3" xfId="62"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通貨 2" xfId="68" xr:uid="{00000000-0005-0000-0000-00002F000000}"/>
    <cellStyle name="入力" xfId="43" builtinId="20" customBuiltin="1"/>
    <cellStyle name="標準" xfId="0" builtinId="0"/>
    <cellStyle name="標準 10" xfId="84" xr:uid="{81364501-24EA-44B7-9F74-C06099C0BB1D}"/>
    <cellStyle name="標準 2" xfId="44" xr:uid="{00000000-0005-0000-0000-000032000000}"/>
    <cellStyle name="標準 2 2" xfId="69" xr:uid="{00000000-0005-0000-0000-000033000000}"/>
    <cellStyle name="標準 3" xfId="45" xr:uid="{00000000-0005-0000-0000-000034000000}"/>
    <cellStyle name="標準 4" xfId="71" xr:uid="{00000000-0005-0000-0000-000035000000}"/>
    <cellStyle name="標準 4 2" xfId="75" xr:uid="{00000000-0005-0000-0000-000036000000}"/>
    <cellStyle name="標準 4 2 2" xfId="79" xr:uid="{EA6446AA-8280-4C93-89A7-3D1F592E3282}"/>
    <cellStyle name="標準 4 2 2 2" xfId="83" xr:uid="{283CD331-7A0A-4CFF-A26E-CD176FB2DC36}"/>
    <cellStyle name="標準 4 2 3" xfId="85" xr:uid="{55176671-71A5-4ECA-8A52-F138599C8712}"/>
    <cellStyle name="標準 5" xfId="77" xr:uid="{B2F2389D-28BE-4655-9F07-3EBAF34039BB}"/>
    <cellStyle name="標準 6" xfId="81" xr:uid="{FC6A6568-E508-432F-A480-6A1DB949CF25}"/>
    <cellStyle name="標準 7" xfId="82" xr:uid="{5030551E-A912-4292-9419-83D32C5F1EAC}"/>
    <cellStyle name="標準 8" xfId="76" xr:uid="{F4AE2652-62C8-47D4-9E9B-FB340387222F}"/>
    <cellStyle name="標準 9" xfId="80" xr:uid="{FDFA10FA-8CE6-42D3-9116-DC4022A51147}"/>
    <cellStyle name="標準_Book1" xfId="74" xr:uid="{00000000-0005-0000-0000-000038000000}"/>
    <cellStyle name="標準_ea_11_01" xfId="46" xr:uid="{00000000-0005-0000-0000-000039000000}"/>
    <cellStyle name="標準_ea_2_01負荷１枚シート(整備工場) 2" xfId="47" xr:uid="{00000000-0005-0000-0000-00003A000000}"/>
    <cellStyle name="標準_ea_2_01負荷１枚シート(整備工場) 2 2" xfId="65" xr:uid="{00000000-0005-0000-0000-00003B000000}"/>
    <cellStyle name="標準_ea_2_02環境への取組の自己チェック（整備工場版）" xfId="48" xr:uid="{00000000-0005-0000-0000-00003C000000}"/>
    <cellStyle name="標準_ea_2_02環境への取組の自己チェック（整備工場版） 2" xfId="73" xr:uid="{00000000-0005-0000-0000-00003D000000}"/>
    <cellStyle name="標準_ea_4_01 2" xfId="49" xr:uid="{00000000-0005-0000-0000-00003E000000}"/>
    <cellStyle name="標準_ea_4_01 2 2" xfId="63" xr:uid="{00000000-0005-0000-0000-00003F000000}"/>
    <cellStyle name="標準_ea_4_01_環境活動計画書（個別）" xfId="50" xr:uid="{00000000-0005-0000-0000-000040000000}"/>
    <cellStyle name="標準_EA21食品用文書記録_EA21yousiki09本0101(飯田） 2" xfId="51" xr:uid="{00000000-0005-0000-0000-000041000000}"/>
    <cellStyle name="標準_report（整備工場版）" xfId="70" xr:uid="{00000000-0005-0000-0000-000042000000}"/>
    <cellStyle name="標準_report（整備工場版）_EA21yousiki09本0101(飯田） 2" xfId="52" xr:uid="{00000000-0005-0000-0000-000043000000}"/>
    <cellStyle name="標準_report（整備工場版）_EA21yousiki09本0101(飯田） 2 2" xfId="72" xr:uid="{00000000-0005-0000-0000-000044000000}"/>
    <cellStyle name="標準_コピーea_2_01" xfId="60" xr:uid="{00000000-0005-0000-0000-000045000000}"/>
    <cellStyle name="標準_自動車整備EA21ひな形集（７改） (1)_2008年ＥＡ２１文書と記録（大鶴食品工業）" xfId="53" xr:uid="{00000000-0005-0000-0000-000046000000}"/>
    <cellStyle name="標準_手順書松崎" xfId="54" xr:uid="{00000000-0005-0000-0000-000047000000}"/>
    <cellStyle name="標準_手順書松崎 2" xfId="55" xr:uid="{00000000-0005-0000-0000-000048000000}"/>
    <cellStyle name="標準_食品用ＥＡ２１文書と記録_EA21yousiki09（飯田） 2" xfId="56" xr:uid="{00000000-0005-0000-0000-00004A000000}"/>
    <cellStyle name="標準_食品用ＥＡ２１文書と記録_EA21yousiki09本0101(飯田） 2" xfId="57" xr:uid="{00000000-0005-0000-0000-00004B000000}"/>
    <cellStyle name="標準_食品用ＥＡ２１文書と記録_EA21yousiki09本0101(飯田） 2 2" xfId="67" xr:uid="{00000000-0005-0000-0000-00004C000000}"/>
    <cellStyle name="標準_是正・予防処置_EA21yousiki09本0101(飯田） 2" xfId="58" xr:uid="{00000000-0005-0000-0000-00004D000000}"/>
    <cellStyle name="良い" xfId="59" builtinId="26" customBuiltin="1"/>
  </cellStyles>
  <dxfs count="2">
    <dxf>
      <fill>
        <patternFill>
          <bgColor rgb="FFFFFFCC"/>
        </patternFill>
      </fill>
    </dxf>
    <dxf>
      <fill>
        <patternFill>
          <bgColor rgb="FFFFFFCC"/>
        </patternFill>
      </fill>
    </dxf>
  </dxfs>
  <tableStyles count="0" defaultTableStyle="TableStyleMedium2" defaultPivotStyle="PivotStyleLight16"/>
  <colors>
    <mruColors>
      <color rgb="FFFFFFCC"/>
      <color rgb="FF00FF00"/>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en-US" sz="1200"/>
              <a:t>電力（</a:t>
            </a:r>
            <a:r>
              <a:rPr lang="en-US" altLang="ja-JP" sz="1200"/>
              <a:t>kWh</a:t>
            </a:r>
            <a:r>
              <a:rPr lang="ja-JP" altLang="en-US" sz="1200"/>
              <a: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8564930550525536E-2"/>
          <c:y val="0.24438660398948983"/>
          <c:w val="0.92320302445743352"/>
          <c:h val="0.60363955386184831"/>
        </c:manualLayout>
      </c:layout>
      <c:barChart>
        <c:barDir val="col"/>
        <c:grouping val="clustered"/>
        <c:varyColors val="0"/>
        <c:ser>
          <c:idx val="0"/>
          <c:order val="0"/>
          <c:tx>
            <c:strRef>
              <c:f>環境経営レポート!$A$449</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環境経営レポート!$B$448:$AK$448</c15:sqref>
                  </c15:fullRef>
                </c:ext>
              </c:extLst>
              <c:f>(環境経営レポート!$B$448,環境経営レポート!$E$448,環境経営レポート!$H$448,環境経営レポート!$K$448,環境経営レポート!$N$448,環境経営レポート!$Q$448,環境経営レポート!$T$448,環境経営レポート!$W$448,環境経営レポート!$Z$448,環境経営レポート!$AC$448,環境経営レポート!$AF$448,環境経営レポート!$AI$448)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環境経営レポート!$B$449:$AK$449</c15:sqref>
                  </c15:fullRef>
                </c:ext>
              </c:extLst>
              <c:f>(環境経営レポート!$B$449,環境経営レポート!$E$449,環境経営レポート!$H$449,環境経営レポート!$K$449,環境経営レポート!$N$449,環境経営レポート!$Q$449,環境経営レポート!$T$449,環境経営レポート!$W$449,環境経営レポート!$Z$449,環境経営レポート!$AC$449,環境経営レポート!$AF$449,環境経営レポート!$AI$449)</c:f>
              <c:numCache>
                <c:formatCode>#,##0_);[Red]\(#,##0\)</c:formatCode>
                <c:ptCount val="12"/>
                <c:pt idx="0">
                  <c:v>500</c:v>
                </c:pt>
                <c:pt idx="1">
                  <c:v>600</c:v>
                </c:pt>
                <c:pt idx="2">
                  <c:v>700</c:v>
                </c:pt>
                <c:pt idx="3">
                  <c:v>1000</c:v>
                </c:pt>
                <c:pt idx="4">
                  <c:v>1200</c:v>
                </c:pt>
                <c:pt idx="5">
                  <c:v>1000</c:v>
                </c:pt>
                <c:pt idx="6">
                  <c:v>600</c:v>
                </c:pt>
                <c:pt idx="7">
                  <c:v>800</c:v>
                </c:pt>
                <c:pt idx="8">
                  <c:v>1000</c:v>
                </c:pt>
                <c:pt idx="9">
                  <c:v>1000</c:v>
                </c:pt>
                <c:pt idx="10">
                  <c:v>1000</c:v>
                </c:pt>
                <c:pt idx="11">
                  <c:v>700</c:v>
                </c:pt>
              </c:numCache>
            </c:numRef>
          </c:val>
          <c:extLst>
            <c:ext xmlns:c16="http://schemas.microsoft.com/office/drawing/2014/chart" uri="{C3380CC4-5D6E-409C-BE32-E72D297353CC}">
              <c16:uniqueId val="{00000000-E42A-4CC2-8B3E-F527A06076C3}"/>
            </c:ext>
          </c:extLst>
        </c:ser>
        <c:ser>
          <c:idx val="1"/>
          <c:order val="1"/>
          <c:tx>
            <c:strRef>
              <c:f>環境経営レポート!$A$450</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環境経営レポート!$B$448:$AK$448</c15:sqref>
                  </c15:fullRef>
                </c:ext>
              </c:extLst>
              <c:f>(環境経営レポート!$B$448,環境経営レポート!$E$448,環境経営レポート!$H$448,環境経営レポート!$K$448,環境経営レポート!$N$448,環境経営レポート!$Q$448,環境経営レポート!$T$448,環境経営レポート!$W$448,環境経営レポート!$Z$448,環境経営レポート!$AC$448,環境経営レポート!$AF$448,環境経営レポート!$AI$448)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環境経営レポート!$B$450:$AK$450</c15:sqref>
                  </c15:fullRef>
                </c:ext>
              </c:extLst>
              <c:f>(環境経営レポート!$B$450,環境経営レポート!$E$450,環境経営レポート!$H$450,環境経営レポート!$K$450,環境経営レポート!$N$450,環境経営レポート!$Q$450,環境経営レポート!$T$450,環境経営レポート!$W$450,環境経営レポート!$Z$450,環境経営レポート!$AC$450,環境経営レポート!$AF$450,環境経営レポート!$AI$450)</c:f>
              <c:numCache>
                <c:formatCode>#,##0_);[Red]\(#,##0\)</c:formatCode>
                <c:ptCount val="12"/>
                <c:pt idx="0">
                  <c:v>550</c:v>
                </c:pt>
                <c:pt idx="1">
                  <c:v>610</c:v>
                </c:pt>
                <c:pt idx="2">
                  <c:v>700</c:v>
                </c:pt>
                <c:pt idx="3">
                  <c:v>1000</c:v>
                </c:pt>
                <c:pt idx="4">
                  <c:v>1150</c:v>
                </c:pt>
                <c:pt idx="5">
                  <c:v>950</c:v>
                </c:pt>
                <c:pt idx="6">
                  <c:v>590</c:v>
                </c:pt>
                <c:pt idx="7">
                  <c:v>780</c:v>
                </c:pt>
                <c:pt idx="8">
                  <c:v>950</c:v>
                </c:pt>
                <c:pt idx="9">
                  <c:v>900</c:v>
                </c:pt>
                <c:pt idx="10">
                  <c:v>900</c:v>
                </c:pt>
                <c:pt idx="11">
                  <c:v>650</c:v>
                </c:pt>
              </c:numCache>
            </c:numRef>
          </c:val>
          <c:extLst>
            <c:ext xmlns:c16="http://schemas.microsoft.com/office/drawing/2014/chart" uri="{C3380CC4-5D6E-409C-BE32-E72D297353CC}">
              <c16:uniqueId val="{00000001-E42A-4CC2-8B3E-F527A06076C3}"/>
            </c:ext>
          </c:extLst>
        </c:ser>
        <c:dLbls>
          <c:showLegendKey val="0"/>
          <c:showVal val="0"/>
          <c:showCatName val="0"/>
          <c:showSerName val="0"/>
          <c:showPercent val="0"/>
          <c:showBubbleSize val="0"/>
        </c:dLbls>
        <c:gapWidth val="219"/>
        <c:overlap val="-27"/>
        <c:axId val="180099712"/>
        <c:axId val="180113792"/>
      </c:barChart>
      <c:catAx>
        <c:axId val="18009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113792"/>
        <c:crosses val="autoZero"/>
        <c:auto val="1"/>
        <c:lblAlgn val="ctr"/>
        <c:lblOffset val="100"/>
        <c:noMultiLvlLbl val="0"/>
      </c:catAx>
      <c:valAx>
        <c:axId val="18011379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099712"/>
        <c:crosses val="autoZero"/>
        <c:crossBetween val="between"/>
      </c:valAx>
      <c:spPr>
        <a:noFill/>
        <a:ln>
          <a:noFill/>
        </a:ln>
        <a:effectLst/>
      </c:spPr>
    </c:plotArea>
    <c:legend>
      <c:legendPos val="b"/>
      <c:layout>
        <c:manualLayout>
          <c:xMode val="edge"/>
          <c:yMode val="edge"/>
          <c:x val="0.57367096940318307"/>
          <c:y val="6.3299407306245614E-2"/>
          <c:w val="0.42632889622766462"/>
          <c:h val="0.158567150937118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ja-JP" sz="1200" b="0" i="0" baseline="0">
                <a:effectLst/>
              </a:rPr>
              <a:t>都市ガス（㎥）</a:t>
            </a:r>
            <a:endParaRPr lang="ja-JP" altLang="ja-JP"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7881065927253608E-2"/>
          <c:y val="7.0868862556902196E-2"/>
          <c:w val="0.94230313054581272"/>
          <c:h val="0.8002504662707568"/>
        </c:manualLayout>
      </c:layout>
      <c:barChart>
        <c:barDir val="col"/>
        <c:grouping val="clustered"/>
        <c:varyColors val="0"/>
        <c:ser>
          <c:idx val="0"/>
          <c:order val="0"/>
          <c:tx>
            <c:strRef>
              <c:f>環境経営レポート!$A$471</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環境経営レポート!$B$470:$AK$470</c15:sqref>
                  </c15:fullRef>
                </c:ext>
              </c:extLst>
              <c:f>(環境経営レポート!$B$470,環境経営レポート!$E$470,環境経営レポート!$H$470,環境経営レポート!$K$470,環境経営レポート!$N$470,環境経営レポート!$Q$470,環境経営レポート!$T$470,環境経営レポート!$W$470,環境経営レポート!$Z$470,環境経営レポート!$AC$470,環境経営レポート!$AF$470,環境経営レポート!$AI$470)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環境経営レポート!$B$471:$AK$471</c15:sqref>
                  </c15:fullRef>
                </c:ext>
              </c:extLst>
              <c:f>(環境経営レポート!$B$471,環境経営レポート!$E$471,環境経営レポート!$H$471,環境経営レポート!$K$471,環境経営レポート!$N$471,環境経営レポート!$Q$471,環境経営レポート!$T$471,環境経営レポート!$W$471,環境経営レポート!$Z$471,環境経営レポート!$AC$471,環境経営レポート!$AF$471,環境経営レポート!$AI$471)</c:f>
              <c:numCache>
                <c:formatCode>#,##0_);[Red]\(#,##0\)</c:formatCode>
                <c:ptCount val="12"/>
                <c:pt idx="0">
                  <c:v>100</c:v>
                </c:pt>
                <c:pt idx="1">
                  <c:v>520</c:v>
                </c:pt>
                <c:pt idx="2">
                  <c:v>530</c:v>
                </c:pt>
                <c:pt idx="3">
                  <c:v>550</c:v>
                </c:pt>
                <c:pt idx="4">
                  <c:v>600</c:v>
                </c:pt>
                <c:pt idx="5">
                  <c:v>600</c:v>
                </c:pt>
                <c:pt idx="6">
                  <c:v>600</c:v>
                </c:pt>
                <c:pt idx="7">
                  <c:v>600</c:v>
                </c:pt>
                <c:pt idx="8">
                  <c:v>600</c:v>
                </c:pt>
                <c:pt idx="9">
                  <c:v>600</c:v>
                </c:pt>
                <c:pt idx="10">
                  <c:v>600</c:v>
                </c:pt>
                <c:pt idx="11">
                  <c:v>600</c:v>
                </c:pt>
              </c:numCache>
            </c:numRef>
          </c:val>
          <c:extLst>
            <c:ext xmlns:c16="http://schemas.microsoft.com/office/drawing/2014/chart" uri="{C3380CC4-5D6E-409C-BE32-E72D297353CC}">
              <c16:uniqueId val="{00000000-B7B8-4FE3-A4F7-6863E9630367}"/>
            </c:ext>
          </c:extLst>
        </c:ser>
        <c:ser>
          <c:idx val="1"/>
          <c:order val="1"/>
          <c:tx>
            <c:strRef>
              <c:f>環境経営レポート!$A$472</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環境経営レポート!$B$470:$AK$470</c15:sqref>
                  </c15:fullRef>
                </c:ext>
              </c:extLst>
              <c:f>(環境経営レポート!$B$470,環境経営レポート!$E$470,環境経営レポート!$H$470,環境経営レポート!$K$470,環境経営レポート!$N$470,環境経営レポート!$Q$470,環境経営レポート!$T$470,環境経営レポート!$W$470,環境経営レポート!$Z$470,環境経営レポート!$AC$470,環境経営レポート!$AF$470,環境経営レポート!$AI$470)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環境経営レポート!$B$472:$AK$472</c15:sqref>
                  </c15:fullRef>
                </c:ext>
              </c:extLst>
              <c:f>(環境経営レポート!$B$472,環境経営レポート!$E$472,環境経営レポート!$H$472,環境経営レポート!$K$472,環境経営レポート!$N$472,環境経営レポート!$Q$472,環境経営レポート!$T$472,環境経営レポート!$W$472,環境経営レポート!$Z$472,環境経営レポート!$AC$472,環境経営レポート!$AF$472,環境経営レポート!$AI$472)</c:f>
              <c:numCache>
                <c:formatCode>#,##0_);[Red]\(#,##0\)</c:formatCode>
                <c:ptCount val="12"/>
                <c:pt idx="0">
                  <c:v>90</c:v>
                </c:pt>
                <c:pt idx="1">
                  <c:v>500</c:v>
                </c:pt>
                <c:pt idx="2">
                  <c:v>510</c:v>
                </c:pt>
                <c:pt idx="3">
                  <c:v>540</c:v>
                </c:pt>
                <c:pt idx="4">
                  <c:v>580</c:v>
                </c:pt>
                <c:pt idx="5">
                  <c:v>550</c:v>
                </c:pt>
                <c:pt idx="6">
                  <c:v>550</c:v>
                </c:pt>
                <c:pt idx="7">
                  <c:v>550</c:v>
                </c:pt>
                <c:pt idx="8">
                  <c:v>550</c:v>
                </c:pt>
                <c:pt idx="9">
                  <c:v>550</c:v>
                </c:pt>
                <c:pt idx="10">
                  <c:v>550</c:v>
                </c:pt>
                <c:pt idx="11">
                  <c:v>550</c:v>
                </c:pt>
              </c:numCache>
            </c:numRef>
          </c:val>
          <c:extLst>
            <c:ext xmlns:c16="http://schemas.microsoft.com/office/drawing/2014/chart" uri="{C3380CC4-5D6E-409C-BE32-E72D297353CC}">
              <c16:uniqueId val="{00000001-B7B8-4FE3-A4F7-6863E9630367}"/>
            </c:ext>
          </c:extLst>
        </c:ser>
        <c:dLbls>
          <c:showLegendKey val="0"/>
          <c:showVal val="0"/>
          <c:showCatName val="0"/>
          <c:showSerName val="0"/>
          <c:showPercent val="0"/>
          <c:showBubbleSize val="0"/>
        </c:dLbls>
        <c:gapWidth val="219"/>
        <c:overlap val="-27"/>
        <c:axId val="180156288"/>
        <c:axId val="180157824"/>
      </c:barChart>
      <c:catAx>
        <c:axId val="18015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157824"/>
        <c:crosses val="autoZero"/>
        <c:auto val="1"/>
        <c:lblAlgn val="ctr"/>
        <c:lblOffset val="100"/>
        <c:noMultiLvlLbl val="0"/>
      </c:catAx>
      <c:valAx>
        <c:axId val="18015782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0156288"/>
        <c:crosses val="autoZero"/>
        <c:crossBetween val="between"/>
      </c:valAx>
      <c:spPr>
        <a:noFill/>
        <a:ln>
          <a:noFill/>
        </a:ln>
        <a:effectLst/>
      </c:spPr>
    </c:plotArea>
    <c:legend>
      <c:legendPos val="b"/>
      <c:layout>
        <c:manualLayout>
          <c:xMode val="edge"/>
          <c:yMode val="edge"/>
          <c:x val="0.63210502624247544"/>
          <c:y val="4.0032751630606211E-2"/>
          <c:w val="0.33206312279295297"/>
          <c:h val="0.114992348652482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ガソリン（</a:t>
            </a:r>
            <a:r>
              <a:rPr lang="en-US" altLang="ja-JP"/>
              <a:t>L)</a:t>
            </a: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071916010498685"/>
          <c:h val="0.68172353455818024"/>
        </c:manualLayout>
      </c:layout>
      <c:barChart>
        <c:barDir val="col"/>
        <c:grouping val="clustered"/>
        <c:varyColors val="0"/>
        <c:ser>
          <c:idx val="0"/>
          <c:order val="0"/>
          <c:tx>
            <c:strRef>
              <c:f>環境経営レポート!$A$493</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環境経営レポート!$B$492:$AK$492</c15:sqref>
                  </c15:fullRef>
                </c:ext>
              </c:extLst>
              <c:f>(環境経営レポート!$B$492,環境経営レポート!$E$492,環境経営レポート!$H$492,環境経営レポート!$K$492,環境経営レポート!$N$492,環境経営レポート!$Q$492,環境経営レポート!$T$492,環境経営レポート!$W$492,環境経営レポート!$Z$492,環境経営レポート!$AC$492,環境経営レポート!$AF$492,環境経営レポート!$AI$492)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環境経営レポート!$B$493:$AK$493</c15:sqref>
                  </c15:fullRef>
                </c:ext>
              </c:extLst>
              <c:f>(環境経営レポート!$B$493,環境経営レポート!$E$493,環境経営レポート!$H$493,環境経営レポート!$K$493,環境経営レポート!$N$493,環境経営レポート!$Q$493,環境経営レポート!$T$493,環境経営レポート!$W$493,環境経営レポート!$Z$493,環境経営レポート!$AC$493,環境経営レポート!$AF$493,環境経営レポート!$AI$493)</c:f>
              <c:numCache>
                <c:formatCode>#,##0_);[Red]\(#,##0\)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92EE-4F80-A943-D5AA5A403CF9}"/>
            </c:ext>
          </c:extLst>
        </c:ser>
        <c:ser>
          <c:idx val="1"/>
          <c:order val="1"/>
          <c:tx>
            <c:strRef>
              <c:f>環境経営レポート!$A$494</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環境経営レポート!$B$492:$AK$492</c15:sqref>
                  </c15:fullRef>
                </c:ext>
              </c:extLst>
              <c:f>(環境経営レポート!$B$492,環境経営レポート!$E$492,環境経営レポート!$H$492,環境経営レポート!$K$492,環境経営レポート!$N$492,環境経営レポート!$Q$492,環境経営レポート!$T$492,環境経営レポート!$W$492,環境経営レポート!$Z$492,環境経営レポート!$AC$492,環境経営レポート!$AF$492,環境経営レポート!$AI$492)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環境経営レポート!$B$494:$AK$494</c15:sqref>
                  </c15:fullRef>
                </c:ext>
              </c:extLst>
              <c:f>(環境経営レポート!$B$494,環境経営レポート!$E$494,環境経営レポート!$H$494,環境経営レポート!$K$494,環境経営レポート!$N$494,環境経営レポート!$Q$494,環境経営レポート!$T$494,環境経営レポート!$W$494,環境経営レポート!$Z$494,環境経営レポート!$AC$494,環境経営レポート!$AF$494,環境経営レポート!$AI$494)</c:f>
              <c:numCache>
                <c:formatCode>#,##0_);[Red]\(#,##0\)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extLst>
            <c:ext xmlns:c16="http://schemas.microsoft.com/office/drawing/2014/chart" uri="{C3380CC4-5D6E-409C-BE32-E72D297353CC}">
              <c16:uniqueId val="{00000001-92EE-4F80-A943-D5AA5A403CF9}"/>
            </c:ext>
          </c:extLst>
        </c:ser>
        <c:dLbls>
          <c:showLegendKey val="0"/>
          <c:showVal val="0"/>
          <c:showCatName val="0"/>
          <c:showSerName val="0"/>
          <c:showPercent val="0"/>
          <c:showBubbleSize val="0"/>
        </c:dLbls>
        <c:gapWidth val="219"/>
        <c:overlap val="-27"/>
        <c:axId val="187737216"/>
        <c:axId val="187738752"/>
      </c:barChart>
      <c:catAx>
        <c:axId val="18773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7738752"/>
        <c:crosses val="autoZero"/>
        <c:auto val="1"/>
        <c:lblAlgn val="ctr"/>
        <c:lblOffset val="100"/>
        <c:noMultiLvlLbl val="0"/>
      </c:catAx>
      <c:valAx>
        <c:axId val="1877387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7737216"/>
        <c:crosses val="autoZero"/>
        <c:crossBetween val="between"/>
      </c:valAx>
      <c:spPr>
        <a:noFill/>
        <a:ln>
          <a:noFill/>
        </a:ln>
        <a:effectLst/>
      </c:spPr>
    </c:plotArea>
    <c:legend>
      <c:legendPos val="b"/>
      <c:layout>
        <c:manualLayout>
          <c:xMode val="edge"/>
          <c:yMode val="edge"/>
          <c:x val="0.63735608048993875"/>
          <c:y val="6.0763342082239678E-2"/>
          <c:w val="0.33507916404596266"/>
          <c:h val="0.10940108985566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軽油（</a:t>
            </a:r>
            <a:r>
              <a:rPr lang="en-US" altLang="ja-JP"/>
              <a:t>L)</a:t>
            </a: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071916010498685"/>
          <c:h val="0.68172353455818024"/>
        </c:manualLayout>
      </c:layout>
      <c:barChart>
        <c:barDir val="col"/>
        <c:grouping val="clustered"/>
        <c:varyColors val="0"/>
        <c:ser>
          <c:idx val="0"/>
          <c:order val="0"/>
          <c:tx>
            <c:strRef>
              <c:f>環境経営レポート!$A$509</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環境経営レポート!$B$508:$AK$508</c15:sqref>
                  </c15:fullRef>
                </c:ext>
              </c:extLst>
              <c:f>(環境経営レポート!$B$508,環境経営レポート!$E$508,環境経営レポート!$H$508,環境経営レポート!$K$508,環境経営レポート!$N$508,環境経営レポート!$Q$508,環境経営レポート!$T$508,環境経営レポート!$W$508,環境経営レポート!$Z$508,環境経営レポート!$AC$508,環境経営レポート!$AF$508,環境経営レポート!$AI$508)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環境経営レポート!$B$509:$AK$509</c15:sqref>
                  </c15:fullRef>
                </c:ext>
              </c:extLst>
              <c:f>(環境経営レポート!$B$509,環境経営レポート!$E$509,環境経営レポート!$H$509,環境経営レポート!$K$509,環境経営レポート!$N$509,環境経営レポート!$Q$509,環境経営レポート!$T$509,環境経営レポート!$W$509,環境経営レポート!$Z$509,環境経営レポート!$AC$509,環境経営レポート!$AF$509,環境経営レポート!$AI$509)</c:f>
              <c:numCache>
                <c:formatCode>#,##0_);[Red]\(#,##0\)</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0-30EF-459B-A624-0DF59B83839A}"/>
            </c:ext>
          </c:extLst>
        </c:ser>
        <c:ser>
          <c:idx val="1"/>
          <c:order val="1"/>
          <c:tx>
            <c:strRef>
              <c:f>環境経営レポート!$A$510</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環境経営レポート!$B$508:$AK$508</c15:sqref>
                  </c15:fullRef>
                </c:ext>
              </c:extLst>
              <c:f>(環境経営レポート!$B$508,環境経営レポート!$E$508,環境経営レポート!$H$508,環境経営レポート!$K$508,環境経営レポート!$N$508,環境経営レポート!$Q$508,環境経営レポート!$T$508,環境経営レポート!$W$508,環境経営レポート!$Z$508,環境経営レポート!$AC$508,環境経営レポート!$AF$508,環境経営レポート!$AI$508)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環境経営レポート!$B$510:$AK$510</c15:sqref>
                  </c15:fullRef>
                </c:ext>
              </c:extLst>
              <c:f>(環境経営レポート!$B$510,環境経営レポート!$E$510,環境経営レポート!$H$510,環境経営レポート!$K$510,環境経営レポート!$N$510,環境経営レポート!$Q$510,環境経営レポート!$T$510,環境経営レポート!$W$510,環境経営レポート!$Z$510,環境経営レポート!$AC$510,環境経営レポート!$AF$510,環境経営レポート!$AI$510)</c:f>
              <c:numCache>
                <c:formatCode>#,##0_);[Red]\(#,##0\)</c:formatCode>
                <c:ptCount val="12"/>
                <c:pt idx="0">
                  <c:v>150</c:v>
                </c:pt>
                <c:pt idx="1">
                  <c:v>150</c:v>
                </c:pt>
                <c:pt idx="2">
                  <c:v>150</c:v>
                </c:pt>
                <c:pt idx="3">
                  <c:v>150</c:v>
                </c:pt>
                <c:pt idx="4">
                  <c:v>150</c:v>
                </c:pt>
                <c:pt idx="5">
                  <c:v>0</c:v>
                </c:pt>
                <c:pt idx="6">
                  <c:v>150</c:v>
                </c:pt>
                <c:pt idx="7">
                  <c:v>150</c:v>
                </c:pt>
                <c:pt idx="8">
                  <c:v>150</c:v>
                </c:pt>
                <c:pt idx="9">
                  <c:v>150</c:v>
                </c:pt>
                <c:pt idx="10">
                  <c:v>150</c:v>
                </c:pt>
                <c:pt idx="11">
                  <c:v>150</c:v>
                </c:pt>
              </c:numCache>
            </c:numRef>
          </c:val>
          <c:extLst>
            <c:ext xmlns:c16="http://schemas.microsoft.com/office/drawing/2014/chart" uri="{C3380CC4-5D6E-409C-BE32-E72D297353CC}">
              <c16:uniqueId val="{00000001-30EF-459B-A624-0DF59B83839A}"/>
            </c:ext>
          </c:extLst>
        </c:ser>
        <c:dLbls>
          <c:showLegendKey val="0"/>
          <c:showVal val="0"/>
          <c:showCatName val="0"/>
          <c:showSerName val="0"/>
          <c:showPercent val="0"/>
          <c:showBubbleSize val="0"/>
        </c:dLbls>
        <c:gapWidth val="219"/>
        <c:overlap val="-27"/>
        <c:axId val="189940096"/>
        <c:axId val="189941632"/>
      </c:barChart>
      <c:catAx>
        <c:axId val="18994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941632"/>
        <c:crosses val="autoZero"/>
        <c:auto val="1"/>
        <c:lblAlgn val="ctr"/>
        <c:lblOffset val="100"/>
        <c:noMultiLvlLbl val="0"/>
      </c:catAx>
      <c:valAx>
        <c:axId val="1899416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940096"/>
        <c:crosses val="autoZero"/>
        <c:crossBetween val="between"/>
      </c:valAx>
      <c:spPr>
        <a:noFill/>
        <a:ln>
          <a:noFill/>
        </a:ln>
        <a:effectLst/>
      </c:spPr>
    </c:plotArea>
    <c:legend>
      <c:legendPos val="b"/>
      <c:layout>
        <c:manualLayout>
          <c:xMode val="edge"/>
          <c:yMode val="edge"/>
          <c:x val="0.5873560804899387"/>
          <c:y val="5.6133712452610049E-2"/>
          <c:w val="0.39720664055232596"/>
          <c:h val="0.111203414235494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水道水（㎥）</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370690120380845"/>
          <c:w val="0.88071916010498685"/>
          <c:h val="0.73088689063146706"/>
        </c:manualLayout>
      </c:layout>
      <c:barChart>
        <c:barDir val="col"/>
        <c:grouping val="clustered"/>
        <c:varyColors val="0"/>
        <c:ser>
          <c:idx val="0"/>
          <c:order val="0"/>
          <c:tx>
            <c:strRef>
              <c:f>環境経営レポート!$A$591</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環境経営レポート!$B$590:$AK$590</c15:sqref>
                  </c15:fullRef>
                </c:ext>
              </c:extLst>
              <c:f>(環境経営レポート!$B$590,環境経営レポート!$E$590,環境経営レポート!$H$590,環境経営レポート!$K$590,環境経営レポート!$N$590,環境経営レポート!$Q$590,環境経営レポート!$T$590,環境経営レポート!$W$590,環境経営レポート!$Z$590,環境経営レポート!$AC$590,環境経営レポート!$AF$590,環境経営レポート!$AI$590)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環境経営レポート!$B$591:$AK$591</c15:sqref>
                  </c15:fullRef>
                </c:ext>
              </c:extLst>
              <c:f>(環境経営レポート!$B$591,環境経営レポート!$E$591,環境経営レポート!$H$591,環境経営レポート!$K$591,環境経営レポート!$N$591,環境経営レポート!$Q$591,環境経営レポート!$T$591,環境経営レポート!$W$591,環境経営レポート!$Z$591,環境経営レポート!$AC$591,環境経営レポート!$AF$591,環境経営レポート!$AI$591)</c:f>
              <c:numCache>
                <c:formatCode>General</c:formatCode>
                <c:ptCount val="12"/>
                <c:pt idx="0" formatCode="#,##0_);[Red]\(#,##0\)">
                  <c:v>100</c:v>
                </c:pt>
                <c:pt idx="1" formatCode="#,##0_);[Red]\(#,##0\)">
                  <c:v>100</c:v>
                </c:pt>
                <c:pt idx="2" formatCode="#,##0_);[Red]\(#,##0\)">
                  <c:v>100</c:v>
                </c:pt>
                <c:pt idx="3" formatCode="#,##0_);[Red]\(#,##0\)">
                  <c:v>100</c:v>
                </c:pt>
                <c:pt idx="4" formatCode="#,##0_);[Red]\(#,##0\)">
                  <c:v>100</c:v>
                </c:pt>
                <c:pt idx="5" formatCode="#,##0_);[Red]\(#,##0\)">
                  <c:v>100</c:v>
                </c:pt>
                <c:pt idx="6" formatCode="#,##0_);[Red]\(#,##0\)">
                  <c:v>100</c:v>
                </c:pt>
                <c:pt idx="7" formatCode="#,##0_);[Red]\(#,##0\)">
                  <c:v>100</c:v>
                </c:pt>
                <c:pt idx="8" formatCode="#,##0_);[Red]\(#,##0\)">
                  <c:v>100</c:v>
                </c:pt>
                <c:pt idx="9" formatCode="#,##0_);[Red]\(#,##0\)">
                  <c:v>100</c:v>
                </c:pt>
                <c:pt idx="10" formatCode="#,##0_);[Red]\(#,##0\)">
                  <c:v>100</c:v>
                </c:pt>
                <c:pt idx="11" formatCode="#,##0_);[Red]\(#,##0\)">
                  <c:v>100</c:v>
                </c:pt>
              </c:numCache>
            </c:numRef>
          </c:val>
          <c:extLst>
            <c:ext xmlns:c16="http://schemas.microsoft.com/office/drawing/2014/chart" uri="{C3380CC4-5D6E-409C-BE32-E72D297353CC}">
              <c16:uniqueId val="{00000000-226B-4FC8-AE83-A8245B611954}"/>
            </c:ext>
          </c:extLst>
        </c:ser>
        <c:ser>
          <c:idx val="1"/>
          <c:order val="1"/>
          <c:tx>
            <c:strRef>
              <c:f>環境経営レポート!$A$592</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環境経営レポート!$B$590:$AK$590</c15:sqref>
                  </c15:fullRef>
                </c:ext>
              </c:extLst>
              <c:f>(環境経営レポート!$B$590,環境経営レポート!$E$590,環境経営レポート!$H$590,環境経営レポート!$K$590,環境経営レポート!$N$590,環境経営レポート!$Q$590,環境経営レポート!$T$590,環境経営レポート!$W$590,環境経営レポート!$Z$590,環境経営レポート!$AC$590,環境経営レポート!$AF$590,環境経営レポート!$AI$590)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環境経営レポート!$B$592:$AK$592</c15:sqref>
                  </c15:fullRef>
                </c:ext>
              </c:extLst>
              <c:f>(環境経営レポート!$B$592,環境経営レポート!$E$592,環境経営レポート!$H$592,環境経営レポート!$K$592,環境経営レポート!$N$592,環境経営レポート!$Q$592,環境経営レポート!$T$592,環境経営レポート!$W$592,環境経営レポート!$Z$592,環境経営レポート!$AC$592,環境経営レポート!$AF$592,環境経営レポート!$AI$592)</c:f>
              <c:numCache>
                <c:formatCode>General</c:formatCode>
                <c:ptCount val="12"/>
                <c:pt idx="0" formatCode="#,##0_);[Red]\(#,##0\)">
                  <c:v>90</c:v>
                </c:pt>
                <c:pt idx="1" formatCode="#,##0_);[Red]\(#,##0\)">
                  <c:v>90</c:v>
                </c:pt>
                <c:pt idx="2" formatCode="#,##0_);[Red]\(#,##0\)">
                  <c:v>90</c:v>
                </c:pt>
                <c:pt idx="3" formatCode="#,##0_);[Red]\(#,##0\)">
                  <c:v>90</c:v>
                </c:pt>
                <c:pt idx="4" formatCode="#,##0_);[Red]\(#,##0\)">
                  <c:v>90</c:v>
                </c:pt>
                <c:pt idx="5" formatCode="#,##0_);[Red]\(#,##0\)">
                  <c:v>90</c:v>
                </c:pt>
                <c:pt idx="6" formatCode="#,##0_);[Red]\(#,##0\)">
                  <c:v>90</c:v>
                </c:pt>
                <c:pt idx="7" formatCode="#,##0_);[Red]\(#,##0\)">
                  <c:v>90</c:v>
                </c:pt>
                <c:pt idx="8" formatCode="#,##0_);[Red]\(#,##0\)">
                  <c:v>90</c:v>
                </c:pt>
                <c:pt idx="9" formatCode="#,##0_);[Red]\(#,##0\)">
                  <c:v>90</c:v>
                </c:pt>
                <c:pt idx="10" formatCode="#,##0_);[Red]\(#,##0\)">
                  <c:v>90</c:v>
                </c:pt>
                <c:pt idx="11" formatCode="#,##0_);[Red]\(#,##0\)">
                  <c:v>90</c:v>
                </c:pt>
              </c:numCache>
            </c:numRef>
          </c:val>
          <c:extLst>
            <c:ext xmlns:c16="http://schemas.microsoft.com/office/drawing/2014/chart" uri="{C3380CC4-5D6E-409C-BE32-E72D297353CC}">
              <c16:uniqueId val="{00000001-226B-4FC8-AE83-A8245B611954}"/>
            </c:ext>
          </c:extLst>
        </c:ser>
        <c:dLbls>
          <c:showLegendKey val="0"/>
          <c:showVal val="0"/>
          <c:showCatName val="0"/>
          <c:showSerName val="0"/>
          <c:showPercent val="0"/>
          <c:showBubbleSize val="0"/>
        </c:dLbls>
        <c:gapWidth val="219"/>
        <c:overlap val="-27"/>
        <c:axId val="189978496"/>
        <c:axId val="189980032"/>
      </c:barChart>
      <c:catAx>
        <c:axId val="18997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980032"/>
        <c:crosses val="autoZero"/>
        <c:auto val="1"/>
        <c:lblAlgn val="ctr"/>
        <c:lblOffset val="100"/>
        <c:noMultiLvlLbl val="0"/>
      </c:catAx>
      <c:valAx>
        <c:axId val="1899800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978496"/>
        <c:crosses val="autoZero"/>
        <c:crossBetween val="between"/>
      </c:valAx>
      <c:spPr>
        <a:noFill/>
        <a:ln>
          <a:noFill/>
        </a:ln>
        <a:effectLst/>
      </c:spPr>
    </c:plotArea>
    <c:legend>
      <c:legendPos val="b"/>
      <c:layout>
        <c:manualLayout>
          <c:xMode val="edge"/>
          <c:yMode val="edge"/>
          <c:x val="0.60957830271216096"/>
          <c:y val="6.0763342082239678E-2"/>
          <c:w val="0.35701286472578353"/>
          <c:h val="0.109106404122455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一般廃棄物（</a:t>
            </a:r>
            <a:r>
              <a:rPr lang="en-US" altLang="ja-JP"/>
              <a:t>kg</a:t>
            </a:r>
            <a:r>
              <a:rPr lang="ja-JP" altLang="en-US"/>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31976390861876"/>
          <c:y val="0.25382073080321804"/>
          <c:w val="0.84079061385930587"/>
          <c:h val="0.62050991210919615"/>
        </c:manualLayout>
      </c:layout>
      <c:barChart>
        <c:barDir val="col"/>
        <c:grouping val="clustered"/>
        <c:varyColors val="0"/>
        <c:ser>
          <c:idx val="0"/>
          <c:order val="0"/>
          <c:tx>
            <c:strRef>
              <c:f>環境経営レポート!$A$531</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環境経営レポート!$B$530:$AK$530</c15:sqref>
                  </c15:fullRef>
                </c:ext>
              </c:extLst>
              <c:f>(環境経営レポート!$B$530,環境経営レポート!$E$530,環境経営レポート!$H$530,環境経営レポート!$K$530,環境経営レポート!$N$530,環境経営レポート!$Q$530,環境経営レポート!$T$530,環境経営レポート!$W$530,環境経営レポート!$Z$530,環境経営レポート!$AC$530,環境経営レポート!$AF$530,環境経営レポート!$AI$530)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環境経営レポート!$B$531:$AK$531</c15:sqref>
                  </c15:fullRef>
                </c:ext>
              </c:extLst>
              <c:f>(環境経営レポート!$B$531,環境経営レポート!$E$531,環境経営レポート!$H$531,環境経営レポート!$K$531,環境経営レポート!$N$531,環境経営レポート!$Q$531,環境経営レポート!$T$531,環境経営レポート!$W$531,環境経営レポート!$Z$531,環境経営レポート!$AC$531,環境経営レポート!$AF$531,環境経営レポート!$AI$531)</c:f>
              <c:numCache>
                <c:formatCode>#,##0_);[Red]\(#,##0\)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C7F1-49F6-98B0-D4C79DE4D87A}"/>
            </c:ext>
          </c:extLst>
        </c:ser>
        <c:ser>
          <c:idx val="1"/>
          <c:order val="1"/>
          <c:tx>
            <c:strRef>
              <c:f>環境経営レポート!$A$532</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環境経営レポート!$B$530:$AK$530</c15:sqref>
                  </c15:fullRef>
                </c:ext>
              </c:extLst>
              <c:f>(環境経営レポート!$B$530,環境経営レポート!$E$530,環境経営レポート!$H$530,環境経営レポート!$K$530,環境経営レポート!$N$530,環境経営レポート!$Q$530,環境経営レポート!$T$530,環境経営レポート!$W$530,環境経営レポート!$Z$530,環境経営レポート!$AC$530,環境経営レポート!$AF$530,環境経営レポート!$AI$530)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環境経営レポート!$B$532:$AK$532</c15:sqref>
                  </c15:fullRef>
                </c:ext>
              </c:extLst>
              <c:f>(環境経営レポート!$B$532,環境経営レポート!$E$532,環境経営レポート!$H$532,環境経営レポート!$K$532,環境経営レポート!$N$532,環境経営レポート!$Q$532,環境経営レポート!$T$532,環境経営レポート!$W$532,環境経営レポート!$Z$532,環境経営レポート!$AC$532,環境経営レポート!$AF$532,環境経営レポート!$AI$532)</c:f>
              <c:numCache>
                <c:formatCode>#,##0_);[Red]\(#,##0\)</c:formatCode>
                <c:ptCount val="12"/>
                <c:pt idx="0">
                  <c:v>90</c:v>
                </c:pt>
                <c:pt idx="1">
                  <c:v>90</c:v>
                </c:pt>
                <c:pt idx="2">
                  <c:v>90</c:v>
                </c:pt>
                <c:pt idx="3">
                  <c:v>90</c:v>
                </c:pt>
                <c:pt idx="4">
                  <c:v>90</c:v>
                </c:pt>
                <c:pt idx="5">
                  <c:v>90</c:v>
                </c:pt>
                <c:pt idx="6">
                  <c:v>90</c:v>
                </c:pt>
                <c:pt idx="7">
                  <c:v>90</c:v>
                </c:pt>
                <c:pt idx="8">
                  <c:v>90</c:v>
                </c:pt>
                <c:pt idx="9">
                  <c:v>90</c:v>
                </c:pt>
                <c:pt idx="10">
                  <c:v>90</c:v>
                </c:pt>
                <c:pt idx="11">
                  <c:v>90</c:v>
                </c:pt>
              </c:numCache>
            </c:numRef>
          </c:val>
          <c:extLst>
            <c:ext xmlns:c16="http://schemas.microsoft.com/office/drawing/2014/chart" uri="{C3380CC4-5D6E-409C-BE32-E72D297353CC}">
              <c16:uniqueId val="{00000001-C7F1-49F6-98B0-D4C79DE4D87A}"/>
            </c:ext>
          </c:extLst>
        </c:ser>
        <c:dLbls>
          <c:showLegendKey val="0"/>
          <c:showVal val="0"/>
          <c:showCatName val="0"/>
          <c:showSerName val="0"/>
          <c:showPercent val="0"/>
          <c:showBubbleSize val="0"/>
        </c:dLbls>
        <c:gapWidth val="219"/>
        <c:overlap val="-27"/>
        <c:axId val="189895424"/>
        <c:axId val="189896960"/>
      </c:barChart>
      <c:catAx>
        <c:axId val="18989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896960"/>
        <c:crosses val="autoZero"/>
        <c:auto val="1"/>
        <c:lblAlgn val="ctr"/>
        <c:lblOffset val="100"/>
        <c:noMultiLvlLbl val="0"/>
      </c:catAx>
      <c:valAx>
        <c:axId val="1898969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9895424"/>
        <c:crosses val="autoZero"/>
        <c:crossBetween val="between"/>
      </c:valAx>
      <c:spPr>
        <a:noFill/>
        <a:ln>
          <a:noFill/>
        </a:ln>
        <a:effectLst/>
      </c:spPr>
    </c:plotArea>
    <c:legend>
      <c:legendPos val="b"/>
      <c:layout>
        <c:manualLayout>
          <c:xMode val="edge"/>
          <c:yMode val="edge"/>
          <c:x val="0.65402274715660547"/>
          <c:y val="5.150408282298042E-2"/>
          <c:w val="0.33206322023409013"/>
          <c:h val="0.112127089296617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〇〇産業廃棄物（</a:t>
            </a:r>
            <a:r>
              <a:rPr lang="en-US" altLang="ja-JP"/>
              <a:t>kg</a:t>
            </a:r>
            <a:r>
              <a:rPr lang="ja-JP" altLang="en-US"/>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486657917760281"/>
          <c:h val="0.73558690580344122"/>
        </c:manualLayout>
      </c:layout>
      <c:barChart>
        <c:barDir val="col"/>
        <c:grouping val="clustered"/>
        <c:varyColors val="0"/>
        <c:ser>
          <c:idx val="0"/>
          <c:order val="0"/>
          <c:tx>
            <c:strRef>
              <c:f>環境経営レポート!$A$553</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環境経営レポート!$B$552:$AK$552</c15:sqref>
                  </c15:fullRef>
                </c:ext>
              </c:extLst>
              <c:f>(環境経営レポート!$B$552,環境経営レポート!$E$552,環境経営レポート!$H$552,環境経営レポート!$K$552,環境経営レポート!$N$552,環境経営レポート!$Q$552,環境経営レポート!$T$552,環境経営レポート!$W$552,環境経営レポート!$Z$552,環境経営レポート!$AC$552,環境経営レポート!$AF$552,環境経営レポート!$AI$552)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環境経営レポート!$B$553:$AK$553</c15:sqref>
                  </c15:fullRef>
                </c:ext>
              </c:extLst>
              <c:f>(環境経営レポート!$B$553,環境経営レポート!$E$553,環境経営レポート!$H$553,環境経営レポート!$K$553,環境経営レポート!$N$553,環境経営レポート!$Q$553,環境経営レポート!$T$553,環境経営レポート!$W$553,環境経営レポート!$Z$553,環境経営レポート!$AC$553,環境経営レポート!$AF$553,環境経営レポート!$AI$553)</c:f>
              <c:numCache>
                <c:formatCode>General</c:formatCode>
                <c:ptCount val="12"/>
                <c:pt idx="0" formatCode="#,##0_);[Red]\(#,##0\)">
                  <c:v>0</c:v>
                </c:pt>
                <c:pt idx="1" formatCode="#,##0_);[Red]\(#,##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numCache>
            </c:numRef>
          </c:val>
          <c:extLst>
            <c:ext xmlns:c16="http://schemas.microsoft.com/office/drawing/2014/chart" uri="{C3380CC4-5D6E-409C-BE32-E72D297353CC}">
              <c16:uniqueId val="{00000000-BB11-402B-BCAE-CDAC1BDEBC74}"/>
            </c:ext>
          </c:extLst>
        </c:ser>
        <c:ser>
          <c:idx val="1"/>
          <c:order val="1"/>
          <c:tx>
            <c:strRef>
              <c:f>環境経営レポート!$A$554</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環境経営レポート!$B$552:$AK$552</c15:sqref>
                  </c15:fullRef>
                </c:ext>
              </c:extLst>
              <c:f>(環境経営レポート!$B$552,環境経営レポート!$E$552,環境経営レポート!$H$552,環境経営レポート!$K$552,環境経営レポート!$N$552,環境経営レポート!$Q$552,環境経営レポート!$T$552,環境経営レポート!$W$552,環境経営レポート!$Z$552,環境経営レポート!$AC$552,環境経営レポート!$AF$552,環境経営レポート!$AI$552)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環境経営レポート!$B$554:$AK$554</c15:sqref>
                  </c15:fullRef>
                </c:ext>
              </c:extLst>
              <c:f>(環境経営レポート!$B$554,環境経営レポート!$E$554,環境経営レポート!$H$554,環境経営レポート!$K$554,環境経営レポート!$N$554,環境経営レポート!$Q$554,環境経営レポート!$T$554,環境経営レポート!$W$554,環境経営レポート!$Z$554,環境経営レポート!$AC$554,環境経営レポート!$AF$554,環境経営レポート!$AI$554)</c:f>
              <c:numCache>
                <c:formatCode>General</c:formatCode>
                <c:ptCount val="12"/>
                <c:pt idx="0" formatCode="#,##0_);[Red]\(#,##0\)">
                  <c:v>0</c:v>
                </c:pt>
                <c:pt idx="1" formatCode="#,##0_);[Red]\(#,##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numCache>
            </c:numRef>
          </c:val>
          <c:extLst>
            <c:ext xmlns:c16="http://schemas.microsoft.com/office/drawing/2014/chart" uri="{C3380CC4-5D6E-409C-BE32-E72D297353CC}">
              <c16:uniqueId val="{00000001-BB11-402B-BCAE-CDAC1BDEBC74}"/>
            </c:ext>
          </c:extLst>
        </c:ser>
        <c:dLbls>
          <c:showLegendKey val="0"/>
          <c:showVal val="0"/>
          <c:showCatName val="0"/>
          <c:showSerName val="0"/>
          <c:showPercent val="0"/>
          <c:showBubbleSize val="0"/>
        </c:dLbls>
        <c:gapWidth val="219"/>
        <c:overlap val="-27"/>
        <c:axId val="190078976"/>
        <c:axId val="190080512"/>
      </c:barChart>
      <c:catAx>
        <c:axId val="19007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0080512"/>
        <c:crosses val="autoZero"/>
        <c:auto val="1"/>
        <c:lblAlgn val="ctr"/>
        <c:lblOffset val="100"/>
        <c:noMultiLvlLbl val="0"/>
      </c:catAx>
      <c:valAx>
        <c:axId val="19008051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0078976"/>
        <c:crosses val="autoZero"/>
        <c:crossBetween val="between"/>
      </c:valAx>
      <c:spPr>
        <a:noFill/>
        <a:ln>
          <a:noFill/>
        </a:ln>
        <a:effectLst/>
      </c:spPr>
    </c:plotArea>
    <c:legend>
      <c:legendPos val="b"/>
      <c:layout>
        <c:manualLayout>
          <c:xMode val="edge"/>
          <c:yMode val="edge"/>
          <c:x val="0.66235608048993877"/>
          <c:y val="5.6133712452610049E-2"/>
          <c:w val="0.33103519290806033"/>
          <c:h val="0.10969737173463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排出量</a:t>
            </a:r>
            <a:r>
              <a:rPr lang="en-US" altLang="ja-JP"/>
              <a:t>(t-CO2)</a:t>
            </a: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9019685039370078"/>
          <c:h val="0.70838728492271796"/>
        </c:manualLayout>
      </c:layout>
      <c:barChart>
        <c:barDir val="col"/>
        <c:grouping val="stacked"/>
        <c:varyColors val="0"/>
        <c:ser>
          <c:idx val="1"/>
          <c:order val="1"/>
          <c:tx>
            <c:v>化石燃料</c:v>
          </c:tx>
          <c:spPr>
            <a:solidFill>
              <a:schemeClr val="accent2"/>
            </a:solidFill>
            <a:ln>
              <a:noFill/>
            </a:ln>
            <a:effectLst/>
          </c:spPr>
          <c:invertIfNegative val="0"/>
          <c:cat>
            <c:strLit>
              <c:ptCount val="4"/>
              <c:pt idx="0">
                <c:v>2020年</c:v>
              </c:pt>
              <c:pt idx="1">
                <c:v>現在</c:v>
              </c:pt>
              <c:pt idx="2">
                <c:v>2030年</c:v>
              </c:pt>
              <c:pt idx="3">
                <c:v>2050年</c:v>
              </c:pt>
            </c:strLit>
          </c:cat>
          <c:val>
            <c:numLit>
              <c:formatCode>General</c:formatCode>
              <c:ptCount val="4"/>
              <c:pt idx="0">
                <c:v>22</c:v>
              </c:pt>
              <c:pt idx="1">
                <c:v>21</c:v>
              </c:pt>
              <c:pt idx="2">
                <c:v>10</c:v>
              </c:pt>
              <c:pt idx="3">
                <c:v>0</c:v>
              </c:pt>
            </c:numLit>
          </c:val>
          <c:extLst>
            <c:ext xmlns:c16="http://schemas.microsoft.com/office/drawing/2014/chart" uri="{C3380CC4-5D6E-409C-BE32-E72D297353CC}">
              <c16:uniqueId val="{00000000-2512-4B7A-B94C-CFAA0FAD365D}"/>
            </c:ext>
          </c:extLst>
        </c:ser>
        <c:ser>
          <c:idx val="4"/>
          <c:order val="4"/>
          <c:tx>
            <c:v>電力</c:v>
          </c:tx>
          <c:spPr>
            <a:solidFill>
              <a:schemeClr val="accent5"/>
            </a:solidFill>
            <a:ln>
              <a:noFill/>
            </a:ln>
            <a:effectLst/>
          </c:spPr>
          <c:invertIfNegative val="0"/>
          <c:cat>
            <c:strLit>
              <c:ptCount val="4"/>
              <c:pt idx="0">
                <c:v>2020年</c:v>
              </c:pt>
              <c:pt idx="1">
                <c:v>現在</c:v>
              </c:pt>
              <c:pt idx="2">
                <c:v>2030年</c:v>
              </c:pt>
              <c:pt idx="3">
                <c:v>2050年</c:v>
              </c:pt>
            </c:strLit>
          </c:cat>
          <c:val>
            <c:numLit>
              <c:formatCode>General</c:formatCode>
              <c:ptCount val="4"/>
              <c:pt idx="0">
                <c:v>66</c:v>
              </c:pt>
              <c:pt idx="1">
                <c:v>0</c:v>
              </c:pt>
              <c:pt idx="2">
                <c:v>0</c:v>
              </c:pt>
              <c:pt idx="3">
                <c:v>0</c:v>
              </c:pt>
            </c:numLit>
          </c:val>
          <c:extLst>
            <c:ext xmlns:c16="http://schemas.microsoft.com/office/drawing/2014/chart" uri="{C3380CC4-5D6E-409C-BE32-E72D297353CC}">
              <c16:uniqueId val="{00000001-2512-4B7A-B94C-CFAA0FAD365D}"/>
            </c:ext>
          </c:extLst>
        </c:ser>
        <c:dLbls>
          <c:showLegendKey val="0"/>
          <c:showVal val="0"/>
          <c:showCatName val="0"/>
          <c:showSerName val="0"/>
          <c:showPercent val="0"/>
          <c:showBubbleSize val="0"/>
        </c:dLbls>
        <c:gapWidth val="150"/>
        <c:overlap val="100"/>
        <c:axId val="1449372591"/>
        <c:axId val="1449372175"/>
        <c:extLst>
          <c:ext xmlns:c15="http://schemas.microsoft.com/office/drawing/2012/chart" uri="{02D57815-91ED-43cb-92C2-25804820EDAC}">
            <c15:filteredBarSeries>
              <c15:ser>
                <c:idx val="0"/>
                <c:order val="0"/>
                <c:tx>
                  <c:v>#REF!</c:v>
                </c:tx>
                <c:spPr>
                  <a:solidFill>
                    <a:schemeClr val="accent1"/>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c:ext xmlns:c16="http://schemas.microsoft.com/office/drawing/2014/chart" uri="{C3380CC4-5D6E-409C-BE32-E72D297353CC}">
                    <c16:uniqueId val="{00000002-2512-4B7A-B94C-CFAA0FAD365D}"/>
                  </c:ext>
                </c:extLst>
              </c15:ser>
            </c15:filteredBarSeries>
            <c15:filteredBarSeries>
              <c15:ser>
                <c:idx val="2"/>
                <c:order val="2"/>
                <c:tx>
                  <c:v>#REF!</c:v>
                </c:tx>
                <c:spPr>
                  <a:solidFill>
                    <a:schemeClr val="accent3"/>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3-2512-4B7A-B94C-CFAA0FAD365D}"/>
                  </c:ext>
                </c:extLst>
              </c15:ser>
            </c15:filteredBarSeries>
            <c15:filteredBarSeries>
              <c15:ser>
                <c:idx val="3"/>
                <c:order val="3"/>
                <c:tx>
                  <c:v>#REF!</c:v>
                </c:tx>
                <c:spPr>
                  <a:solidFill>
                    <a:schemeClr val="accent4"/>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4-2512-4B7A-B94C-CFAA0FAD365D}"/>
                  </c:ext>
                </c:extLst>
              </c15:ser>
            </c15:filteredBarSeries>
            <c15:filteredBarSeries>
              <c15:ser>
                <c:idx val="5"/>
                <c:order val="5"/>
                <c:tx>
                  <c:v>#REF!</c:v>
                </c:tx>
                <c:spPr>
                  <a:solidFill>
                    <a:schemeClr val="accent6"/>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5-2512-4B7A-B94C-CFAA0FAD365D}"/>
                  </c:ext>
                </c:extLst>
              </c15:ser>
            </c15:filteredBarSeries>
            <c15:filteredBarSeries>
              <c15:ser>
                <c:idx val="6"/>
                <c:order val="6"/>
                <c:tx>
                  <c:v>#REF!</c:v>
                </c:tx>
                <c:spPr>
                  <a:solidFill>
                    <a:schemeClr val="accent1">
                      <a:lumMod val="60000"/>
                    </a:schemeClr>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6-2512-4B7A-B94C-CFAA0FAD365D}"/>
                  </c:ext>
                </c:extLst>
              </c15:ser>
            </c15:filteredBarSeries>
          </c:ext>
        </c:extLst>
      </c:barChart>
      <c:catAx>
        <c:axId val="1449372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9372175"/>
        <c:crosses val="autoZero"/>
        <c:auto val="1"/>
        <c:lblAlgn val="ctr"/>
        <c:lblOffset val="100"/>
        <c:noMultiLvlLbl val="0"/>
      </c:catAx>
      <c:valAx>
        <c:axId val="1449372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9372591"/>
        <c:crosses val="autoZero"/>
        <c:crossBetween val="between"/>
      </c:valAx>
      <c:spPr>
        <a:noFill/>
        <a:ln>
          <a:noFill/>
        </a:ln>
        <a:effectLst/>
      </c:spPr>
    </c:plotArea>
    <c:legend>
      <c:legendPos val="b"/>
      <c:layout>
        <c:manualLayout>
          <c:xMode val="edge"/>
          <c:yMode val="edge"/>
          <c:x val="0.33948908740916156"/>
          <c:y val="0.19593115012199849"/>
          <c:w val="0.36392058944530886"/>
          <c:h val="0.135401306287694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20.png"/><Relationship Id="rId21" Type="http://schemas.openxmlformats.org/officeDocument/2006/relationships/image" Target="../media/image38.emf"/><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20" Type="http://schemas.openxmlformats.org/officeDocument/2006/relationships/image" Target="../media/image37.emf"/><Relationship Id="rId1" Type="http://schemas.openxmlformats.org/officeDocument/2006/relationships/image" Target="../media/image18.emf"/><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19" Type="http://schemas.openxmlformats.org/officeDocument/2006/relationships/image" Target="../media/image36.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 Id="rId22" Type="http://schemas.openxmlformats.org/officeDocument/2006/relationships/image" Target="../media/image39.emf"/></Relationships>
</file>

<file path=xl/drawings/_rels/drawing22.xml.rels><?xml version="1.0" encoding="UTF-8" standalone="yes"?>
<Relationships xmlns="http://schemas.openxmlformats.org/package/2006/relationships"><Relationship Id="rId8" Type="http://schemas.openxmlformats.org/officeDocument/2006/relationships/image" Target="../media/image47.emf"/><Relationship Id="rId13" Type="http://schemas.openxmlformats.org/officeDocument/2006/relationships/image" Target="../media/image52.emf"/><Relationship Id="rId3" Type="http://schemas.openxmlformats.org/officeDocument/2006/relationships/image" Target="../media/image42.emf"/><Relationship Id="rId7" Type="http://schemas.openxmlformats.org/officeDocument/2006/relationships/image" Target="../media/image46.emf"/><Relationship Id="rId12" Type="http://schemas.openxmlformats.org/officeDocument/2006/relationships/image" Target="../media/image51.emf"/><Relationship Id="rId17" Type="http://schemas.openxmlformats.org/officeDocument/2006/relationships/image" Target="../media/image56.emf"/><Relationship Id="rId2" Type="http://schemas.openxmlformats.org/officeDocument/2006/relationships/image" Target="../media/image41.emf"/><Relationship Id="rId16" Type="http://schemas.openxmlformats.org/officeDocument/2006/relationships/image" Target="../media/image55.emf"/><Relationship Id="rId1" Type="http://schemas.openxmlformats.org/officeDocument/2006/relationships/image" Target="../media/image40.emf"/><Relationship Id="rId6" Type="http://schemas.openxmlformats.org/officeDocument/2006/relationships/image" Target="../media/image45.emf"/><Relationship Id="rId11" Type="http://schemas.openxmlformats.org/officeDocument/2006/relationships/image" Target="../media/image50.emf"/><Relationship Id="rId5" Type="http://schemas.openxmlformats.org/officeDocument/2006/relationships/image" Target="../media/image44.emf"/><Relationship Id="rId15" Type="http://schemas.openxmlformats.org/officeDocument/2006/relationships/image" Target="../media/image54.emf"/><Relationship Id="rId10" Type="http://schemas.openxmlformats.org/officeDocument/2006/relationships/image" Target="../media/image49.emf"/><Relationship Id="rId4" Type="http://schemas.openxmlformats.org/officeDocument/2006/relationships/image" Target="../media/image43.emf"/><Relationship Id="rId9" Type="http://schemas.openxmlformats.org/officeDocument/2006/relationships/image" Target="../media/image48.emf"/><Relationship Id="rId14" Type="http://schemas.openxmlformats.org/officeDocument/2006/relationships/image" Target="../media/image5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7.png"/><Relationship Id="rId18" Type="http://schemas.openxmlformats.org/officeDocument/2006/relationships/image" Target="../media/image12.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6.png"/><Relationship Id="rId17" Type="http://schemas.openxmlformats.org/officeDocument/2006/relationships/image" Target="../media/image11.png"/><Relationship Id="rId2" Type="http://schemas.openxmlformats.org/officeDocument/2006/relationships/chart" Target="../charts/chart2.xml"/><Relationship Id="rId16" Type="http://schemas.openxmlformats.org/officeDocument/2006/relationships/image" Target="../media/image10.png"/><Relationship Id="rId20" Type="http://schemas.openxmlformats.org/officeDocument/2006/relationships/chart" Target="../charts/chart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5.png"/><Relationship Id="rId5" Type="http://schemas.openxmlformats.org/officeDocument/2006/relationships/chart" Target="../charts/chart5.xml"/><Relationship Id="rId15" Type="http://schemas.openxmlformats.org/officeDocument/2006/relationships/image" Target="../media/image9.png"/><Relationship Id="rId10" Type="http://schemas.openxmlformats.org/officeDocument/2006/relationships/image" Target="../media/image4.png"/><Relationship Id="rId19" Type="http://schemas.openxmlformats.org/officeDocument/2006/relationships/image" Target="../media/image13.png"/><Relationship Id="rId4" Type="http://schemas.openxmlformats.org/officeDocument/2006/relationships/chart" Target="../charts/chart4.xml"/><Relationship Id="rId9" Type="http://schemas.openxmlformats.org/officeDocument/2006/relationships/image" Target="../media/image3.png"/><Relationship Id="rId1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xdr:col>
      <xdr:colOff>5521</xdr:colOff>
      <xdr:row>56</xdr:row>
      <xdr:rowOff>88347</xdr:rowOff>
    </xdr:from>
    <xdr:to>
      <xdr:col>3</xdr:col>
      <xdr:colOff>0</xdr:colOff>
      <xdr:row>56</xdr:row>
      <xdr:rowOff>93869</xdr:rowOff>
    </xdr:to>
    <xdr:cxnSp macro="">
      <xdr:nvCxnSpPr>
        <xdr:cNvPr id="2" name="直線矢印コネクタ 1">
          <a:extLst>
            <a:ext uri="{FF2B5EF4-FFF2-40B4-BE49-F238E27FC236}">
              <a16:creationId xmlns:a16="http://schemas.microsoft.com/office/drawing/2014/main" id="{A1D9CD1C-992E-49AF-85C0-FE495D8BA2CE}"/>
            </a:ext>
          </a:extLst>
        </xdr:cNvPr>
        <xdr:cNvCxnSpPr/>
      </xdr:nvCxnSpPr>
      <xdr:spPr>
        <a:xfrm flipV="1">
          <a:off x="1049461" y="100629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8834</xdr:colOff>
      <xdr:row>54</xdr:row>
      <xdr:rowOff>86138</xdr:rowOff>
    </xdr:from>
    <xdr:to>
      <xdr:col>3</xdr:col>
      <xdr:colOff>3313</xdr:colOff>
      <xdr:row>54</xdr:row>
      <xdr:rowOff>91660</xdr:rowOff>
    </xdr:to>
    <xdr:cxnSp macro="">
      <xdr:nvCxnSpPr>
        <xdr:cNvPr id="3" name="直線矢印コネクタ 2">
          <a:extLst>
            <a:ext uri="{FF2B5EF4-FFF2-40B4-BE49-F238E27FC236}">
              <a16:creationId xmlns:a16="http://schemas.microsoft.com/office/drawing/2014/main" id="{60857F47-76D0-4BA1-928E-DD4330E67E8B}"/>
            </a:ext>
          </a:extLst>
        </xdr:cNvPr>
        <xdr:cNvCxnSpPr/>
      </xdr:nvCxnSpPr>
      <xdr:spPr>
        <a:xfrm flipV="1">
          <a:off x="1052774" y="972543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3312</xdr:colOff>
      <xdr:row>58</xdr:row>
      <xdr:rowOff>80617</xdr:rowOff>
    </xdr:from>
    <xdr:to>
      <xdr:col>2</xdr:col>
      <xdr:colOff>284921</xdr:colOff>
      <xdr:row>58</xdr:row>
      <xdr:rowOff>86139</xdr:rowOff>
    </xdr:to>
    <xdr:cxnSp macro="">
      <xdr:nvCxnSpPr>
        <xdr:cNvPr id="4" name="直線矢印コネクタ 3">
          <a:extLst>
            <a:ext uri="{FF2B5EF4-FFF2-40B4-BE49-F238E27FC236}">
              <a16:creationId xmlns:a16="http://schemas.microsoft.com/office/drawing/2014/main" id="{13EFD769-6F23-428A-BEE1-5D882AFF243E}"/>
            </a:ext>
          </a:extLst>
        </xdr:cNvPr>
        <xdr:cNvCxnSpPr/>
      </xdr:nvCxnSpPr>
      <xdr:spPr>
        <a:xfrm flipV="1">
          <a:off x="1047252" y="103904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23190</xdr:colOff>
      <xdr:row>60</xdr:row>
      <xdr:rowOff>72886</xdr:rowOff>
    </xdr:from>
    <xdr:to>
      <xdr:col>3</xdr:col>
      <xdr:colOff>17669</xdr:colOff>
      <xdr:row>60</xdr:row>
      <xdr:rowOff>78408</xdr:rowOff>
    </xdr:to>
    <xdr:cxnSp macro="">
      <xdr:nvCxnSpPr>
        <xdr:cNvPr id="5" name="直線矢印コネクタ 4">
          <a:extLst>
            <a:ext uri="{FF2B5EF4-FFF2-40B4-BE49-F238E27FC236}">
              <a16:creationId xmlns:a16="http://schemas.microsoft.com/office/drawing/2014/main" id="{34A8DF66-7B87-4B1C-9C5A-AC8B2BC7A713}"/>
            </a:ext>
          </a:extLst>
        </xdr:cNvPr>
        <xdr:cNvCxnSpPr/>
      </xdr:nvCxnSpPr>
      <xdr:spPr>
        <a:xfrm flipV="1">
          <a:off x="1067130" y="10718026"/>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4416</xdr:colOff>
      <xdr:row>62</xdr:row>
      <xdr:rowOff>76200</xdr:rowOff>
    </xdr:from>
    <xdr:to>
      <xdr:col>2</xdr:col>
      <xdr:colOff>286025</xdr:colOff>
      <xdr:row>62</xdr:row>
      <xdr:rowOff>81722</xdr:rowOff>
    </xdr:to>
    <xdr:cxnSp macro="">
      <xdr:nvCxnSpPr>
        <xdr:cNvPr id="6" name="直線矢印コネクタ 5">
          <a:extLst>
            <a:ext uri="{FF2B5EF4-FFF2-40B4-BE49-F238E27FC236}">
              <a16:creationId xmlns:a16="http://schemas.microsoft.com/office/drawing/2014/main" id="{19AC3021-95EA-459F-864D-73C80E6B9C47}"/>
            </a:ext>
          </a:extLst>
        </xdr:cNvPr>
        <xdr:cNvCxnSpPr/>
      </xdr:nvCxnSpPr>
      <xdr:spPr>
        <a:xfrm flipV="1">
          <a:off x="1048356" y="1105662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13250</xdr:colOff>
      <xdr:row>64</xdr:row>
      <xdr:rowOff>85035</xdr:rowOff>
    </xdr:from>
    <xdr:to>
      <xdr:col>3</xdr:col>
      <xdr:colOff>7729</xdr:colOff>
      <xdr:row>64</xdr:row>
      <xdr:rowOff>90557</xdr:rowOff>
    </xdr:to>
    <xdr:cxnSp macro="">
      <xdr:nvCxnSpPr>
        <xdr:cNvPr id="7" name="直線矢印コネクタ 6">
          <a:extLst>
            <a:ext uri="{FF2B5EF4-FFF2-40B4-BE49-F238E27FC236}">
              <a16:creationId xmlns:a16="http://schemas.microsoft.com/office/drawing/2014/main" id="{B400C18C-B8B9-452E-898A-7328F4837D5C}"/>
            </a:ext>
          </a:extLst>
        </xdr:cNvPr>
        <xdr:cNvCxnSpPr/>
      </xdr:nvCxnSpPr>
      <xdr:spPr>
        <a:xfrm flipV="1">
          <a:off x="1057190" y="11400735"/>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11041</xdr:colOff>
      <xdr:row>66</xdr:row>
      <xdr:rowOff>88347</xdr:rowOff>
    </xdr:from>
    <xdr:to>
      <xdr:col>3</xdr:col>
      <xdr:colOff>5520</xdr:colOff>
      <xdr:row>66</xdr:row>
      <xdr:rowOff>93869</xdr:rowOff>
    </xdr:to>
    <xdr:cxnSp macro="">
      <xdr:nvCxnSpPr>
        <xdr:cNvPr id="8" name="直線矢印コネクタ 7">
          <a:extLst>
            <a:ext uri="{FF2B5EF4-FFF2-40B4-BE49-F238E27FC236}">
              <a16:creationId xmlns:a16="http://schemas.microsoft.com/office/drawing/2014/main" id="{70CCCD84-6D72-4B4B-8E52-5EBFB4C7BE35}"/>
            </a:ext>
          </a:extLst>
        </xdr:cNvPr>
        <xdr:cNvCxnSpPr/>
      </xdr:nvCxnSpPr>
      <xdr:spPr>
        <a:xfrm flipV="1">
          <a:off x="1054981" y="117393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77305</xdr:rowOff>
    </xdr:from>
    <xdr:to>
      <xdr:col>4</xdr:col>
      <xdr:colOff>309217</xdr:colOff>
      <xdr:row>55</xdr:row>
      <xdr:rowOff>77304</xdr:rowOff>
    </xdr:to>
    <xdr:cxnSp macro="">
      <xdr:nvCxnSpPr>
        <xdr:cNvPr id="9" name="コネクタ: カギ線 8">
          <a:extLst>
            <a:ext uri="{FF2B5EF4-FFF2-40B4-BE49-F238E27FC236}">
              <a16:creationId xmlns:a16="http://schemas.microsoft.com/office/drawing/2014/main" id="{F59B32E7-075B-40C1-97F6-CAC1C5EE7CE7}"/>
            </a:ext>
          </a:extLst>
        </xdr:cNvPr>
        <xdr:cNvCxnSpPr/>
      </xdr:nvCxnSpPr>
      <xdr:spPr>
        <a:xfrm>
          <a:off x="1043940" y="9381325"/>
          <a:ext cx="1513177" cy="502919"/>
        </a:xfrm>
        <a:prstGeom prst="bentConnector3">
          <a:avLst>
            <a:gd name="adj1" fmla="val 94890"/>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759792</xdr:colOff>
      <xdr:row>52</xdr:row>
      <xdr:rowOff>69575</xdr:rowOff>
    </xdr:from>
    <xdr:to>
      <xdr:col>4</xdr:col>
      <xdr:colOff>303695</xdr:colOff>
      <xdr:row>57</xdr:row>
      <xdr:rowOff>88348</xdr:rowOff>
    </xdr:to>
    <xdr:cxnSp macro="">
      <xdr:nvCxnSpPr>
        <xdr:cNvPr id="10" name="コネクタ: カギ線 9">
          <a:extLst>
            <a:ext uri="{FF2B5EF4-FFF2-40B4-BE49-F238E27FC236}">
              <a16:creationId xmlns:a16="http://schemas.microsoft.com/office/drawing/2014/main" id="{EBB9A968-786C-49B0-BD46-ED5C8C1A6BDD}"/>
            </a:ext>
          </a:extLst>
        </xdr:cNvPr>
        <xdr:cNvCxnSpPr/>
      </xdr:nvCxnSpPr>
      <xdr:spPr>
        <a:xfrm>
          <a:off x="1041732" y="9373595"/>
          <a:ext cx="1509863" cy="856973"/>
        </a:xfrm>
        <a:prstGeom prst="bentConnector3">
          <a:avLst>
            <a:gd name="adj1" fmla="val 94989"/>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2209</xdr:colOff>
      <xdr:row>57</xdr:row>
      <xdr:rowOff>90561</xdr:rowOff>
    </xdr:from>
    <xdr:to>
      <xdr:col>6</xdr:col>
      <xdr:colOff>283818</xdr:colOff>
      <xdr:row>57</xdr:row>
      <xdr:rowOff>96083</xdr:rowOff>
    </xdr:to>
    <xdr:cxnSp macro="">
      <xdr:nvCxnSpPr>
        <xdr:cNvPr id="11" name="直線矢印コネクタ 10">
          <a:extLst>
            <a:ext uri="{FF2B5EF4-FFF2-40B4-BE49-F238E27FC236}">
              <a16:creationId xmlns:a16="http://schemas.microsoft.com/office/drawing/2014/main" id="{325D0667-CC64-47A8-84D6-CB2396BE4999}"/>
            </a:ext>
          </a:extLst>
        </xdr:cNvPr>
        <xdr:cNvCxnSpPr/>
      </xdr:nvCxnSpPr>
      <xdr:spPr>
        <a:xfrm flipV="1">
          <a:off x="3301669" y="10232781"/>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55</xdr:row>
      <xdr:rowOff>88352</xdr:rowOff>
    </xdr:from>
    <xdr:to>
      <xdr:col>7</xdr:col>
      <xdr:colOff>1</xdr:colOff>
      <xdr:row>55</xdr:row>
      <xdr:rowOff>93874</xdr:rowOff>
    </xdr:to>
    <xdr:cxnSp macro="">
      <xdr:nvCxnSpPr>
        <xdr:cNvPr id="12" name="直線矢印コネクタ 11">
          <a:extLst>
            <a:ext uri="{FF2B5EF4-FFF2-40B4-BE49-F238E27FC236}">
              <a16:creationId xmlns:a16="http://schemas.microsoft.com/office/drawing/2014/main" id="{BF3F7757-7358-428B-897A-93448D0F47F4}"/>
            </a:ext>
          </a:extLst>
        </xdr:cNvPr>
        <xdr:cNvCxnSpPr/>
      </xdr:nvCxnSpPr>
      <xdr:spPr>
        <a:xfrm flipV="1">
          <a:off x="3304982" y="9895292"/>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59</xdr:row>
      <xdr:rowOff>82830</xdr:rowOff>
    </xdr:from>
    <xdr:to>
      <xdr:col>6</xdr:col>
      <xdr:colOff>281609</xdr:colOff>
      <xdr:row>59</xdr:row>
      <xdr:rowOff>88352</xdr:rowOff>
    </xdr:to>
    <xdr:cxnSp macro="">
      <xdr:nvCxnSpPr>
        <xdr:cNvPr id="13" name="直線矢印コネクタ 12">
          <a:extLst>
            <a:ext uri="{FF2B5EF4-FFF2-40B4-BE49-F238E27FC236}">
              <a16:creationId xmlns:a16="http://schemas.microsoft.com/office/drawing/2014/main" id="{7C6B302D-B467-408B-88A6-C427F3492CA9}"/>
            </a:ext>
          </a:extLst>
        </xdr:cNvPr>
        <xdr:cNvCxnSpPr/>
      </xdr:nvCxnSpPr>
      <xdr:spPr>
        <a:xfrm flipV="1">
          <a:off x="3299460" y="1056033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19878</xdr:colOff>
      <xdr:row>61</xdr:row>
      <xdr:rowOff>75100</xdr:rowOff>
    </xdr:from>
    <xdr:to>
      <xdr:col>7</xdr:col>
      <xdr:colOff>14357</xdr:colOff>
      <xdr:row>61</xdr:row>
      <xdr:rowOff>80622</xdr:rowOff>
    </xdr:to>
    <xdr:cxnSp macro="">
      <xdr:nvCxnSpPr>
        <xdr:cNvPr id="14" name="直線矢印コネクタ 13">
          <a:extLst>
            <a:ext uri="{FF2B5EF4-FFF2-40B4-BE49-F238E27FC236}">
              <a16:creationId xmlns:a16="http://schemas.microsoft.com/office/drawing/2014/main" id="{D0FAF456-A7C5-4A2C-8747-00BA374DA84E}"/>
            </a:ext>
          </a:extLst>
        </xdr:cNvPr>
        <xdr:cNvCxnSpPr/>
      </xdr:nvCxnSpPr>
      <xdr:spPr>
        <a:xfrm flipV="1">
          <a:off x="3319338" y="10887880"/>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1104</xdr:colOff>
      <xdr:row>63</xdr:row>
      <xdr:rowOff>78414</xdr:rowOff>
    </xdr:from>
    <xdr:to>
      <xdr:col>6</xdr:col>
      <xdr:colOff>282713</xdr:colOff>
      <xdr:row>63</xdr:row>
      <xdr:rowOff>83936</xdr:rowOff>
    </xdr:to>
    <xdr:cxnSp macro="">
      <xdr:nvCxnSpPr>
        <xdr:cNvPr id="15" name="直線矢印コネクタ 14">
          <a:extLst>
            <a:ext uri="{FF2B5EF4-FFF2-40B4-BE49-F238E27FC236}">
              <a16:creationId xmlns:a16="http://schemas.microsoft.com/office/drawing/2014/main" id="{5F337A48-1743-41AA-8B70-DAA0E4699AA8}"/>
            </a:ext>
          </a:extLst>
        </xdr:cNvPr>
        <xdr:cNvCxnSpPr/>
      </xdr:nvCxnSpPr>
      <xdr:spPr>
        <a:xfrm flipV="1">
          <a:off x="3300564" y="11226474"/>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9938</xdr:colOff>
      <xdr:row>65</xdr:row>
      <xdr:rowOff>87248</xdr:rowOff>
    </xdr:from>
    <xdr:to>
      <xdr:col>7</xdr:col>
      <xdr:colOff>4417</xdr:colOff>
      <xdr:row>65</xdr:row>
      <xdr:rowOff>92770</xdr:rowOff>
    </xdr:to>
    <xdr:cxnSp macro="">
      <xdr:nvCxnSpPr>
        <xdr:cNvPr id="16" name="直線矢印コネクタ 15">
          <a:extLst>
            <a:ext uri="{FF2B5EF4-FFF2-40B4-BE49-F238E27FC236}">
              <a16:creationId xmlns:a16="http://schemas.microsoft.com/office/drawing/2014/main" id="{F66CEECA-8932-4DA4-BC74-BB232482C535}"/>
            </a:ext>
          </a:extLst>
        </xdr:cNvPr>
        <xdr:cNvCxnSpPr/>
      </xdr:nvCxnSpPr>
      <xdr:spPr>
        <a:xfrm flipV="1">
          <a:off x="3309398" y="1157058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7729</xdr:colOff>
      <xdr:row>67</xdr:row>
      <xdr:rowOff>90561</xdr:rowOff>
    </xdr:from>
    <xdr:to>
      <xdr:col>7</xdr:col>
      <xdr:colOff>2208</xdr:colOff>
      <xdr:row>67</xdr:row>
      <xdr:rowOff>96083</xdr:rowOff>
    </xdr:to>
    <xdr:cxnSp macro="">
      <xdr:nvCxnSpPr>
        <xdr:cNvPr id="17" name="直線矢印コネクタ 16">
          <a:extLst>
            <a:ext uri="{FF2B5EF4-FFF2-40B4-BE49-F238E27FC236}">
              <a16:creationId xmlns:a16="http://schemas.microsoft.com/office/drawing/2014/main" id="{FCAF7EFD-0A33-4242-A40C-911C4F86FB81}"/>
            </a:ext>
          </a:extLst>
        </xdr:cNvPr>
        <xdr:cNvCxnSpPr/>
      </xdr:nvCxnSpPr>
      <xdr:spPr>
        <a:xfrm flipV="1">
          <a:off x="3307189" y="11909181"/>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3311</xdr:colOff>
      <xdr:row>68</xdr:row>
      <xdr:rowOff>80617</xdr:rowOff>
    </xdr:from>
    <xdr:to>
      <xdr:col>2</xdr:col>
      <xdr:colOff>284920</xdr:colOff>
      <xdr:row>68</xdr:row>
      <xdr:rowOff>86139</xdr:rowOff>
    </xdr:to>
    <xdr:cxnSp macro="">
      <xdr:nvCxnSpPr>
        <xdr:cNvPr id="18" name="直線矢印コネクタ 17">
          <a:extLst>
            <a:ext uri="{FF2B5EF4-FFF2-40B4-BE49-F238E27FC236}">
              <a16:creationId xmlns:a16="http://schemas.microsoft.com/office/drawing/2014/main" id="{B417046D-D4C6-41F7-8A8F-530ECA3610F5}"/>
            </a:ext>
          </a:extLst>
        </xdr:cNvPr>
        <xdr:cNvCxnSpPr/>
      </xdr:nvCxnSpPr>
      <xdr:spPr>
        <a:xfrm flipV="1">
          <a:off x="1047251" y="120668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22087</xdr:colOff>
      <xdr:row>70</xdr:row>
      <xdr:rowOff>160130</xdr:rowOff>
    </xdr:from>
    <xdr:to>
      <xdr:col>6</xdr:col>
      <xdr:colOff>287130</xdr:colOff>
      <xdr:row>70</xdr:row>
      <xdr:rowOff>171173</xdr:rowOff>
    </xdr:to>
    <xdr:cxnSp macro="">
      <xdr:nvCxnSpPr>
        <xdr:cNvPr id="19" name="直線矢印コネクタ 18">
          <a:extLst>
            <a:ext uri="{FF2B5EF4-FFF2-40B4-BE49-F238E27FC236}">
              <a16:creationId xmlns:a16="http://schemas.microsoft.com/office/drawing/2014/main" id="{63A40780-9FFF-49AD-8709-B1E633149EA2}"/>
            </a:ext>
          </a:extLst>
        </xdr:cNvPr>
        <xdr:cNvCxnSpPr/>
      </xdr:nvCxnSpPr>
      <xdr:spPr>
        <a:xfrm flipV="1">
          <a:off x="2269987" y="12481670"/>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14356</xdr:colOff>
      <xdr:row>72</xdr:row>
      <xdr:rowOff>141356</xdr:rowOff>
    </xdr:from>
    <xdr:to>
      <xdr:col>6</xdr:col>
      <xdr:colOff>279399</xdr:colOff>
      <xdr:row>72</xdr:row>
      <xdr:rowOff>152399</xdr:rowOff>
    </xdr:to>
    <xdr:cxnSp macro="">
      <xdr:nvCxnSpPr>
        <xdr:cNvPr id="20" name="直線矢印コネクタ 19">
          <a:extLst>
            <a:ext uri="{FF2B5EF4-FFF2-40B4-BE49-F238E27FC236}">
              <a16:creationId xmlns:a16="http://schemas.microsoft.com/office/drawing/2014/main" id="{FBE5C542-9331-4732-8C23-5A434BA03AC8}"/>
            </a:ext>
          </a:extLst>
        </xdr:cNvPr>
        <xdr:cNvCxnSpPr/>
      </xdr:nvCxnSpPr>
      <xdr:spPr>
        <a:xfrm flipV="1">
          <a:off x="2262256" y="12965816"/>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12147</xdr:colOff>
      <xdr:row>74</xdr:row>
      <xdr:rowOff>155713</xdr:rowOff>
    </xdr:from>
    <xdr:to>
      <xdr:col>6</xdr:col>
      <xdr:colOff>277190</xdr:colOff>
      <xdr:row>74</xdr:row>
      <xdr:rowOff>166756</xdr:rowOff>
    </xdr:to>
    <xdr:cxnSp macro="">
      <xdr:nvCxnSpPr>
        <xdr:cNvPr id="21" name="直線矢印コネクタ 20">
          <a:extLst>
            <a:ext uri="{FF2B5EF4-FFF2-40B4-BE49-F238E27FC236}">
              <a16:creationId xmlns:a16="http://schemas.microsoft.com/office/drawing/2014/main" id="{E4C1B481-A438-4707-8221-9E0B565678B1}"/>
            </a:ext>
          </a:extLst>
        </xdr:cNvPr>
        <xdr:cNvCxnSpPr/>
      </xdr:nvCxnSpPr>
      <xdr:spPr>
        <a:xfrm flipV="1">
          <a:off x="2260047" y="13483093"/>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909982</xdr:colOff>
      <xdr:row>76</xdr:row>
      <xdr:rowOff>81722</xdr:rowOff>
    </xdr:from>
    <xdr:to>
      <xdr:col>6</xdr:col>
      <xdr:colOff>258416</xdr:colOff>
      <xdr:row>76</xdr:row>
      <xdr:rowOff>92765</xdr:rowOff>
    </xdr:to>
    <xdr:cxnSp macro="">
      <xdr:nvCxnSpPr>
        <xdr:cNvPr id="22" name="直線矢印コネクタ 21">
          <a:extLst>
            <a:ext uri="{FF2B5EF4-FFF2-40B4-BE49-F238E27FC236}">
              <a16:creationId xmlns:a16="http://schemas.microsoft.com/office/drawing/2014/main" id="{C2101B37-B898-475D-9954-A566B73D0886}"/>
            </a:ext>
          </a:extLst>
        </xdr:cNvPr>
        <xdr:cNvCxnSpPr/>
      </xdr:nvCxnSpPr>
      <xdr:spPr>
        <a:xfrm flipV="1">
          <a:off x="2243482" y="13912022"/>
          <a:ext cx="1314394"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5521</xdr:colOff>
      <xdr:row>54</xdr:row>
      <xdr:rowOff>104913</xdr:rowOff>
    </xdr:from>
    <xdr:to>
      <xdr:col>4</xdr:col>
      <xdr:colOff>298174</xdr:colOff>
      <xdr:row>55</xdr:row>
      <xdr:rowOff>138043</xdr:rowOff>
    </xdr:to>
    <xdr:cxnSp macro="">
      <xdr:nvCxnSpPr>
        <xdr:cNvPr id="23" name="コネクタ: カギ線 22">
          <a:extLst>
            <a:ext uri="{FF2B5EF4-FFF2-40B4-BE49-F238E27FC236}">
              <a16:creationId xmlns:a16="http://schemas.microsoft.com/office/drawing/2014/main" id="{64F0D96F-F160-4D34-A110-FDDB73CE6DF8}"/>
            </a:ext>
          </a:extLst>
        </xdr:cNvPr>
        <xdr:cNvCxnSpPr/>
      </xdr:nvCxnSpPr>
      <xdr:spPr>
        <a:xfrm>
          <a:off x="1049461" y="9744213"/>
          <a:ext cx="1496613" cy="200770"/>
        </a:xfrm>
        <a:prstGeom prst="bentConnector3">
          <a:avLst>
            <a:gd name="adj1" fmla="val 13469"/>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8835</xdr:colOff>
      <xdr:row>56</xdr:row>
      <xdr:rowOff>119270</xdr:rowOff>
    </xdr:from>
    <xdr:to>
      <xdr:col>5</xdr:col>
      <xdr:colOff>0</xdr:colOff>
      <xdr:row>57</xdr:row>
      <xdr:rowOff>121479</xdr:rowOff>
    </xdr:to>
    <xdr:cxnSp macro="">
      <xdr:nvCxnSpPr>
        <xdr:cNvPr id="24" name="コネクタ: カギ線 23">
          <a:extLst>
            <a:ext uri="{FF2B5EF4-FFF2-40B4-BE49-F238E27FC236}">
              <a16:creationId xmlns:a16="http://schemas.microsoft.com/office/drawing/2014/main" id="{EADE77EF-25F0-4A28-BE36-FF30D8AF0B60}"/>
            </a:ext>
          </a:extLst>
        </xdr:cNvPr>
        <xdr:cNvCxnSpPr/>
      </xdr:nvCxnSpPr>
      <xdr:spPr>
        <a:xfrm>
          <a:off x="1052775" y="10093850"/>
          <a:ext cx="1507545"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6627</xdr:colOff>
      <xdr:row>58</xdr:row>
      <xdr:rowOff>117062</xdr:rowOff>
    </xdr:from>
    <xdr:to>
      <xdr:col>4</xdr:col>
      <xdr:colOff>312531</xdr:colOff>
      <xdr:row>59</xdr:row>
      <xdr:rowOff>119270</xdr:rowOff>
    </xdr:to>
    <xdr:cxnSp macro="">
      <xdr:nvCxnSpPr>
        <xdr:cNvPr id="25" name="コネクタ: カギ線 24">
          <a:extLst>
            <a:ext uri="{FF2B5EF4-FFF2-40B4-BE49-F238E27FC236}">
              <a16:creationId xmlns:a16="http://schemas.microsoft.com/office/drawing/2014/main" id="{9BC3A013-FA30-4A7A-AC94-43C5474384DE}"/>
            </a:ext>
          </a:extLst>
        </xdr:cNvPr>
        <xdr:cNvCxnSpPr/>
      </xdr:nvCxnSpPr>
      <xdr:spPr>
        <a:xfrm>
          <a:off x="1050567" y="10426922"/>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4418</xdr:colOff>
      <xdr:row>60</xdr:row>
      <xdr:rowOff>98287</xdr:rowOff>
    </xdr:from>
    <xdr:to>
      <xdr:col>4</xdr:col>
      <xdr:colOff>310322</xdr:colOff>
      <xdr:row>61</xdr:row>
      <xdr:rowOff>100496</xdr:rowOff>
    </xdr:to>
    <xdr:cxnSp macro="">
      <xdr:nvCxnSpPr>
        <xdr:cNvPr id="26" name="コネクタ: カギ線 25">
          <a:extLst>
            <a:ext uri="{FF2B5EF4-FFF2-40B4-BE49-F238E27FC236}">
              <a16:creationId xmlns:a16="http://schemas.microsoft.com/office/drawing/2014/main" id="{731C61F3-A862-402A-A727-023E1D76F2F7}"/>
            </a:ext>
          </a:extLst>
        </xdr:cNvPr>
        <xdr:cNvCxnSpPr/>
      </xdr:nvCxnSpPr>
      <xdr:spPr>
        <a:xfrm>
          <a:off x="1048358" y="10743427"/>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758688</xdr:colOff>
      <xdr:row>62</xdr:row>
      <xdr:rowOff>96079</xdr:rowOff>
    </xdr:from>
    <xdr:to>
      <xdr:col>4</xdr:col>
      <xdr:colOff>302592</xdr:colOff>
      <xdr:row>63</xdr:row>
      <xdr:rowOff>98288</xdr:rowOff>
    </xdr:to>
    <xdr:cxnSp macro="">
      <xdr:nvCxnSpPr>
        <xdr:cNvPr id="27" name="コネクタ: カギ線 26">
          <a:extLst>
            <a:ext uri="{FF2B5EF4-FFF2-40B4-BE49-F238E27FC236}">
              <a16:creationId xmlns:a16="http://schemas.microsoft.com/office/drawing/2014/main" id="{5A305269-854B-4A19-AE0E-FCAF6CE4BEB4}"/>
            </a:ext>
          </a:extLst>
        </xdr:cNvPr>
        <xdr:cNvCxnSpPr/>
      </xdr:nvCxnSpPr>
      <xdr:spPr>
        <a:xfrm>
          <a:off x="1040628" y="11076499"/>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64</xdr:row>
      <xdr:rowOff>115958</xdr:rowOff>
    </xdr:from>
    <xdr:to>
      <xdr:col>4</xdr:col>
      <xdr:colOff>305905</xdr:colOff>
      <xdr:row>65</xdr:row>
      <xdr:rowOff>118166</xdr:rowOff>
    </xdr:to>
    <xdr:cxnSp macro="">
      <xdr:nvCxnSpPr>
        <xdr:cNvPr id="28" name="コネクタ: カギ線 27">
          <a:extLst>
            <a:ext uri="{FF2B5EF4-FFF2-40B4-BE49-F238E27FC236}">
              <a16:creationId xmlns:a16="http://schemas.microsoft.com/office/drawing/2014/main" id="{53B13580-D6D1-4DF7-AB19-54D40B9318AE}"/>
            </a:ext>
          </a:extLst>
        </xdr:cNvPr>
        <xdr:cNvCxnSpPr/>
      </xdr:nvCxnSpPr>
      <xdr:spPr>
        <a:xfrm>
          <a:off x="1043941" y="11431658"/>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759793</xdr:colOff>
      <xdr:row>66</xdr:row>
      <xdr:rowOff>119270</xdr:rowOff>
    </xdr:from>
    <xdr:to>
      <xdr:col>4</xdr:col>
      <xdr:colOff>303697</xdr:colOff>
      <xdr:row>67</xdr:row>
      <xdr:rowOff>121479</xdr:rowOff>
    </xdr:to>
    <xdr:cxnSp macro="">
      <xdr:nvCxnSpPr>
        <xdr:cNvPr id="29" name="コネクタ: カギ線 28">
          <a:extLst>
            <a:ext uri="{FF2B5EF4-FFF2-40B4-BE49-F238E27FC236}">
              <a16:creationId xmlns:a16="http://schemas.microsoft.com/office/drawing/2014/main" id="{5A3BF52C-E4FE-44D0-80F9-9DDD21F4347D}"/>
            </a:ext>
          </a:extLst>
        </xdr:cNvPr>
        <xdr:cNvCxnSpPr/>
      </xdr:nvCxnSpPr>
      <xdr:spPr>
        <a:xfrm>
          <a:off x="1041733" y="11770250"/>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78</xdr:row>
      <xdr:rowOff>182217</xdr:rowOff>
    </xdr:from>
    <xdr:to>
      <xdr:col>7</xdr:col>
      <xdr:colOff>11044</xdr:colOff>
      <xdr:row>78</xdr:row>
      <xdr:rowOff>182217</xdr:rowOff>
    </xdr:to>
    <xdr:cxnSp macro="">
      <xdr:nvCxnSpPr>
        <xdr:cNvPr id="30" name="直線矢印コネクタ 29">
          <a:extLst>
            <a:ext uri="{FF2B5EF4-FFF2-40B4-BE49-F238E27FC236}">
              <a16:creationId xmlns:a16="http://schemas.microsoft.com/office/drawing/2014/main" id="{F935B4A5-7AD7-4F55-837E-986DE51D17B2}"/>
            </a:ext>
          </a:extLst>
        </xdr:cNvPr>
        <xdr:cNvCxnSpPr/>
      </xdr:nvCxnSpPr>
      <xdr:spPr>
        <a:xfrm>
          <a:off x="3304982" y="14347797"/>
          <a:ext cx="295082" cy="0"/>
        </a:xfrm>
        <a:prstGeom prst="straightConnector1">
          <a:avLst/>
        </a:prstGeom>
        <a:ln>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485913</xdr:colOff>
      <xdr:row>51</xdr:row>
      <xdr:rowOff>82826</xdr:rowOff>
    </xdr:from>
    <xdr:to>
      <xdr:col>3</xdr:col>
      <xdr:colOff>5522</xdr:colOff>
      <xdr:row>51</xdr:row>
      <xdr:rowOff>88348</xdr:rowOff>
    </xdr:to>
    <xdr:cxnSp macro="">
      <xdr:nvCxnSpPr>
        <xdr:cNvPr id="31" name="直線矢印コネクタ 30">
          <a:extLst>
            <a:ext uri="{FF2B5EF4-FFF2-40B4-BE49-F238E27FC236}">
              <a16:creationId xmlns:a16="http://schemas.microsoft.com/office/drawing/2014/main" id="{CDD8C0A8-478E-40F6-959D-053728A1DCE4}"/>
            </a:ext>
          </a:extLst>
        </xdr:cNvPr>
        <xdr:cNvCxnSpPr/>
      </xdr:nvCxnSpPr>
      <xdr:spPr>
        <a:xfrm>
          <a:off x="767853" y="8944886"/>
          <a:ext cx="57116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478182</xdr:colOff>
      <xdr:row>51</xdr:row>
      <xdr:rowOff>257313</xdr:rowOff>
    </xdr:from>
    <xdr:to>
      <xdr:col>2</xdr:col>
      <xdr:colOff>284921</xdr:colOff>
      <xdr:row>51</xdr:row>
      <xdr:rowOff>262835</xdr:rowOff>
    </xdr:to>
    <xdr:cxnSp macro="">
      <xdr:nvCxnSpPr>
        <xdr:cNvPr id="32" name="直線矢印コネクタ 31">
          <a:extLst>
            <a:ext uri="{FF2B5EF4-FFF2-40B4-BE49-F238E27FC236}">
              <a16:creationId xmlns:a16="http://schemas.microsoft.com/office/drawing/2014/main" id="{AAC5F563-8D01-4FE5-9227-6CAFF5559BA4}"/>
            </a:ext>
          </a:extLst>
        </xdr:cNvPr>
        <xdr:cNvCxnSpPr/>
      </xdr:nvCxnSpPr>
      <xdr:spPr>
        <a:xfrm>
          <a:off x="760122" y="9119373"/>
          <a:ext cx="5687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13804</xdr:colOff>
      <xdr:row>68</xdr:row>
      <xdr:rowOff>110435</xdr:rowOff>
    </xdr:from>
    <xdr:to>
      <xdr:col>8</xdr:col>
      <xdr:colOff>181527</xdr:colOff>
      <xdr:row>78</xdr:row>
      <xdr:rowOff>39066</xdr:rowOff>
    </xdr:to>
    <xdr:sp macro="" textlink="">
      <xdr:nvSpPr>
        <xdr:cNvPr id="33" name="正方形/長方形 32">
          <a:extLst>
            <a:ext uri="{FF2B5EF4-FFF2-40B4-BE49-F238E27FC236}">
              <a16:creationId xmlns:a16="http://schemas.microsoft.com/office/drawing/2014/main" id="{FA2EDF91-A2AA-4D3D-BD87-023C46943E85}"/>
            </a:ext>
          </a:extLst>
        </xdr:cNvPr>
        <xdr:cNvSpPr/>
      </xdr:nvSpPr>
      <xdr:spPr>
        <a:xfrm>
          <a:off x="3368261" y="11945363"/>
          <a:ext cx="1285875" cy="2183341"/>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202463</xdr:colOff>
      <xdr:row>68</xdr:row>
      <xdr:rowOff>151848</xdr:rowOff>
    </xdr:from>
    <xdr:to>
      <xdr:col>8</xdr:col>
      <xdr:colOff>119361</xdr:colOff>
      <xdr:row>69</xdr:row>
      <xdr:rowOff>246546</xdr:rowOff>
    </xdr:to>
    <xdr:sp macro="" textlink="">
      <xdr:nvSpPr>
        <xdr:cNvPr id="34" name="テキスト ボックス 33">
          <a:extLst>
            <a:ext uri="{FF2B5EF4-FFF2-40B4-BE49-F238E27FC236}">
              <a16:creationId xmlns:a16="http://schemas.microsoft.com/office/drawing/2014/main" id="{CA1BC016-D90C-4626-98FC-C3F2B4D687BC}"/>
            </a:ext>
          </a:extLst>
        </xdr:cNvPr>
        <xdr:cNvSpPr txBox="1"/>
      </xdr:nvSpPr>
      <xdr:spPr>
        <a:xfrm>
          <a:off x="3556920" y="11986776"/>
          <a:ext cx="103505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主な環境負荷</a:t>
          </a:r>
        </a:p>
      </xdr:txBody>
    </xdr:sp>
    <xdr:clientData/>
  </xdr:twoCellAnchor>
  <xdr:twoCellAnchor>
    <xdr:from>
      <xdr:col>2</xdr:col>
      <xdr:colOff>96631</xdr:colOff>
      <xdr:row>69</xdr:row>
      <xdr:rowOff>165652</xdr:rowOff>
    </xdr:from>
    <xdr:to>
      <xdr:col>4</xdr:col>
      <xdr:colOff>149317</xdr:colOff>
      <xdr:row>80</xdr:row>
      <xdr:rowOff>60372</xdr:rowOff>
    </xdr:to>
    <xdr:sp macro="" textlink="">
      <xdr:nvSpPr>
        <xdr:cNvPr id="35" name="正方形/長方形 34">
          <a:extLst>
            <a:ext uri="{FF2B5EF4-FFF2-40B4-BE49-F238E27FC236}">
              <a16:creationId xmlns:a16="http://schemas.microsoft.com/office/drawing/2014/main" id="{41CFEC9B-9F75-4D25-AE09-C3A506A53C2B}"/>
            </a:ext>
          </a:extLst>
        </xdr:cNvPr>
        <xdr:cNvSpPr/>
      </xdr:nvSpPr>
      <xdr:spPr>
        <a:xfrm>
          <a:off x="1154964" y="12166232"/>
          <a:ext cx="1285875" cy="2480734"/>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0</xdr:colOff>
      <xdr:row>200</xdr:row>
      <xdr:rowOff>0</xdr:rowOff>
    </xdr:from>
    <xdr:to>
      <xdr:col>25</xdr:col>
      <xdr:colOff>0</xdr:colOff>
      <xdr:row>200</xdr:row>
      <xdr:rowOff>0</xdr:rowOff>
    </xdr:to>
    <xdr:sp macro="" textlink="">
      <xdr:nvSpPr>
        <xdr:cNvPr id="150357" name="Line 1">
          <a:extLst>
            <a:ext uri="{FF2B5EF4-FFF2-40B4-BE49-F238E27FC236}">
              <a16:creationId xmlns:a16="http://schemas.microsoft.com/office/drawing/2014/main" id="{00000000-0008-0000-0C00-0000554B0200}"/>
            </a:ext>
          </a:extLst>
        </xdr:cNvPr>
        <xdr:cNvSpPr>
          <a:spLocks noChangeShapeType="1"/>
        </xdr:cNvSpPr>
      </xdr:nvSpPr>
      <xdr:spPr bwMode="auto">
        <a:xfrm flipV="1">
          <a:off x="15716250" y="21783675"/>
          <a:ext cx="2428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9525</xdr:colOff>
      <xdr:row>200</xdr:row>
      <xdr:rowOff>0</xdr:rowOff>
    </xdr:from>
    <xdr:to>
      <xdr:col>25</xdr:col>
      <xdr:colOff>0</xdr:colOff>
      <xdr:row>200</xdr:row>
      <xdr:rowOff>0</xdr:rowOff>
    </xdr:to>
    <xdr:sp macro="" textlink="">
      <xdr:nvSpPr>
        <xdr:cNvPr id="150358" name="Line 2">
          <a:extLst>
            <a:ext uri="{FF2B5EF4-FFF2-40B4-BE49-F238E27FC236}">
              <a16:creationId xmlns:a16="http://schemas.microsoft.com/office/drawing/2014/main" id="{00000000-0008-0000-0C00-0000564B0200}"/>
            </a:ext>
          </a:extLst>
        </xdr:cNvPr>
        <xdr:cNvSpPr>
          <a:spLocks noChangeShapeType="1"/>
        </xdr:cNvSpPr>
      </xdr:nvSpPr>
      <xdr:spPr bwMode="auto">
        <a:xfrm flipV="1">
          <a:off x="15725775" y="21783675"/>
          <a:ext cx="2419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94</xdr:row>
      <xdr:rowOff>95250</xdr:rowOff>
    </xdr:from>
    <xdr:to>
      <xdr:col>16</xdr:col>
      <xdr:colOff>114300</xdr:colOff>
      <xdr:row>94</xdr:row>
      <xdr:rowOff>104775</xdr:rowOff>
    </xdr:to>
    <xdr:sp macro="" textlink="">
      <xdr:nvSpPr>
        <xdr:cNvPr id="150359" name="Line 3">
          <a:extLst>
            <a:ext uri="{FF2B5EF4-FFF2-40B4-BE49-F238E27FC236}">
              <a16:creationId xmlns:a16="http://schemas.microsoft.com/office/drawing/2014/main" id="{00000000-0008-0000-0C00-0000574B0200}"/>
            </a:ext>
          </a:extLst>
        </xdr:cNvPr>
        <xdr:cNvSpPr>
          <a:spLocks noChangeShapeType="1"/>
        </xdr:cNvSpPr>
      </xdr:nvSpPr>
      <xdr:spPr bwMode="auto">
        <a:xfrm flipV="1">
          <a:off x="11191875" y="7620000"/>
          <a:ext cx="571500" cy="95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228600</xdr:colOff>
      <xdr:row>122</xdr:row>
      <xdr:rowOff>0</xdr:rowOff>
    </xdr:from>
    <xdr:to>
      <xdr:col>9</xdr:col>
      <xdr:colOff>314325</xdr:colOff>
      <xdr:row>122</xdr:row>
      <xdr:rowOff>0</xdr:rowOff>
    </xdr:to>
    <xdr:sp macro="" textlink="">
      <xdr:nvSpPr>
        <xdr:cNvPr id="5" name="AutoShape 16">
          <a:extLst>
            <a:ext uri="{FF2B5EF4-FFF2-40B4-BE49-F238E27FC236}">
              <a16:creationId xmlns:a16="http://schemas.microsoft.com/office/drawing/2014/main" id="{00000000-0008-0000-0C00-000005000000}"/>
            </a:ext>
          </a:extLst>
        </xdr:cNvPr>
        <xdr:cNvSpPr>
          <a:spLocks noChangeArrowheads="1"/>
        </xdr:cNvSpPr>
      </xdr:nvSpPr>
      <xdr:spPr bwMode="auto">
        <a:xfrm>
          <a:off x="7248525" y="8191500"/>
          <a:ext cx="1114425" cy="0"/>
        </a:xfrm>
        <a:prstGeom prst="wedgeRoundRectCallout">
          <a:avLst>
            <a:gd name="adj1" fmla="val 68000"/>
            <a:gd name="adj2" fmla="val 10380"/>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FF0000"/>
              </a:solidFill>
              <a:latin typeface="ＭＳ Ｐゴシック"/>
              <a:ea typeface="ＭＳ Ｐゴシック"/>
            </a:rPr>
            <a:t>運用開始の線を入れる</a:t>
          </a:r>
        </a:p>
        <a:p>
          <a:pPr algn="l" rtl="0">
            <a:defRPr sz="1000"/>
          </a:pPr>
          <a:r>
            <a:rPr lang="ja-JP" altLang="en-US" sz="1100" b="0" i="0" u="none" strike="noStrike" baseline="0">
              <a:solidFill>
                <a:srgbClr val="FF0000"/>
              </a:solidFill>
              <a:latin typeface="ＭＳ Ｐゴシック"/>
              <a:ea typeface="ＭＳ Ｐゴシック"/>
            </a:rPr>
            <a:t>クリックして移動</a:t>
          </a:r>
        </a:p>
      </xdr:txBody>
    </xdr:sp>
    <xdr:clientData/>
  </xdr:twoCellAnchor>
  <xdr:twoCellAnchor>
    <xdr:from>
      <xdr:col>18</xdr:col>
      <xdr:colOff>361950</xdr:colOff>
      <xdr:row>1</xdr:row>
      <xdr:rowOff>0</xdr:rowOff>
    </xdr:from>
    <xdr:to>
      <xdr:col>21</xdr:col>
      <xdr:colOff>1362075</xdr:colOff>
      <xdr:row>4</xdr:row>
      <xdr:rowOff>171450</xdr:rowOff>
    </xdr:to>
    <xdr:sp macro="" textlink="">
      <xdr:nvSpPr>
        <xdr:cNvPr id="7" name="WordArt 29">
          <a:extLst>
            <a:ext uri="{FF2B5EF4-FFF2-40B4-BE49-F238E27FC236}">
              <a16:creationId xmlns:a16="http://schemas.microsoft.com/office/drawing/2014/main" id="{00000000-0008-0000-0C00-000007000000}"/>
            </a:ext>
          </a:extLst>
        </xdr:cNvPr>
        <xdr:cNvSpPr>
          <a:spLocks noChangeArrowheads="1" noChangeShapeType="1" noTextEdit="1"/>
        </xdr:cNvSpPr>
      </xdr:nvSpPr>
      <xdr:spPr bwMode="auto">
        <a:xfrm>
          <a:off x="13039725" y="0"/>
          <a:ext cx="2019300" cy="10001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9</xdr:col>
      <xdr:colOff>276225</xdr:colOff>
      <xdr:row>6</xdr:row>
      <xdr:rowOff>114300</xdr:rowOff>
    </xdr:from>
    <xdr:to>
      <xdr:col>13</xdr:col>
      <xdr:colOff>0</xdr:colOff>
      <xdr:row>6</xdr:row>
      <xdr:rowOff>114300</xdr:rowOff>
    </xdr:to>
    <xdr:cxnSp macro="">
      <xdr:nvCxnSpPr>
        <xdr:cNvPr id="10" name="直線矢印コネクタ 9">
          <a:extLst>
            <a:ext uri="{FF2B5EF4-FFF2-40B4-BE49-F238E27FC236}">
              <a16:creationId xmlns:a16="http://schemas.microsoft.com/office/drawing/2014/main" id="{00000000-0008-0000-0C00-00000A000000}"/>
            </a:ext>
          </a:extLst>
        </xdr:cNvPr>
        <xdr:cNvCxnSpPr/>
      </xdr:nvCxnSpPr>
      <xdr:spPr>
        <a:xfrm>
          <a:off x="8324850" y="1657350"/>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6</xdr:row>
      <xdr:rowOff>123825</xdr:rowOff>
    </xdr:from>
    <xdr:to>
      <xdr:col>17</xdr:col>
      <xdr:colOff>247650</xdr:colOff>
      <xdr:row>6</xdr:row>
      <xdr:rowOff>123825</xdr:rowOff>
    </xdr:to>
    <xdr:cxnSp macro="">
      <xdr:nvCxnSpPr>
        <xdr:cNvPr id="11" name="直線矢印コネクタ 10">
          <a:extLst>
            <a:ext uri="{FF2B5EF4-FFF2-40B4-BE49-F238E27FC236}">
              <a16:creationId xmlns:a16="http://schemas.microsoft.com/office/drawing/2014/main" id="{00000000-0008-0000-0C00-00000B000000}"/>
            </a:ext>
          </a:extLst>
        </xdr:cNvPr>
        <xdr:cNvCxnSpPr/>
      </xdr:nvCxnSpPr>
      <xdr:spPr>
        <a:xfrm>
          <a:off x="10629900" y="1666875"/>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519545</xdr:colOff>
      <xdr:row>174</xdr:row>
      <xdr:rowOff>0</xdr:rowOff>
    </xdr:from>
    <xdr:to>
      <xdr:col>3</xdr:col>
      <xdr:colOff>519545</xdr:colOff>
      <xdr:row>175</xdr:row>
      <xdr:rowOff>164522</xdr:rowOff>
    </xdr:to>
    <xdr:cxnSp macro="">
      <xdr:nvCxnSpPr>
        <xdr:cNvPr id="12" name="直線矢印コネクタ 11">
          <a:extLst>
            <a:ext uri="{FF2B5EF4-FFF2-40B4-BE49-F238E27FC236}">
              <a16:creationId xmlns:a16="http://schemas.microsoft.com/office/drawing/2014/main" id="{7F8FAAD3-E913-4036-8A50-CF21138C8EAC}"/>
            </a:ext>
          </a:extLst>
        </xdr:cNvPr>
        <xdr:cNvCxnSpPr/>
      </xdr:nvCxnSpPr>
      <xdr:spPr>
        <a:xfrm>
          <a:off x="2005445" y="21221700"/>
          <a:ext cx="0" cy="335972"/>
        </a:xfrm>
        <a:prstGeom prst="straightConnector1">
          <a:avLst/>
        </a:prstGeom>
        <a:ln>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112568</xdr:colOff>
      <xdr:row>175</xdr:row>
      <xdr:rowOff>60613</xdr:rowOff>
    </xdr:from>
    <xdr:to>
      <xdr:col>4</xdr:col>
      <xdr:colOff>831272</xdr:colOff>
      <xdr:row>176</xdr:row>
      <xdr:rowOff>147204</xdr:rowOff>
    </xdr:to>
    <xdr:sp macro="" textlink="">
      <xdr:nvSpPr>
        <xdr:cNvPr id="13" name="吹き出し: 角を丸めた四角形 12">
          <a:extLst>
            <a:ext uri="{FF2B5EF4-FFF2-40B4-BE49-F238E27FC236}">
              <a16:creationId xmlns:a16="http://schemas.microsoft.com/office/drawing/2014/main" id="{BA6F47C6-AF16-4621-9536-CC26E2BBDC44}"/>
            </a:ext>
          </a:extLst>
        </xdr:cNvPr>
        <xdr:cNvSpPr/>
      </xdr:nvSpPr>
      <xdr:spPr>
        <a:xfrm>
          <a:off x="2189018" y="21453763"/>
          <a:ext cx="718704" cy="296141"/>
        </a:xfrm>
        <a:prstGeom prst="wedgeRoundRectCallout">
          <a:avLst>
            <a:gd name="adj1" fmla="val -67821"/>
            <a:gd name="adj2" fmla="val -55147"/>
            <a:gd name="adj3" fmla="val 16667"/>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どちらか</a:t>
          </a:r>
        </a:p>
      </xdr:txBody>
    </xdr:sp>
    <xdr:clientData/>
  </xdr:twoCellAnchor>
  <xdr:twoCellAnchor>
    <xdr:from>
      <xdr:col>1</xdr:col>
      <xdr:colOff>323850</xdr:colOff>
      <xdr:row>28</xdr:row>
      <xdr:rowOff>104776</xdr:rowOff>
    </xdr:from>
    <xdr:to>
      <xdr:col>4</xdr:col>
      <xdr:colOff>276225</xdr:colOff>
      <xdr:row>32</xdr:row>
      <xdr:rowOff>104776</xdr:rowOff>
    </xdr:to>
    <xdr:sp macro="" textlink="">
      <xdr:nvSpPr>
        <xdr:cNvPr id="3" name="吹き出し: 線 2">
          <a:extLst>
            <a:ext uri="{FF2B5EF4-FFF2-40B4-BE49-F238E27FC236}">
              <a16:creationId xmlns:a16="http://schemas.microsoft.com/office/drawing/2014/main" id="{ED2EB906-C03D-44C0-A435-7163334E8E4E}"/>
            </a:ext>
          </a:extLst>
        </xdr:cNvPr>
        <xdr:cNvSpPr/>
      </xdr:nvSpPr>
      <xdr:spPr>
        <a:xfrm>
          <a:off x="561975" y="5267326"/>
          <a:ext cx="1790700" cy="685800"/>
        </a:xfrm>
        <a:prstGeom prst="borderCallout1">
          <a:avLst>
            <a:gd name="adj1" fmla="val -1571"/>
            <a:gd name="adj2" fmla="val 53673"/>
            <a:gd name="adj3" fmla="val -19596"/>
            <a:gd name="adj4" fmla="val 54044"/>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必要に応じて使用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（使用しない場合は白文字で見えあないようにする）</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xdr:col>
      <xdr:colOff>99039</xdr:colOff>
      <xdr:row>5</xdr:row>
      <xdr:rowOff>92144</xdr:rowOff>
    </xdr:from>
    <xdr:ext cx="8302465" cy="992579"/>
    <xdr:sp macro="" textlink="">
      <xdr:nvSpPr>
        <xdr:cNvPr id="2" name="正方形/長方形 1">
          <a:extLst>
            <a:ext uri="{FF2B5EF4-FFF2-40B4-BE49-F238E27FC236}">
              <a16:creationId xmlns:a16="http://schemas.microsoft.com/office/drawing/2014/main" id="{9121563E-C031-4AB8-A0B6-C019CBD4DB66}"/>
            </a:ext>
          </a:extLst>
        </xdr:cNvPr>
        <xdr:cNvSpPr/>
      </xdr:nvSpPr>
      <xdr:spPr>
        <a:xfrm>
          <a:off x="1076939" y="752544"/>
          <a:ext cx="8302465" cy="992579"/>
        </a:xfrm>
        <a:prstGeom prst="rect">
          <a:avLst/>
        </a:prstGeom>
        <a:noFill/>
      </xdr:spPr>
      <xdr:txBody>
        <a:bodyPr wrap="none" lIns="91440" tIns="45720" rIns="91440" bIns="45720">
          <a:spAutoFit/>
        </a:bodyPr>
        <a:lstStyle/>
        <a:p>
          <a:pPr algn="ctr"/>
          <a:r>
            <a:rPr lang="ja-JP" altLang="en-US" sz="5400" b="0" cap="none" spc="0">
              <a:ln w="0"/>
              <a:solidFill>
                <a:schemeClr val="accent1"/>
              </a:solidFill>
              <a:effectLst>
                <a:outerShdw blurRad="38100" dist="25400" dir="5400000" algn="ctr" rotWithShape="0">
                  <a:srgbClr val="6E747A">
                    <a:alpha val="43000"/>
                  </a:srgbClr>
                </a:outerShdw>
              </a:effectLst>
            </a:rPr>
            <a:t>必要に応じてお使いください</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8</xdr:col>
      <xdr:colOff>257175</xdr:colOff>
      <xdr:row>0</xdr:row>
      <xdr:rowOff>142875</xdr:rowOff>
    </xdr:from>
    <xdr:to>
      <xdr:col>17</xdr:col>
      <xdr:colOff>74295</xdr:colOff>
      <xdr:row>3</xdr:row>
      <xdr:rowOff>179474</xdr:rowOff>
    </xdr:to>
    <xdr:sp macro="" textlink="">
      <xdr:nvSpPr>
        <xdr:cNvPr id="3" name="WordArt 1">
          <a:extLst>
            <a:ext uri="{FF2B5EF4-FFF2-40B4-BE49-F238E27FC236}">
              <a16:creationId xmlns:a16="http://schemas.microsoft.com/office/drawing/2014/main" id="{4283C395-5CAB-4138-933B-4487DA406672}"/>
            </a:ext>
          </a:extLst>
        </xdr:cNvPr>
        <xdr:cNvSpPr>
          <a:spLocks noChangeArrowheads="1" noChangeShapeType="1" noTextEdit="1"/>
        </xdr:cNvSpPr>
      </xdr:nvSpPr>
      <xdr:spPr bwMode="auto">
        <a:xfrm>
          <a:off x="5600700" y="142875"/>
          <a:ext cx="2388870" cy="665249"/>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環境経営計画書で代用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57150</xdr:colOff>
      <xdr:row>9</xdr:row>
      <xdr:rowOff>257175</xdr:rowOff>
    </xdr:from>
    <xdr:to>
      <xdr:col>10</xdr:col>
      <xdr:colOff>196215</xdr:colOff>
      <xdr:row>16</xdr:row>
      <xdr:rowOff>66675</xdr:rowOff>
    </xdr:to>
    <xdr:sp macro="" textlink="">
      <xdr:nvSpPr>
        <xdr:cNvPr id="3" name="WordArt 1">
          <a:extLst>
            <a:ext uri="{FF2B5EF4-FFF2-40B4-BE49-F238E27FC236}">
              <a16:creationId xmlns:a16="http://schemas.microsoft.com/office/drawing/2014/main" id="{2CF13A47-CDC2-4943-981A-9B34A825DF7F}"/>
            </a:ext>
          </a:extLst>
        </xdr:cNvPr>
        <xdr:cNvSpPr>
          <a:spLocks noChangeArrowheads="1" noChangeShapeType="1" noTextEdit="1"/>
        </xdr:cNvSpPr>
      </xdr:nvSpPr>
      <xdr:spPr bwMode="auto">
        <a:xfrm>
          <a:off x="2076450" y="2971800"/>
          <a:ext cx="3206115" cy="15716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記録は要求されていない</a:t>
          </a:r>
          <a:endParaRPr lang="en-US" altLang="ja-JP" sz="3600" kern="10" spc="0">
            <a:ln w="9525">
              <a:solidFill>
                <a:srgbClr val="000000"/>
              </a:solidFill>
              <a:round/>
              <a:headEnd/>
              <a:tailEnd/>
            </a:ln>
            <a:solidFill>
              <a:srgbClr val="31F3EE"/>
            </a:solidFill>
            <a:effectLst/>
            <a:latin typeface="ＭＳ Ｐゴシック"/>
            <a:ea typeface="ＭＳ Ｐゴシック"/>
          </a:endParaRPr>
        </a:p>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重要な教育で使用を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0</xdr:colOff>
      <xdr:row>32</xdr:row>
      <xdr:rowOff>167640</xdr:rowOff>
    </xdr:from>
    <xdr:to>
      <xdr:col>12</xdr:col>
      <xdr:colOff>106680</xdr:colOff>
      <xdr:row>44</xdr:row>
      <xdr:rowOff>7620</xdr:rowOff>
    </xdr:to>
    <xdr:pic>
      <xdr:nvPicPr>
        <xdr:cNvPr id="4" name="図 3">
          <a:extLst>
            <a:ext uri="{FF2B5EF4-FFF2-40B4-BE49-F238E27FC236}">
              <a16:creationId xmlns:a16="http://schemas.microsoft.com/office/drawing/2014/main" id="{019E4ED1-8CAC-4C8A-AC95-2038BBED3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02680" y="8694420"/>
          <a:ext cx="4198620" cy="244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514350</xdr:colOff>
      <xdr:row>40</xdr:row>
      <xdr:rowOff>107950</xdr:rowOff>
    </xdr:from>
    <xdr:to>
      <xdr:col>11</xdr:col>
      <xdr:colOff>288071</xdr:colOff>
      <xdr:row>43</xdr:row>
      <xdr:rowOff>135177</xdr:rowOff>
    </xdr:to>
    <xdr:pic>
      <xdr:nvPicPr>
        <xdr:cNvPr id="2" name="図 1">
          <a:extLst>
            <a:ext uri="{FF2B5EF4-FFF2-40B4-BE49-F238E27FC236}">
              <a16:creationId xmlns:a16="http://schemas.microsoft.com/office/drawing/2014/main" id="{A87C7A36-A7D5-4E3F-9467-FB3887D2DF3D}"/>
            </a:ext>
          </a:extLst>
        </xdr:cNvPr>
        <xdr:cNvPicPr>
          <a:picLocks noChangeAspect="1"/>
        </xdr:cNvPicPr>
      </xdr:nvPicPr>
      <xdr:blipFill>
        <a:blip xmlns:r="http://schemas.openxmlformats.org/officeDocument/2006/relationships" r:embed="rId2"/>
        <a:stretch>
          <a:fillRect/>
        </a:stretch>
      </xdr:blipFill>
      <xdr:spPr>
        <a:xfrm>
          <a:off x="8089900" y="11099800"/>
          <a:ext cx="402371" cy="566977"/>
        </a:xfrm>
        <a:prstGeom prst="rect">
          <a:avLst/>
        </a:prstGeom>
      </xdr:spPr>
    </xdr:pic>
    <xdr:clientData/>
  </xdr:twoCellAnchor>
  <xdr:twoCellAnchor>
    <xdr:from>
      <xdr:col>9</xdr:col>
      <xdr:colOff>247650</xdr:colOff>
      <xdr:row>40</xdr:row>
      <xdr:rowOff>146050</xdr:rowOff>
    </xdr:from>
    <xdr:to>
      <xdr:col>10</xdr:col>
      <xdr:colOff>476250</xdr:colOff>
      <xdr:row>41</xdr:row>
      <xdr:rowOff>139700</xdr:rowOff>
    </xdr:to>
    <xdr:sp macro="" textlink="">
      <xdr:nvSpPr>
        <xdr:cNvPr id="7" name="テキスト ボックス 6">
          <a:extLst>
            <a:ext uri="{FF2B5EF4-FFF2-40B4-BE49-F238E27FC236}">
              <a16:creationId xmlns:a16="http://schemas.microsoft.com/office/drawing/2014/main" id="{491599CB-D275-4402-8577-C51C255828F8}"/>
            </a:ext>
          </a:extLst>
        </xdr:cNvPr>
        <xdr:cNvSpPr txBox="1"/>
      </xdr:nvSpPr>
      <xdr:spPr>
        <a:xfrm>
          <a:off x="7194550" y="11137900"/>
          <a:ext cx="857250" cy="158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環境経営レポート</a:t>
          </a:r>
        </a:p>
      </xdr:txBody>
    </xdr:sp>
    <xdr:clientData/>
  </xdr:twoCellAnchor>
  <xdr:twoCellAnchor>
    <xdr:from>
      <xdr:col>1</xdr:col>
      <xdr:colOff>85725</xdr:colOff>
      <xdr:row>11</xdr:row>
      <xdr:rowOff>19050</xdr:rowOff>
    </xdr:from>
    <xdr:to>
      <xdr:col>5</xdr:col>
      <xdr:colOff>657224</xdr:colOff>
      <xdr:row>16</xdr:row>
      <xdr:rowOff>38100</xdr:rowOff>
    </xdr:to>
    <xdr:sp macro="" textlink="">
      <xdr:nvSpPr>
        <xdr:cNvPr id="5" name="WordArt 1">
          <a:extLst>
            <a:ext uri="{FF2B5EF4-FFF2-40B4-BE49-F238E27FC236}">
              <a16:creationId xmlns:a16="http://schemas.microsoft.com/office/drawing/2014/main" id="{C2416127-23E8-42F0-A3E3-C775C82745F1}"/>
            </a:ext>
          </a:extLst>
        </xdr:cNvPr>
        <xdr:cNvSpPr>
          <a:spLocks noChangeArrowheads="1" noChangeShapeType="1" noTextEdit="1"/>
        </xdr:cNvSpPr>
      </xdr:nvSpPr>
      <xdr:spPr bwMode="auto">
        <a:xfrm>
          <a:off x="771525" y="2609850"/>
          <a:ext cx="4600574" cy="20574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環境経営レポートで苦情等なしを記載の場合は白紙で</a:t>
          </a:r>
          <a:r>
            <a:rPr lang="en-US" altLang="ja-JP" sz="3600" kern="10" spc="0">
              <a:ln w="9525">
                <a:solidFill>
                  <a:srgbClr val="000000"/>
                </a:solidFill>
                <a:round/>
                <a:headEnd/>
                <a:tailEnd/>
              </a:ln>
              <a:solidFill>
                <a:srgbClr val="31F3EE"/>
              </a:solidFill>
              <a:effectLst/>
              <a:latin typeface="ＭＳ Ｐゴシック"/>
              <a:ea typeface="ＭＳ Ｐゴシック"/>
            </a:rPr>
            <a:t>OK</a:t>
          </a:r>
          <a:endParaRPr lang="ja-JP" altLang="en-US" sz="3600" kern="10" spc="0">
            <a:ln w="9525">
              <a:solidFill>
                <a:srgbClr val="000000"/>
              </a:solidFill>
              <a:round/>
              <a:headEnd/>
              <a:tailEnd/>
            </a:ln>
            <a:solidFill>
              <a:srgbClr val="31F3EE"/>
            </a:solidFill>
            <a:effectLst/>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238125</xdr:colOff>
      <xdr:row>0</xdr:row>
      <xdr:rowOff>76200</xdr:rowOff>
    </xdr:from>
    <xdr:to>
      <xdr:col>3</xdr:col>
      <xdr:colOff>104775</xdr:colOff>
      <xdr:row>5</xdr:row>
      <xdr:rowOff>47625</xdr:rowOff>
    </xdr:to>
    <xdr:sp macro="" textlink="">
      <xdr:nvSpPr>
        <xdr:cNvPr id="2" name="WordArt 1">
          <a:extLst>
            <a:ext uri="{FF2B5EF4-FFF2-40B4-BE49-F238E27FC236}">
              <a16:creationId xmlns:a16="http://schemas.microsoft.com/office/drawing/2014/main" id="{00000000-0008-0000-1100-000002000000}"/>
            </a:ext>
          </a:extLst>
        </xdr:cNvPr>
        <xdr:cNvSpPr>
          <a:spLocks noChangeArrowheads="1" noChangeShapeType="1" noTextEdit="1"/>
        </xdr:cNvSpPr>
      </xdr:nvSpPr>
      <xdr:spPr bwMode="auto">
        <a:xfrm>
          <a:off x="1895475" y="76200"/>
          <a:ext cx="1704975" cy="109537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i="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2</xdr:col>
      <xdr:colOff>66675</xdr:colOff>
      <xdr:row>42</xdr:row>
      <xdr:rowOff>19050</xdr:rowOff>
    </xdr:from>
    <xdr:to>
      <xdr:col>2</xdr:col>
      <xdr:colOff>1771650</xdr:colOff>
      <xdr:row>46</xdr:row>
      <xdr:rowOff>161925</xdr:rowOff>
    </xdr:to>
    <xdr:sp macro="" textlink="">
      <xdr:nvSpPr>
        <xdr:cNvPr id="10" name="WordArt 1">
          <a:extLst>
            <a:ext uri="{FF2B5EF4-FFF2-40B4-BE49-F238E27FC236}">
              <a16:creationId xmlns:a16="http://schemas.microsoft.com/office/drawing/2014/main" id="{00000000-0008-0000-1100-00000A000000}"/>
            </a:ext>
          </a:extLst>
        </xdr:cNvPr>
        <xdr:cNvSpPr>
          <a:spLocks noChangeArrowheads="1" noChangeShapeType="1" noTextEdit="1"/>
        </xdr:cNvSpPr>
      </xdr:nvSpPr>
      <xdr:spPr bwMode="auto">
        <a:xfrm>
          <a:off x="1724025" y="19050"/>
          <a:ext cx="1704975" cy="108585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editAs="oneCell">
    <xdr:from>
      <xdr:col>7</xdr:col>
      <xdr:colOff>171450</xdr:colOff>
      <xdr:row>19</xdr:row>
      <xdr:rowOff>171450</xdr:rowOff>
    </xdr:from>
    <xdr:to>
      <xdr:col>13</xdr:col>
      <xdr:colOff>85725</xdr:colOff>
      <xdr:row>28</xdr:row>
      <xdr:rowOff>161925</xdr:rowOff>
    </xdr:to>
    <xdr:pic>
      <xdr:nvPicPr>
        <xdr:cNvPr id="11" name="図 10">
          <a:extLst>
            <a:ext uri="{FF2B5EF4-FFF2-40B4-BE49-F238E27FC236}">
              <a16:creationId xmlns:a16="http://schemas.microsoft.com/office/drawing/2014/main" id="{3D3E86FF-0706-4CC4-9149-97E4AFEC0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3648075"/>
          <a:ext cx="4143375"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36</xdr:row>
      <xdr:rowOff>0</xdr:rowOff>
    </xdr:from>
    <xdr:to>
      <xdr:col>16</xdr:col>
      <xdr:colOff>105667</xdr:colOff>
      <xdr:row>44</xdr:row>
      <xdr:rowOff>85956</xdr:rowOff>
    </xdr:to>
    <xdr:pic>
      <xdr:nvPicPr>
        <xdr:cNvPr id="6" name="図 5">
          <a:extLst>
            <a:ext uri="{FF2B5EF4-FFF2-40B4-BE49-F238E27FC236}">
              <a16:creationId xmlns:a16="http://schemas.microsoft.com/office/drawing/2014/main" id="{C11BF747-C10E-46B7-89D1-ADD5513C544E}"/>
            </a:ext>
          </a:extLst>
        </xdr:cNvPr>
        <xdr:cNvPicPr>
          <a:picLocks noChangeAspect="1"/>
        </xdr:cNvPicPr>
      </xdr:nvPicPr>
      <xdr:blipFill>
        <a:blip xmlns:r="http://schemas.openxmlformats.org/officeDocument/2006/relationships" r:embed="rId2"/>
        <a:stretch>
          <a:fillRect/>
        </a:stretch>
      </xdr:blipFill>
      <xdr:spPr>
        <a:xfrm>
          <a:off x="6886575" y="10153650"/>
          <a:ext cx="6392167" cy="165758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1295400</xdr:colOff>
      <xdr:row>1</xdr:row>
      <xdr:rowOff>38100</xdr:rowOff>
    </xdr:from>
    <xdr:to>
      <xdr:col>2</xdr:col>
      <xdr:colOff>1628775</xdr:colOff>
      <xdr:row>6</xdr:row>
      <xdr:rowOff>9525</xdr:rowOff>
    </xdr:to>
    <xdr:sp macro="" textlink="">
      <xdr:nvSpPr>
        <xdr:cNvPr id="2" name="WordArt 1">
          <a:extLst>
            <a:ext uri="{FF2B5EF4-FFF2-40B4-BE49-F238E27FC236}">
              <a16:creationId xmlns:a16="http://schemas.microsoft.com/office/drawing/2014/main" id="{00000000-0008-0000-1200-000002000000}"/>
            </a:ext>
          </a:extLst>
        </xdr:cNvPr>
        <xdr:cNvSpPr>
          <a:spLocks noChangeArrowheads="1" noChangeShapeType="1" noTextEdit="1"/>
        </xdr:cNvSpPr>
      </xdr:nvSpPr>
      <xdr:spPr bwMode="auto">
        <a:xfrm>
          <a:off x="1581150" y="38100"/>
          <a:ext cx="1704975" cy="11430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2</xdr:col>
      <xdr:colOff>790575</xdr:colOff>
      <xdr:row>45</xdr:row>
      <xdr:rowOff>57150</xdr:rowOff>
    </xdr:from>
    <xdr:to>
      <xdr:col>3</xdr:col>
      <xdr:colOff>400050</xdr:colOff>
      <xdr:row>48</xdr:row>
      <xdr:rowOff>0</xdr:rowOff>
    </xdr:to>
    <xdr:sp macro="" textlink="">
      <xdr:nvSpPr>
        <xdr:cNvPr id="25" name="WordArt 1">
          <a:extLst>
            <a:ext uri="{FF2B5EF4-FFF2-40B4-BE49-F238E27FC236}">
              <a16:creationId xmlns:a16="http://schemas.microsoft.com/office/drawing/2014/main" id="{96417066-4518-43A0-BBD8-9DFC5BB89449}"/>
            </a:ext>
          </a:extLst>
        </xdr:cNvPr>
        <xdr:cNvSpPr>
          <a:spLocks noChangeArrowheads="1" noChangeShapeType="1" noTextEdit="1"/>
        </xdr:cNvSpPr>
      </xdr:nvSpPr>
      <xdr:spPr bwMode="auto">
        <a:xfrm>
          <a:off x="1638300" y="57150"/>
          <a:ext cx="1704975" cy="10287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panose="020B0600070205080204" pitchFamily="50" charset="-128"/>
              <a:ea typeface="ＭＳ Ｐゴシック" panose="020B0600070205080204" pitchFamily="50" charset="-128"/>
            </a:rPr>
            <a:t>サンプル</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1</xdr:row>
      <xdr:rowOff>76200</xdr:rowOff>
    </xdr:from>
    <xdr:to>
      <xdr:col>1</xdr:col>
      <xdr:colOff>619125</xdr:colOff>
      <xdr:row>4</xdr:row>
      <xdr:rowOff>76200</xdr:rowOff>
    </xdr:to>
    <xdr:sp macro="" textlink="">
      <xdr:nvSpPr>
        <xdr:cNvPr id="2" name="WordArt 2">
          <a:extLst>
            <a:ext uri="{FF2B5EF4-FFF2-40B4-BE49-F238E27FC236}">
              <a16:creationId xmlns:a16="http://schemas.microsoft.com/office/drawing/2014/main" id="{00000000-0008-0000-1300-000002000000}"/>
            </a:ext>
          </a:extLst>
        </xdr:cNvPr>
        <xdr:cNvSpPr>
          <a:spLocks noChangeArrowheads="1" noChangeShapeType="1" noTextEdit="1"/>
        </xdr:cNvSpPr>
      </xdr:nvSpPr>
      <xdr:spPr bwMode="auto">
        <a:xfrm>
          <a:off x="123825" y="76200"/>
          <a:ext cx="1704975" cy="8477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0000FF"/>
              </a:solidFill>
              <a:effectLst/>
              <a:latin typeface="ＭＳ Ｐゴシック"/>
              <a:ea typeface="ＭＳ Ｐゴシック"/>
            </a:rPr>
            <a:t>サンプル</a:t>
          </a:r>
        </a:p>
      </xdr:txBody>
    </xdr:sp>
    <xdr:clientData/>
  </xdr:twoCellAnchor>
  <xdr:twoCellAnchor>
    <xdr:from>
      <xdr:col>2</xdr:col>
      <xdr:colOff>409575</xdr:colOff>
      <xdr:row>3</xdr:row>
      <xdr:rowOff>266700</xdr:rowOff>
    </xdr:from>
    <xdr:to>
      <xdr:col>5</xdr:col>
      <xdr:colOff>238125</xdr:colOff>
      <xdr:row>8</xdr:row>
      <xdr:rowOff>523875</xdr:rowOff>
    </xdr:to>
    <xdr:sp macro="" textlink="">
      <xdr:nvSpPr>
        <xdr:cNvPr id="160415" name="Line 3">
          <a:extLst>
            <a:ext uri="{FF2B5EF4-FFF2-40B4-BE49-F238E27FC236}">
              <a16:creationId xmlns:a16="http://schemas.microsoft.com/office/drawing/2014/main" id="{00000000-0008-0000-1300-00009F720200}"/>
            </a:ext>
          </a:extLst>
        </xdr:cNvPr>
        <xdr:cNvSpPr>
          <a:spLocks noChangeShapeType="1"/>
        </xdr:cNvSpPr>
      </xdr:nvSpPr>
      <xdr:spPr bwMode="auto">
        <a:xfrm flipH="1" flipV="1">
          <a:off x="5276850" y="790575"/>
          <a:ext cx="1885950" cy="1771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3390900</xdr:colOff>
      <xdr:row>5</xdr:row>
      <xdr:rowOff>323850</xdr:rowOff>
    </xdr:from>
    <xdr:to>
      <xdr:col>5</xdr:col>
      <xdr:colOff>238125</xdr:colOff>
      <xdr:row>9</xdr:row>
      <xdr:rowOff>85725</xdr:rowOff>
    </xdr:to>
    <xdr:sp macro="" textlink="">
      <xdr:nvSpPr>
        <xdr:cNvPr id="160416" name="Line 4">
          <a:extLst>
            <a:ext uri="{FF2B5EF4-FFF2-40B4-BE49-F238E27FC236}">
              <a16:creationId xmlns:a16="http://schemas.microsoft.com/office/drawing/2014/main" id="{00000000-0008-0000-1300-0000A0720200}"/>
            </a:ext>
          </a:extLst>
        </xdr:cNvPr>
        <xdr:cNvSpPr>
          <a:spLocks noChangeShapeType="1"/>
        </xdr:cNvSpPr>
      </xdr:nvSpPr>
      <xdr:spPr bwMode="auto">
        <a:xfrm flipH="1" flipV="1">
          <a:off x="4600575" y="1495425"/>
          <a:ext cx="2562225" cy="2162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1009650</xdr:colOff>
      <xdr:row>4</xdr:row>
      <xdr:rowOff>95250</xdr:rowOff>
    </xdr:from>
    <xdr:to>
      <xdr:col>5</xdr:col>
      <xdr:colOff>238125</xdr:colOff>
      <xdr:row>9</xdr:row>
      <xdr:rowOff>428625</xdr:rowOff>
    </xdr:to>
    <xdr:sp macro="" textlink="">
      <xdr:nvSpPr>
        <xdr:cNvPr id="160417" name="Line 5">
          <a:extLst>
            <a:ext uri="{FF2B5EF4-FFF2-40B4-BE49-F238E27FC236}">
              <a16:creationId xmlns:a16="http://schemas.microsoft.com/office/drawing/2014/main" id="{00000000-0008-0000-1300-0000A1720200}"/>
            </a:ext>
          </a:extLst>
        </xdr:cNvPr>
        <xdr:cNvSpPr>
          <a:spLocks noChangeShapeType="1"/>
        </xdr:cNvSpPr>
      </xdr:nvSpPr>
      <xdr:spPr bwMode="auto">
        <a:xfrm flipH="1" flipV="1">
          <a:off x="2219325" y="1114425"/>
          <a:ext cx="4943475" cy="2886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1476375</xdr:colOff>
      <xdr:row>6</xdr:row>
      <xdr:rowOff>200025</xdr:rowOff>
    </xdr:from>
    <xdr:to>
      <xdr:col>5</xdr:col>
      <xdr:colOff>200025</xdr:colOff>
      <xdr:row>9</xdr:row>
      <xdr:rowOff>600075</xdr:rowOff>
    </xdr:to>
    <xdr:sp macro="" textlink="">
      <xdr:nvSpPr>
        <xdr:cNvPr id="160418" name="Line 6">
          <a:extLst>
            <a:ext uri="{FF2B5EF4-FFF2-40B4-BE49-F238E27FC236}">
              <a16:creationId xmlns:a16="http://schemas.microsoft.com/office/drawing/2014/main" id="{00000000-0008-0000-1300-0000A2720200}"/>
            </a:ext>
          </a:extLst>
        </xdr:cNvPr>
        <xdr:cNvSpPr>
          <a:spLocks noChangeShapeType="1"/>
        </xdr:cNvSpPr>
      </xdr:nvSpPr>
      <xdr:spPr bwMode="auto">
        <a:xfrm flipH="1" flipV="1">
          <a:off x="2686050" y="1695450"/>
          <a:ext cx="4438650" cy="2476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1371600</xdr:colOff>
      <xdr:row>7</xdr:row>
      <xdr:rowOff>152400</xdr:rowOff>
    </xdr:from>
    <xdr:to>
      <xdr:col>6</xdr:col>
      <xdr:colOff>0</xdr:colOff>
      <xdr:row>10</xdr:row>
      <xdr:rowOff>114300</xdr:rowOff>
    </xdr:to>
    <xdr:sp macro="" textlink="">
      <xdr:nvSpPr>
        <xdr:cNvPr id="160419" name="Line 7">
          <a:extLst>
            <a:ext uri="{FF2B5EF4-FFF2-40B4-BE49-F238E27FC236}">
              <a16:creationId xmlns:a16="http://schemas.microsoft.com/office/drawing/2014/main" id="{00000000-0008-0000-1300-0000A3720200}"/>
            </a:ext>
          </a:extLst>
        </xdr:cNvPr>
        <xdr:cNvSpPr>
          <a:spLocks noChangeShapeType="1"/>
        </xdr:cNvSpPr>
      </xdr:nvSpPr>
      <xdr:spPr bwMode="auto">
        <a:xfrm flipH="1" flipV="1">
          <a:off x="2581275" y="1924050"/>
          <a:ext cx="4610100" cy="2533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1800225</xdr:colOff>
      <xdr:row>8</xdr:row>
      <xdr:rowOff>923925</xdr:rowOff>
    </xdr:from>
    <xdr:to>
      <xdr:col>5</xdr:col>
      <xdr:colOff>257175</xdr:colOff>
      <xdr:row>10</xdr:row>
      <xdr:rowOff>276225</xdr:rowOff>
    </xdr:to>
    <xdr:sp macro="" textlink="">
      <xdr:nvSpPr>
        <xdr:cNvPr id="160420" name="Line 8">
          <a:extLst>
            <a:ext uri="{FF2B5EF4-FFF2-40B4-BE49-F238E27FC236}">
              <a16:creationId xmlns:a16="http://schemas.microsoft.com/office/drawing/2014/main" id="{00000000-0008-0000-1300-0000A4720200}"/>
            </a:ext>
          </a:extLst>
        </xdr:cNvPr>
        <xdr:cNvSpPr>
          <a:spLocks noChangeShapeType="1"/>
        </xdr:cNvSpPr>
      </xdr:nvSpPr>
      <xdr:spPr bwMode="auto">
        <a:xfrm flipH="1" flipV="1">
          <a:off x="3009900" y="2962275"/>
          <a:ext cx="4171950" cy="1657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3000375</xdr:colOff>
      <xdr:row>10</xdr:row>
      <xdr:rowOff>200025</xdr:rowOff>
    </xdr:from>
    <xdr:to>
      <xdr:col>6</xdr:col>
      <xdr:colOff>0</xdr:colOff>
      <xdr:row>11</xdr:row>
      <xdr:rowOff>152400</xdr:rowOff>
    </xdr:to>
    <xdr:sp macro="" textlink="">
      <xdr:nvSpPr>
        <xdr:cNvPr id="160421" name="Line 9">
          <a:extLst>
            <a:ext uri="{FF2B5EF4-FFF2-40B4-BE49-F238E27FC236}">
              <a16:creationId xmlns:a16="http://schemas.microsoft.com/office/drawing/2014/main" id="{00000000-0008-0000-1300-0000A5720200}"/>
            </a:ext>
          </a:extLst>
        </xdr:cNvPr>
        <xdr:cNvSpPr>
          <a:spLocks noChangeShapeType="1"/>
        </xdr:cNvSpPr>
      </xdr:nvSpPr>
      <xdr:spPr bwMode="auto">
        <a:xfrm flipH="1" flipV="1">
          <a:off x="4210050" y="4543425"/>
          <a:ext cx="2981325"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200025</xdr:colOff>
      <xdr:row>14</xdr:row>
      <xdr:rowOff>123825</xdr:rowOff>
    </xdr:from>
    <xdr:to>
      <xdr:col>6</xdr:col>
      <xdr:colOff>9525</xdr:colOff>
      <xdr:row>15</xdr:row>
      <xdr:rowOff>133350</xdr:rowOff>
    </xdr:to>
    <xdr:sp macro="" textlink="">
      <xdr:nvSpPr>
        <xdr:cNvPr id="160422" name="Line 10">
          <a:extLst>
            <a:ext uri="{FF2B5EF4-FFF2-40B4-BE49-F238E27FC236}">
              <a16:creationId xmlns:a16="http://schemas.microsoft.com/office/drawing/2014/main" id="{00000000-0008-0000-1300-0000A6720200}"/>
            </a:ext>
          </a:extLst>
        </xdr:cNvPr>
        <xdr:cNvSpPr>
          <a:spLocks noChangeShapeType="1"/>
        </xdr:cNvSpPr>
      </xdr:nvSpPr>
      <xdr:spPr bwMode="auto">
        <a:xfrm flipH="1" flipV="1">
          <a:off x="5753100" y="7439025"/>
          <a:ext cx="1447800" cy="238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352425</xdr:colOff>
      <xdr:row>13</xdr:row>
      <xdr:rowOff>257175</xdr:rowOff>
    </xdr:from>
    <xdr:to>
      <xdr:col>6</xdr:col>
      <xdr:colOff>0</xdr:colOff>
      <xdr:row>13</xdr:row>
      <xdr:rowOff>838200</xdr:rowOff>
    </xdr:to>
    <xdr:sp macro="" textlink="">
      <xdr:nvSpPr>
        <xdr:cNvPr id="160423" name="Line 11">
          <a:extLst>
            <a:ext uri="{FF2B5EF4-FFF2-40B4-BE49-F238E27FC236}">
              <a16:creationId xmlns:a16="http://schemas.microsoft.com/office/drawing/2014/main" id="{00000000-0008-0000-1300-0000A7720200}"/>
            </a:ext>
          </a:extLst>
        </xdr:cNvPr>
        <xdr:cNvSpPr>
          <a:spLocks noChangeShapeType="1"/>
        </xdr:cNvSpPr>
      </xdr:nvSpPr>
      <xdr:spPr bwMode="auto">
        <a:xfrm flipH="1">
          <a:off x="5219700" y="5848350"/>
          <a:ext cx="1971675"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2438400</xdr:colOff>
      <xdr:row>9</xdr:row>
      <xdr:rowOff>238125</xdr:rowOff>
    </xdr:from>
    <xdr:to>
      <xdr:col>5</xdr:col>
      <xdr:colOff>228600</xdr:colOff>
      <xdr:row>23</xdr:row>
      <xdr:rowOff>133350</xdr:rowOff>
    </xdr:to>
    <xdr:sp macro="" textlink="">
      <xdr:nvSpPr>
        <xdr:cNvPr id="160424" name="Line 12">
          <a:extLst>
            <a:ext uri="{FF2B5EF4-FFF2-40B4-BE49-F238E27FC236}">
              <a16:creationId xmlns:a16="http://schemas.microsoft.com/office/drawing/2014/main" id="{00000000-0008-0000-1300-0000A8720200}"/>
            </a:ext>
          </a:extLst>
        </xdr:cNvPr>
        <xdr:cNvSpPr>
          <a:spLocks noChangeShapeType="1"/>
        </xdr:cNvSpPr>
      </xdr:nvSpPr>
      <xdr:spPr bwMode="auto">
        <a:xfrm flipH="1">
          <a:off x="3648075" y="3810000"/>
          <a:ext cx="3505200" cy="621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323850</xdr:colOff>
      <xdr:row>2</xdr:row>
      <xdr:rowOff>114300</xdr:rowOff>
    </xdr:from>
    <xdr:to>
      <xdr:col>5</xdr:col>
      <xdr:colOff>95250</xdr:colOff>
      <xdr:row>5</xdr:row>
      <xdr:rowOff>19050</xdr:rowOff>
    </xdr:to>
    <xdr:sp macro="" textlink="">
      <xdr:nvSpPr>
        <xdr:cNvPr id="2" name="WordArt 1">
          <a:extLst>
            <a:ext uri="{FF2B5EF4-FFF2-40B4-BE49-F238E27FC236}">
              <a16:creationId xmlns:a16="http://schemas.microsoft.com/office/drawing/2014/main" id="{00000000-0008-0000-1500-000002000000}"/>
            </a:ext>
          </a:extLst>
        </xdr:cNvPr>
        <xdr:cNvSpPr>
          <a:spLocks noChangeArrowheads="1" noChangeShapeType="1" noTextEdit="1"/>
        </xdr:cNvSpPr>
      </xdr:nvSpPr>
      <xdr:spPr bwMode="auto">
        <a:xfrm>
          <a:off x="2371725" y="323850"/>
          <a:ext cx="1981200" cy="4953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5</xdr:col>
      <xdr:colOff>552450</xdr:colOff>
      <xdr:row>31</xdr:row>
      <xdr:rowOff>123825</xdr:rowOff>
    </xdr:from>
    <xdr:to>
      <xdr:col>9</xdr:col>
      <xdr:colOff>0</xdr:colOff>
      <xdr:row>35</xdr:row>
      <xdr:rowOff>104775</xdr:rowOff>
    </xdr:to>
    <xdr:sp macro="" textlink="">
      <xdr:nvSpPr>
        <xdr:cNvPr id="148181" name="Line 9">
          <a:extLst>
            <a:ext uri="{FF2B5EF4-FFF2-40B4-BE49-F238E27FC236}">
              <a16:creationId xmlns:a16="http://schemas.microsoft.com/office/drawing/2014/main" id="{00000000-0008-0000-1500-0000D5420200}"/>
            </a:ext>
          </a:extLst>
        </xdr:cNvPr>
        <xdr:cNvSpPr>
          <a:spLocks noChangeShapeType="1"/>
        </xdr:cNvSpPr>
      </xdr:nvSpPr>
      <xdr:spPr bwMode="auto">
        <a:xfrm flipH="1" flipV="1">
          <a:off x="4953000" y="6591300"/>
          <a:ext cx="266700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118</xdr:row>
      <xdr:rowOff>123825</xdr:rowOff>
    </xdr:from>
    <xdr:to>
      <xdr:col>3</xdr:col>
      <xdr:colOff>1133475</xdr:colOff>
      <xdr:row>119</xdr:row>
      <xdr:rowOff>161925</xdr:rowOff>
    </xdr:to>
    <xdr:sp macro="" textlink="">
      <xdr:nvSpPr>
        <xdr:cNvPr id="148185" name="Rectangle 14">
          <a:extLst>
            <a:ext uri="{FF2B5EF4-FFF2-40B4-BE49-F238E27FC236}">
              <a16:creationId xmlns:a16="http://schemas.microsoft.com/office/drawing/2014/main" id="{00000000-0008-0000-1500-0000D9420200}"/>
            </a:ext>
          </a:extLst>
        </xdr:cNvPr>
        <xdr:cNvSpPr>
          <a:spLocks noChangeArrowheads="1"/>
        </xdr:cNvSpPr>
      </xdr:nvSpPr>
      <xdr:spPr bwMode="auto">
        <a:xfrm>
          <a:off x="2733675" y="23307675"/>
          <a:ext cx="44767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628650</xdr:colOff>
      <xdr:row>0</xdr:row>
      <xdr:rowOff>152400</xdr:rowOff>
    </xdr:from>
    <xdr:to>
      <xdr:col>2</xdr:col>
      <xdr:colOff>2333625</xdr:colOff>
      <xdr:row>5</xdr:row>
      <xdr:rowOff>0</xdr:rowOff>
    </xdr:to>
    <xdr:sp macro="" textlink="">
      <xdr:nvSpPr>
        <xdr:cNvPr id="2" name="WordArt 1">
          <a:extLst>
            <a:ext uri="{FF2B5EF4-FFF2-40B4-BE49-F238E27FC236}">
              <a16:creationId xmlns:a16="http://schemas.microsoft.com/office/drawing/2014/main" id="{1F0AA090-46CA-4B35-A8AE-AA1E0AC03461}"/>
            </a:ext>
          </a:extLst>
        </xdr:cNvPr>
        <xdr:cNvSpPr>
          <a:spLocks noChangeArrowheads="1" noChangeShapeType="1" noTextEdit="1"/>
        </xdr:cNvSpPr>
      </xdr:nvSpPr>
      <xdr:spPr bwMode="auto">
        <a:xfrm>
          <a:off x="2533650" y="152400"/>
          <a:ext cx="1704975" cy="109537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i="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196849</xdr:colOff>
      <xdr:row>14</xdr:row>
      <xdr:rowOff>41275</xdr:rowOff>
    </xdr:from>
    <xdr:to>
      <xdr:col>47</xdr:col>
      <xdr:colOff>133349</xdr:colOff>
      <xdr:row>15</xdr:row>
      <xdr:rowOff>127000</xdr:rowOff>
    </xdr:to>
    <xdr:sp macro="" textlink="">
      <xdr:nvSpPr>
        <xdr:cNvPr id="3" name="下矢印 2">
          <a:extLst>
            <a:ext uri="{FF2B5EF4-FFF2-40B4-BE49-F238E27FC236}">
              <a16:creationId xmlns:a16="http://schemas.microsoft.com/office/drawing/2014/main" id="{00000000-0008-0000-0000-000003000000}"/>
            </a:ext>
          </a:extLst>
        </xdr:cNvPr>
        <xdr:cNvSpPr/>
      </xdr:nvSpPr>
      <xdr:spPr>
        <a:xfrm>
          <a:off x="13198474" y="2232025"/>
          <a:ext cx="349250"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103187</xdr:colOff>
      <xdr:row>7</xdr:row>
      <xdr:rowOff>1588</xdr:rowOff>
    </xdr:from>
    <xdr:to>
      <xdr:col>18</xdr:col>
      <xdr:colOff>158750</xdr:colOff>
      <xdr:row>9</xdr:row>
      <xdr:rowOff>168274</xdr:rowOff>
    </xdr:to>
    <xdr:sp macro="" textlink="">
      <xdr:nvSpPr>
        <xdr:cNvPr id="6" name="下矢印 5">
          <a:extLst>
            <a:ext uri="{FF2B5EF4-FFF2-40B4-BE49-F238E27FC236}">
              <a16:creationId xmlns:a16="http://schemas.microsoft.com/office/drawing/2014/main" id="{00000000-0008-0000-0000-000006000000}"/>
            </a:ext>
          </a:extLst>
        </xdr:cNvPr>
        <xdr:cNvSpPr/>
      </xdr:nvSpPr>
      <xdr:spPr>
        <a:xfrm rot="-5400000">
          <a:off x="3376613" y="1519237"/>
          <a:ext cx="509586" cy="25558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65087</xdr:colOff>
      <xdr:row>6</xdr:row>
      <xdr:rowOff>157163</xdr:rowOff>
    </xdr:from>
    <xdr:to>
      <xdr:col>37</xdr:col>
      <xdr:colOff>120650</xdr:colOff>
      <xdr:row>9</xdr:row>
      <xdr:rowOff>152399</xdr:rowOff>
    </xdr:to>
    <xdr:sp macro="" textlink="">
      <xdr:nvSpPr>
        <xdr:cNvPr id="7" name="下矢印 6">
          <a:extLst>
            <a:ext uri="{FF2B5EF4-FFF2-40B4-BE49-F238E27FC236}">
              <a16:creationId xmlns:a16="http://schemas.microsoft.com/office/drawing/2014/main" id="{00000000-0008-0000-0000-000007000000}"/>
            </a:ext>
          </a:extLst>
        </xdr:cNvPr>
        <xdr:cNvSpPr/>
      </xdr:nvSpPr>
      <xdr:spPr>
        <a:xfrm rot="-5400000">
          <a:off x="11080750" y="1603375"/>
          <a:ext cx="519111" cy="26193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46</xdr:col>
      <xdr:colOff>63499</xdr:colOff>
      <xdr:row>20</xdr:row>
      <xdr:rowOff>50800</xdr:rowOff>
    </xdr:from>
    <xdr:to>
      <xdr:col>47</xdr:col>
      <xdr:colOff>196849</xdr:colOff>
      <xdr:row>21</xdr:row>
      <xdr:rowOff>136525</xdr:rowOff>
    </xdr:to>
    <xdr:sp macro="" textlink="">
      <xdr:nvSpPr>
        <xdr:cNvPr id="8" name="下矢印 7">
          <a:extLst>
            <a:ext uri="{FF2B5EF4-FFF2-40B4-BE49-F238E27FC236}">
              <a16:creationId xmlns:a16="http://schemas.microsoft.com/office/drawing/2014/main" id="{00000000-0008-0000-0000-000008000000}"/>
            </a:ext>
          </a:extLst>
        </xdr:cNvPr>
        <xdr:cNvSpPr/>
      </xdr:nvSpPr>
      <xdr:spPr>
        <a:xfrm>
          <a:off x="13271499" y="3511550"/>
          <a:ext cx="339725"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149224</xdr:colOff>
      <xdr:row>18</xdr:row>
      <xdr:rowOff>73022</xdr:rowOff>
    </xdr:from>
    <xdr:to>
      <xdr:col>8</xdr:col>
      <xdr:colOff>59531</xdr:colOff>
      <xdr:row>24</xdr:row>
      <xdr:rowOff>38100</xdr:rowOff>
    </xdr:to>
    <xdr:sp macro="" textlink="">
      <xdr:nvSpPr>
        <xdr:cNvPr id="10" name="下矢印 9">
          <a:extLst>
            <a:ext uri="{FF2B5EF4-FFF2-40B4-BE49-F238E27FC236}">
              <a16:creationId xmlns:a16="http://schemas.microsoft.com/office/drawing/2014/main" id="{00000000-0008-0000-0000-00000A000000}"/>
            </a:ext>
          </a:extLst>
        </xdr:cNvPr>
        <xdr:cNvSpPr/>
      </xdr:nvSpPr>
      <xdr:spPr>
        <a:xfrm rot="10800000">
          <a:off x="1349374" y="3406772"/>
          <a:ext cx="310357" cy="1060453"/>
        </a:xfrm>
        <a:prstGeom prst="downArrow">
          <a:avLst>
            <a:gd name="adj1" fmla="val 57556"/>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0</xdr:colOff>
      <xdr:row>23</xdr:row>
      <xdr:rowOff>18241</xdr:rowOff>
    </xdr:from>
    <xdr:to>
      <xdr:col>40</xdr:col>
      <xdr:colOff>63500</xdr:colOff>
      <xdr:row>24</xdr:row>
      <xdr:rowOff>42848</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600200" y="4199716"/>
          <a:ext cx="6464300" cy="2436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128587</xdr:colOff>
      <xdr:row>20</xdr:row>
      <xdr:rowOff>15876</xdr:rowOff>
    </xdr:from>
    <xdr:to>
      <xdr:col>40</xdr:col>
      <xdr:colOff>66675</xdr:colOff>
      <xdr:row>24</xdr:row>
      <xdr:rowOff>19050</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7929562" y="3673476"/>
          <a:ext cx="138113" cy="74612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650875</xdr:colOff>
      <xdr:row>1</xdr:row>
      <xdr:rowOff>150812</xdr:rowOff>
    </xdr:from>
    <xdr:to>
      <xdr:col>14</xdr:col>
      <xdr:colOff>166687</xdr:colOff>
      <xdr:row>5</xdr:row>
      <xdr:rowOff>158750</xdr:rowOff>
    </xdr:to>
    <xdr:sp macro="" textlink="">
      <xdr:nvSpPr>
        <xdr:cNvPr id="2" name="吹き出し: 四角形 1">
          <a:extLst>
            <a:ext uri="{FF2B5EF4-FFF2-40B4-BE49-F238E27FC236}">
              <a16:creationId xmlns:a16="http://schemas.microsoft.com/office/drawing/2014/main" id="{08441DCA-46F7-4FFA-B29C-68D2214A8DAA}"/>
            </a:ext>
          </a:extLst>
        </xdr:cNvPr>
        <xdr:cNvSpPr/>
      </xdr:nvSpPr>
      <xdr:spPr>
        <a:xfrm>
          <a:off x="8118475" y="322262"/>
          <a:ext cx="2259012" cy="703263"/>
        </a:xfrm>
        <a:prstGeom prst="wedgeRectCallout">
          <a:avLst>
            <a:gd name="adj1" fmla="val -69221"/>
            <a:gd name="adj2" fmla="val -6527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事務局、サイト、部門で不要な行をフィルタ機能を使って非表示にしてください。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266700</xdr:colOff>
      <xdr:row>1</xdr:row>
      <xdr:rowOff>121196</xdr:rowOff>
    </xdr:from>
    <xdr:to>
      <xdr:col>6</xdr:col>
      <xdr:colOff>342900</xdr:colOff>
      <xdr:row>25</xdr:row>
      <xdr:rowOff>81047</xdr:rowOff>
    </xdr:to>
    <xdr:pic>
      <xdr:nvPicPr>
        <xdr:cNvPr id="2" name="図 1">
          <a:extLst>
            <a:ext uri="{FF2B5EF4-FFF2-40B4-BE49-F238E27FC236}">
              <a16:creationId xmlns:a16="http://schemas.microsoft.com/office/drawing/2014/main" id="{B52D9E6A-871A-420F-BD67-A8DD06E9D2A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63" b="-3"/>
        <a:stretch/>
      </xdr:blipFill>
      <xdr:spPr bwMode="auto">
        <a:xfrm>
          <a:off x="266700" y="349796"/>
          <a:ext cx="4038600" cy="4175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22</xdr:row>
      <xdr:rowOff>19050</xdr:rowOff>
    </xdr:from>
    <xdr:to>
      <xdr:col>2</xdr:col>
      <xdr:colOff>323849</xdr:colOff>
      <xdr:row>31</xdr:row>
      <xdr:rowOff>24492</xdr:rowOff>
    </xdr:to>
    <xdr:pic>
      <xdr:nvPicPr>
        <xdr:cNvPr id="3" name="図 2">
          <a:extLst>
            <a:ext uri="{FF2B5EF4-FFF2-40B4-BE49-F238E27FC236}">
              <a16:creationId xmlns:a16="http://schemas.microsoft.com/office/drawing/2014/main" id="{0F20765E-2CA2-4C5E-BD4D-CD344EE9C0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5416550"/>
          <a:ext cx="1492249" cy="1485899"/>
        </a:xfrm>
        <a:prstGeom prst="rect">
          <a:avLst/>
        </a:prstGeom>
      </xdr:spPr>
    </xdr:pic>
    <xdr:clientData/>
  </xdr:twoCellAnchor>
  <xdr:twoCellAnchor editAs="oneCell">
    <xdr:from>
      <xdr:col>2</xdr:col>
      <xdr:colOff>416700</xdr:colOff>
      <xdr:row>22</xdr:row>
      <xdr:rowOff>26175</xdr:rowOff>
    </xdr:from>
    <xdr:to>
      <xdr:col>4</xdr:col>
      <xdr:colOff>588149</xdr:colOff>
      <xdr:row>31</xdr:row>
      <xdr:rowOff>31617</xdr:rowOff>
    </xdr:to>
    <xdr:pic>
      <xdr:nvPicPr>
        <xdr:cNvPr id="4" name="図 3">
          <a:extLst>
            <a:ext uri="{FF2B5EF4-FFF2-40B4-BE49-F238E27FC236}">
              <a16:creationId xmlns:a16="http://schemas.microsoft.com/office/drawing/2014/main" id="{0591B8E8-016B-4C9A-BE06-965BED68A2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7500" y="5423675"/>
          <a:ext cx="1492249" cy="1485899"/>
        </a:xfrm>
        <a:prstGeom prst="rect">
          <a:avLst/>
        </a:prstGeom>
      </xdr:spPr>
    </xdr:pic>
    <xdr:clientData/>
  </xdr:twoCellAnchor>
  <xdr:twoCellAnchor editAs="oneCell">
    <xdr:from>
      <xdr:col>4</xdr:col>
      <xdr:colOff>681000</xdr:colOff>
      <xdr:row>22</xdr:row>
      <xdr:rowOff>42825</xdr:rowOff>
    </xdr:from>
    <xdr:to>
      <xdr:col>7</xdr:col>
      <xdr:colOff>166649</xdr:colOff>
      <xdr:row>31</xdr:row>
      <xdr:rowOff>48267</xdr:rowOff>
    </xdr:to>
    <xdr:pic>
      <xdr:nvPicPr>
        <xdr:cNvPr id="5" name="図 4">
          <a:extLst>
            <a:ext uri="{FF2B5EF4-FFF2-40B4-BE49-F238E27FC236}">
              <a16:creationId xmlns:a16="http://schemas.microsoft.com/office/drawing/2014/main" id="{E5B1C39C-BC58-4C69-9347-EE77FDF29D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03550" y="5440325"/>
          <a:ext cx="1485899" cy="1485899"/>
        </a:xfrm>
        <a:prstGeom prst="rect">
          <a:avLst/>
        </a:prstGeom>
      </xdr:spPr>
    </xdr:pic>
    <xdr:clientData/>
  </xdr:twoCellAnchor>
  <xdr:twoCellAnchor editAs="oneCell">
    <xdr:from>
      <xdr:col>7</xdr:col>
      <xdr:colOff>240450</xdr:colOff>
      <xdr:row>22</xdr:row>
      <xdr:rowOff>40425</xdr:rowOff>
    </xdr:from>
    <xdr:to>
      <xdr:col>9</xdr:col>
      <xdr:colOff>411899</xdr:colOff>
      <xdr:row>31</xdr:row>
      <xdr:rowOff>45867</xdr:rowOff>
    </xdr:to>
    <xdr:pic>
      <xdr:nvPicPr>
        <xdr:cNvPr id="6" name="図 5">
          <a:extLst>
            <a:ext uri="{FF2B5EF4-FFF2-40B4-BE49-F238E27FC236}">
              <a16:creationId xmlns:a16="http://schemas.microsoft.com/office/drawing/2014/main" id="{C431CE53-FBF6-4F91-9862-CC254C21D9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63250" y="5437925"/>
          <a:ext cx="1492249" cy="1485899"/>
        </a:xfrm>
        <a:prstGeom prst="rect">
          <a:avLst/>
        </a:prstGeom>
      </xdr:spPr>
    </xdr:pic>
    <xdr:clientData/>
  </xdr:twoCellAnchor>
  <xdr:twoCellAnchor editAs="oneCell">
    <xdr:from>
      <xdr:col>9</xdr:col>
      <xdr:colOff>457125</xdr:colOff>
      <xdr:row>22</xdr:row>
      <xdr:rowOff>28500</xdr:rowOff>
    </xdr:from>
    <xdr:to>
      <xdr:col>12</xdr:col>
      <xdr:colOff>1738</xdr:colOff>
      <xdr:row>31</xdr:row>
      <xdr:rowOff>33942</xdr:rowOff>
    </xdr:to>
    <xdr:pic>
      <xdr:nvPicPr>
        <xdr:cNvPr id="7" name="図 6">
          <a:extLst>
            <a:ext uri="{FF2B5EF4-FFF2-40B4-BE49-F238E27FC236}">
              <a16:creationId xmlns:a16="http://schemas.microsoft.com/office/drawing/2014/main" id="{01C120F9-DDB0-412F-B1AA-FA7EA42D8BB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00725" y="5426000"/>
          <a:ext cx="1492249" cy="1485899"/>
        </a:xfrm>
        <a:prstGeom prst="rect">
          <a:avLst/>
        </a:prstGeom>
      </xdr:spPr>
    </xdr:pic>
    <xdr:clientData/>
  </xdr:twoCellAnchor>
  <xdr:twoCellAnchor editAs="oneCell">
    <xdr:from>
      <xdr:col>12</xdr:col>
      <xdr:colOff>16575</xdr:colOff>
      <xdr:row>22</xdr:row>
      <xdr:rowOff>35625</xdr:rowOff>
    </xdr:from>
    <xdr:to>
      <xdr:col>14</xdr:col>
      <xdr:colOff>188024</xdr:colOff>
      <xdr:row>31</xdr:row>
      <xdr:rowOff>41067</xdr:rowOff>
    </xdr:to>
    <xdr:pic>
      <xdr:nvPicPr>
        <xdr:cNvPr id="8" name="図 7">
          <a:extLst>
            <a:ext uri="{FF2B5EF4-FFF2-40B4-BE49-F238E27FC236}">
              <a16:creationId xmlns:a16="http://schemas.microsoft.com/office/drawing/2014/main" id="{9ECC40F6-640C-4816-B062-57E5012C042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41375" y="5433125"/>
          <a:ext cx="1492249" cy="1485899"/>
        </a:xfrm>
        <a:prstGeom prst="rect">
          <a:avLst/>
        </a:prstGeom>
      </xdr:spPr>
    </xdr:pic>
    <xdr:clientData/>
  </xdr:twoCellAnchor>
  <xdr:twoCellAnchor editAs="oneCell">
    <xdr:from>
      <xdr:col>0</xdr:col>
      <xdr:colOff>157050</xdr:colOff>
      <xdr:row>28</xdr:row>
      <xdr:rowOff>223725</xdr:rowOff>
    </xdr:from>
    <xdr:to>
      <xdr:col>2</xdr:col>
      <xdr:colOff>328499</xdr:colOff>
      <xdr:row>37</xdr:row>
      <xdr:rowOff>160678</xdr:rowOff>
    </xdr:to>
    <xdr:pic>
      <xdr:nvPicPr>
        <xdr:cNvPr id="9" name="図 8">
          <a:extLst>
            <a:ext uri="{FF2B5EF4-FFF2-40B4-BE49-F238E27FC236}">
              <a16:creationId xmlns:a16="http://schemas.microsoft.com/office/drawing/2014/main" id="{781477D5-ACB4-40C1-8E01-6F0F2BE70A6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050" y="6992825"/>
          <a:ext cx="1492249" cy="1476374"/>
        </a:xfrm>
        <a:prstGeom prst="rect">
          <a:avLst/>
        </a:prstGeom>
      </xdr:spPr>
    </xdr:pic>
    <xdr:clientData/>
  </xdr:twoCellAnchor>
  <xdr:twoCellAnchor editAs="oneCell">
    <xdr:from>
      <xdr:col>2</xdr:col>
      <xdr:colOff>421350</xdr:colOff>
      <xdr:row>29</xdr:row>
      <xdr:rowOff>2250</xdr:rowOff>
    </xdr:from>
    <xdr:to>
      <xdr:col>4</xdr:col>
      <xdr:colOff>592799</xdr:colOff>
      <xdr:row>38</xdr:row>
      <xdr:rowOff>7692</xdr:rowOff>
    </xdr:to>
    <xdr:pic>
      <xdr:nvPicPr>
        <xdr:cNvPr id="10" name="図 9">
          <a:extLst>
            <a:ext uri="{FF2B5EF4-FFF2-40B4-BE49-F238E27FC236}">
              <a16:creationId xmlns:a16="http://schemas.microsoft.com/office/drawing/2014/main" id="{5FAF2164-B59F-4C78-BD8D-8A12F7151D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42150" y="6999950"/>
          <a:ext cx="1492249" cy="1485899"/>
        </a:xfrm>
        <a:prstGeom prst="rect">
          <a:avLst/>
        </a:prstGeom>
      </xdr:spPr>
    </xdr:pic>
    <xdr:clientData/>
  </xdr:twoCellAnchor>
  <xdr:twoCellAnchor editAs="oneCell">
    <xdr:from>
      <xdr:col>4</xdr:col>
      <xdr:colOff>666600</xdr:colOff>
      <xdr:row>28</xdr:row>
      <xdr:rowOff>237975</xdr:rowOff>
    </xdr:from>
    <xdr:to>
      <xdr:col>7</xdr:col>
      <xdr:colOff>152249</xdr:colOff>
      <xdr:row>38</xdr:row>
      <xdr:rowOff>5292</xdr:rowOff>
    </xdr:to>
    <xdr:pic>
      <xdr:nvPicPr>
        <xdr:cNvPr id="11" name="図 10">
          <a:extLst>
            <a:ext uri="{FF2B5EF4-FFF2-40B4-BE49-F238E27FC236}">
              <a16:creationId xmlns:a16="http://schemas.microsoft.com/office/drawing/2014/main" id="{E927A3B3-3255-42E3-8A3C-B56A2203363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01850" y="7000725"/>
          <a:ext cx="1473199" cy="1482724"/>
        </a:xfrm>
        <a:prstGeom prst="rect">
          <a:avLst/>
        </a:prstGeom>
      </xdr:spPr>
    </xdr:pic>
    <xdr:clientData/>
  </xdr:twoCellAnchor>
  <xdr:twoCellAnchor editAs="oneCell">
    <xdr:from>
      <xdr:col>7</xdr:col>
      <xdr:colOff>245100</xdr:colOff>
      <xdr:row>29</xdr:row>
      <xdr:rowOff>16500</xdr:rowOff>
    </xdr:from>
    <xdr:to>
      <xdr:col>9</xdr:col>
      <xdr:colOff>416549</xdr:colOff>
      <xdr:row>38</xdr:row>
      <xdr:rowOff>21942</xdr:rowOff>
    </xdr:to>
    <xdr:pic>
      <xdr:nvPicPr>
        <xdr:cNvPr id="12" name="図 11">
          <a:extLst>
            <a:ext uri="{FF2B5EF4-FFF2-40B4-BE49-F238E27FC236}">
              <a16:creationId xmlns:a16="http://schemas.microsoft.com/office/drawing/2014/main" id="{92A4EF65-FF18-48D4-9CAB-9C841755327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67900" y="7014200"/>
          <a:ext cx="1492249" cy="1485899"/>
        </a:xfrm>
        <a:prstGeom prst="rect">
          <a:avLst/>
        </a:prstGeom>
      </xdr:spPr>
    </xdr:pic>
    <xdr:clientData/>
  </xdr:twoCellAnchor>
  <xdr:twoCellAnchor editAs="oneCell">
    <xdr:from>
      <xdr:col>9</xdr:col>
      <xdr:colOff>471300</xdr:colOff>
      <xdr:row>29</xdr:row>
      <xdr:rowOff>23625</xdr:rowOff>
    </xdr:from>
    <xdr:to>
      <xdr:col>12</xdr:col>
      <xdr:colOff>3213</xdr:colOff>
      <xdr:row>38</xdr:row>
      <xdr:rowOff>29067</xdr:rowOff>
    </xdr:to>
    <xdr:pic>
      <xdr:nvPicPr>
        <xdr:cNvPr id="13" name="図 12">
          <a:extLst>
            <a:ext uri="{FF2B5EF4-FFF2-40B4-BE49-F238E27FC236}">
              <a16:creationId xmlns:a16="http://schemas.microsoft.com/office/drawing/2014/main" id="{2AFD57D4-E05D-451D-9AD4-79B3761BA99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14900" y="7021325"/>
          <a:ext cx="1492249" cy="1485899"/>
        </a:xfrm>
        <a:prstGeom prst="rect">
          <a:avLst/>
        </a:prstGeom>
      </xdr:spPr>
    </xdr:pic>
    <xdr:clientData/>
  </xdr:twoCellAnchor>
  <xdr:twoCellAnchor editAs="oneCell">
    <xdr:from>
      <xdr:col>12</xdr:col>
      <xdr:colOff>21225</xdr:colOff>
      <xdr:row>29</xdr:row>
      <xdr:rowOff>49800</xdr:rowOff>
    </xdr:from>
    <xdr:to>
      <xdr:col>14</xdr:col>
      <xdr:colOff>192674</xdr:colOff>
      <xdr:row>38</xdr:row>
      <xdr:rowOff>55242</xdr:rowOff>
    </xdr:to>
    <xdr:pic>
      <xdr:nvPicPr>
        <xdr:cNvPr id="14" name="図 13">
          <a:extLst>
            <a:ext uri="{FF2B5EF4-FFF2-40B4-BE49-F238E27FC236}">
              <a16:creationId xmlns:a16="http://schemas.microsoft.com/office/drawing/2014/main" id="{E5604ACF-17F4-42B1-A352-CE4AC549FA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946025" y="7047500"/>
          <a:ext cx="1492249" cy="1485899"/>
        </a:xfrm>
        <a:prstGeom prst="rect">
          <a:avLst/>
        </a:prstGeom>
      </xdr:spPr>
    </xdr:pic>
    <xdr:clientData/>
  </xdr:twoCellAnchor>
  <xdr:twoCellAnchor editAs="oneCell">
    <xdr:from>
      <xdr:col>0</xdr:col>
      <xdr:colOff>161700</xdr:colOff>
      <xdr:row>35</xdr:row>
      <xdr:rowOff>190275</xdr:rowOff>
    </xdr:from>
    <xdr:to>
      <xdr:col>2</xdr:col>
      <xdr:colOff>333149</xdr:colOff>
      <xdr:row>44</xdr:row>
      <xdr:rowOff>158978</xdr:rowOff>
    </xdr:to>
    <xdr:pic>
      <xdr:nvPicPr>
        <xdr:cNvPr id="15" name="図 14">
          <a:extLst>
            <a:ext uri="{FF2B5EF4-FFF2-40B4-BE49-F238E27FC236}">
              <a16:creationId xmlns:a16="http://schemas.microsoft.com/office/drawing/2014/main" id="{7CA59116-A304-4A58-9384-B12B76F66F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1700" y="8559575"/>
          <a:ext cx="1492249" cy="1476374"/>
        </a:xfrm>
        <a:prstGeom prst="rect">
          <a:avLst/>
        </a:prstGeom>
      </xdr:spPr>
    </xdr:pic>
    <xdr:clientData/>
  </xdr:twoCellAnchor>
  <xdr:twoCellAnchor editAs="oneCell">
    <xdr:from>
      <xdr:col>2</xdr:col>
      <xdr:colOff>416475</xdr:colOff>
      <xdr:row>35</xdr:row>
      <xdr:rowOff>178350</xdr:rowOff>
    </xdr:from>
    <xdr:to>
      <xdr:col>4</xdr:col>
      <xdr:colOff>587924</xdr:colOff>
      <xdr:row>44</xdr:row>
      <xdr:rowOff>159753</xdr:rowOff>
    </xdr:to>
    <xdr:pic>
      <xdr:nvPicPr>
        <xdr:cNvPr id="16" name="図 15">
          <a:extLst>
            <a:ext uri="{FF2B5EF4-FFF2-40B4-BE49-F238E27FC236}">
              <a16:creationId xmlns:a16="http://schemas.microsoft.com/office/drawing/2014/main" id="{0597F4F9-47FD-4C2B-94DC-3C7E223FF0A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37275" y="8547650"/>
          <a:ext cx="1492249" cy="1476374"/>
        </a:xfrm>
        <a:prstGeom prst="rect">
          <a:avLst/>
        </a:prstGeom>
      </xdr:spPr>
    </xdr:pic>
    <xdr:clientData/>
  </xdr:twoCellAnchor>
  <xdr:twoCellAnchor editAs="oneCell">
    <xdr:from>
      <xdr:col>4</xdr:col>
      <xdr:colOff>680775</xdr:colOff>
      <xdr:row>35</xdr:row>
      <xdr:rowOff>195000</xdr:rowOff>
    </xdr:from>
    <xdr:to>
      <xdr:col>7</xdr:col>
      <xdr:colOff>166424</xdr:colOff>
      <xdr:row>44</xdr:row>
      <xdr:rowOff>157353</xdr:rowOff>
    </xdr:to>
    <xdr:pic>
      <xdr:nvPicPr>
        <xdr:cNvPr id="17" name="図 16">
          <a:extLst>
            <a:ext uri="{FF2B5EF4-FFF2-40B4-BE49-F238E27FC236}">
              <a16:creationId xmlns:a16="http://schemas.microsoft.com/office/drawing/2014/main" id="{A009BB8D-A938-4198-AF22-A77ECAF44C3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03325" y="8564300"/>
          <a:ext cx="1485899" cy="1476374"/>
        </a:xfrm>
        <a:prstGeom prst="rect">
          <a:avLst/>
        </a:prstGeom>
      </xdr:spPr>
    </xdr:pic>
    <xdr:clientData/>
  </xdr:twoCellAnchor>
  <xdr:twoCellAnchor editAs="oneCell">
    <xdr:from>
      <xdr:col>7</xdr:col>
      <xdr:colOff>268800</xdr:colOff>
      <xdr:row>35</xdr:row>
      <xdr:rowOff>192600</xdr:rowOff>
    </xdr:from>
    <xdr:to>
      <xdr:col>9</xdr:col>
      <xdr:colOff>440249</xdr:colOff>
      <xdr:row>44</xdr:row>
      <xdr:rowOff>161303</xdr:rowOff>
    </xdr:to>
    <xdr:pic>
      <xdr:nvPicPr>
        <xdr:cNvPr id="18" name="図 17">
          <a:extLst>
            <a:ext uri="{FF2B5EF4-FFF2-40B4-BE49-F238E27FC236}">
              <a16:creationId xmlns:a16="http://schemas.microsoft.com/office/drawing/2014/main" id="{5E7F7F78-D30D-4EE6-9BBF-9EF0F655E0F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91600" y="8561900"/>
          <a:ext cx="1492249" cy="1476374"/>
        </a:xfrm>
        <a:prstGeom prst="rect">
          <a:avLst/>
        </a:prstGeom>
      </xdr:spPr>
    </xdr:pic>
    <xdr:clientData/>
  </xdr:twoCellAnchor>
  <xdr:twoCellAnchor editAs="oneCell">
    <xdr:from>
      <xdr:col>9</xdr:col>
      <xdr:colOff>514050</xdr:colOff>
      <xdr:row>35</xdr:row>
      <xdr:rowOff>209250</xdr:rowOff>
    </xdr:from>
    <xdr:to>
      <xdr:col>12</xdr:col>
      <xdr:colOff>1513</xdr:colOff>
      <xdr:row>44</xdr:row>
      <xdr:rowOff>158903</xdr:rowOff>
    </xdr:to>
    <xdr:pic>
      <xdr:nvPicPr>
        <xdr:cNvPr id="19" name="図 18">
          <a:extLst>
            <a:ext uri="{FF2B5EF4-FFF2-40B4-BE49-F238E27FC236}">
              <a16:creationId xmlns:a16="http://schemas.microsoft.com/office/drawing/2014/main" id="{08FB28ED-56EF-4465-8125-8B405F3A319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57650" y="8578550"/>
          <a:ext cx="1466849" cy="1476374"/>
        </a:xfrm>
        <a:prstGeom prst="rect">
          <a:avLst/>
        </a:prstGeom>
      </xdr:spPr>
    </xdr:pic>
    <xdr:clientData/>
  </xdr:twoCellAnchor>
  <xdr:twoCellAnchor editAs="oneCell">
    <xdr:from>
      <xdr:col>12</xdr:col>
      <xdr:colOff>40844</xdr:colOff>
      <xdr:row>36</xdr:row>
      <xdr:rowOff>23152</xdr:rowOff>
    </xdr:from>
    <xdr:to>
      <xdr:col>14</xdr:col>
      <xdr:colOff>213653</xdr:colOff>
      <xdr:row>45</xdr:row>
      <xdr:rowOff>14988</xdr:rowOff>
    </xdr:to>
    <xdr:pic>
      <xdr:nvPicPr>
        <xdr:cNvPr id="20" name="図 19">
          <a:extLst>
            <a:ext uri="{FF2B5EF4-FFF2-40B4-BE49-F238E27FC236}">
              <a16:creationId xmlns:a16="http://schemas.microsoft.com/office/drawing/2014/main" id="{E959A211-3738-4555-A86F-84ED3AFCB54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965644" y="8621052"/>
          <a:ext cx="1493609" cy="1472293"/>
        </a:xfrm>
        <a:prstGeom prst="rect">
          <a:avLst/>
        </a:prstGeom>
      </xdr:spPr>
    </xdr:pic>
    <xdr:clientData/>
  </xdr:twoCellAnchor>
  <xdr:twoCellAnchor editAs="oneCell">
    <xdr:from>
      <xdr:col>7</xdr:col>
      <xdr:colOff>276225</xdr:colOff>
      <xdr:row>2</xdr:row>
      <xdr:rowOff>47625</xdr:rowOff>
    </xdr:from>
    <xdr:to>
      <xdr:col>19</xdr:col>
      <xdr:colOff>304800</xdr:colOff>
      <xdr:row>10</xdr:row>
      <xdr:rowOff>37192</xdr:rowOff>
    </xdr:to>
    <xdr:pic>
      <xdr:nvPicPr>
        <xdr:cNvPr id="21" name="図 20">
          <a:extLst>
            <a:ext uri="{FF2B5EF4-FFF2-40B4-BE49-F238E27FC236}">
              <a16:creationId xmlns:a16="http://schemas.microsoft.com/office/drawing/2014/main" id="{A6F1A7B7-4F1E-4EC4-AC71-1004A2AEDE6D}"/>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99025" y="504825"/>
          <a:ext cx="7953375" cy="130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285750</xdr:colOff>
      <xdr:row>9</xdr:row>
      <xdr:rowOff>47625</xdr:rowOff>
    </xdr:from>
    <xdr:to>
      <xdr:col>13</xdr:col>
      <xdr:colOff>542925</xdr:colOff>
      <xdr:row>21</xdr:row>
      <xdr:rowOff>202746</xdr:rowOff>
    </xdr:to>
    <xdr:pic>
      <xdr:nvPicPr>
        <xdr:cNvPr id="22" name="図 21">
          <a:extLst>
            <a:ext uri="{FF2B5EF4-FFF2-40B4-BE49-F238E27FC236}">
              <a16:creationId xmlns:a16="http://schemas.microsoft.com/office/drawing/2014/main" id="{4CF43DF0-222B-49E3-8A29-2783996D0FE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908550" y="2105025"/>
          <a:ext cx="4219575" cy="226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447675</xdr:colOff>
      <xdr:row>18</xdr:row>
      <xdr:rowOff>66675</xdr:rowOff>
    </xdr:from>
    <xdr:to>
      <xdr:col>28</xdr:col>
      <xdr:colOff>1814</xdr:colOff>
      <xdr:row>49</xdr:row>
      <xdr:rowOff>105682</xdr:rowOff>
    </xdr:to>
    <xdr:pic>
      <xdr:nvPicPr>
        <xdr:cNvPr id="23" name="図 22">
          <a:extLst>
            <a:ext uri="{FF2B5EF4-FFF2-40B4-BE49-F238E27FC236}">
              <a16:creationId xmlns:a16="http://schemas.microsoft.com/office/drawing/2014/main" id="{7AB98845-A03E-4667-BE97-BAA7AC56A6C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93275" y="4365625"/>
          <a:ext cx="8766175" cy="527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190275</xdr:colOff>
      <xdr:row>35</xdr:row>
      <xdr:rowOff>190275</xdr:rowOff>
    </xdr:from>
    <xdr:to>
      <xdr:col>2</xdr:col>
      <xdr:colOff>361724</xdr:colOff>
      <xdr:row>44</xdr:row>
      <xdr:rowOff>158978</xdr:rowOff>
    </xdr:to>
    <xdr:pic>
      <xdr:nvPicPr>
        <xdr:cNvPr id="24" name="図 23">
          <a:extLst>
            <a:ext uri="{FF2B5EF4-FFF2-40B4-BE49-F238E27FC236}">
              <a16:creationId xmlns:a16="http://schemas.microsoft.com/office/drawing/2014/main" id="{E569EC4E-F2A0-4EAA-9F94-BE17EE71378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275" y="8559575"/>
          <a:ext cx="1492249" cy="1476374"/>
        </a:xfrm>
        <a:prstGeom prst="rect">
          <a:avLst/>
        </a:prstGeom>
      </xdr:spPr>
    </xdr:pic>
    <xdr:clientData/>
  </xdr:twoCellAnchor>
  <xdr:twoCellAnchor editAs="oneCell">
    <xdr:from>
      <xdr:col>2</xdr:col>
      <xdr:colOff>445050</xdr:colOff>
      <xdr:row>35</xdr:row>
      <xdr:rowOff>178350</xdr:rowOff>
    </xdr:from>
    <xdr:to>
      <xdr:col>5</xdr:col>
      <xdr:colOff>2363</xdr:colOff>
      <xdr:row>44</xdr:row>
      <xdr:rowOff>159753</xdr:rowOff>
    </xdr:to>
    <xdr:pic>
      <xdr:nvPicPr>
        <xdr:cNvPr id="25" name="図 24">
          <a:extLst>
            <a:ext uri="{FF2B5EF4-FFF2-40B4-BE49-F238E27FC236}">
              <a16:creationId xmlns:a16="http://schemas.microsoft.com/office/drawing/2014/main" id="{AF50DF66-B170-431B-81D9-7B9F499E10A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65850" y="8547650"/>
          <a:ext cx="1492249" cy="1476374"/>
        </a:xfrm>
        <a:prstGeom prst="rect">
          <a:avLst/>
        </a:prstGeom>
      </xdr:spPr>
    </xdr:pic>
    <xdr:clientData/>
  </xdr:twoCellAnchor>
  <xdr:twoCellAnchor editAs="oneCell">
    <xdr:from>
      <xdr:col>5</xdr:col>
      <xdr:colOff>23550</xdr:colOff>
      <xdr:row>35</xdr:row>
      <xdr:rowOff>195000</xdr:rowOff>
    </xdr:from>
    <xdr:to>
      <xdr:col>7</xdr:col>
      <xdr:colOff>194999</xdr:colOff>
      <xdr:row>44</xdr:row>
      <xdr:rowOff>157353</xdr:rowOff>
    </xdr:to>
    <xdr:pic>
      <xdr:nvPicPr>
        <xdr:cNvPr id="26" name="図 25">
          <a:extLst>
            <a:ext uri="{FF2B5EF4-FFF2-40B4-BE49-F238E27FC236}">
              <a16:creationId xmlns:a16="http://schemas.microsoft.com/office/drawing/2014/main" id="{9B1D45ED-3B3E-4734-A229-F880C66B7E1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25550" y="8564300"/>
          <a:ext cx="1492249" cy="14763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333376</xdr:colOff>
      <xdr:row>2</xdr:row>
      <xdr:rowOff>1</xdr:rowOff>
    </xdr:from>
    <xdr:to>
      <xdr:col>6</xdr:col>
      <xdr:colOff>0</xdr:colOff>
      <xdr:row>14</xdr:row>
      <xdr:rowOff>18962</xdr:rowOff>
    </xdr:to>
    <xdr:pic>
      <xdr:nvPicPr>
        <xdr:cNvPr id="2" name="図 1">
          <a:extLst>
            <a:ext uri="{FF2B5EF4-FFF2-40B4-BE49-F238E27FC236}">
              <a16:creationId xmlns:a16="http://schemas.microsoft.com/office/drawing/2014/main" id="{966B0131-7387-42BC-89C2-D3D3737A1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6" y="393701"/>
          <a:ext cx="6702424" cy="2260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142876</xdr:colOff>
      <xdr:row>28</xdr:row>
      <xdr:rowOff>180975</xdr:rowOff>
    </xdr:from>
    <xdr:to>
      <xdr:col>6</xdr:col>
      <xdr:colOff>14228</xdr:colOff>
      <xdr:row>36</xdr:row>
      <xdr:rowOff>47624</xdr:rowOff>
    </xdr:to>
    <xdr:pic>
      <xdr:nvPicPr>
        <xdr:cNvPr id="3" name="図 2">
          <a:extLst>
            <a:ext uri="{FF2B5EF4-FFF2-40B4-BE49-F238E27FC236}">
              <a16:creationId xmlns:a16="http://schemas.microsoft.com/office/drawing/2014/main" id="{2290189C-4A04-4936-BFC6-218EE5985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5572125"/>
          <a:ext cx="6907152" cy="207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39</xdr:row>
      <xdr:rowOff>104777</xdr:rowOff>
    </xdr:from>
    <xdr:to>
      <xdr:col>5</xdr:col>
      <xdr:colOff>390525</xdr:colOff>
      <xdr:row>41</xdr:row>
      <xdr:rowOff>157700</xdr:rowOff>
    </xdr:to>
    <xdr:pic>
      <xdr:nvPicPr>
        <xdr:cNvPr id="4" name="図 3">
          <a:extLst>
            <a:ext uri="{FF2B5EF4-FFF2-40B4-BE49-F238E27FC236}">
              <a16:creationId xmlns:a16="http://schemas.microsoft.com/office/drawing/2014/main" id="{8C8C38CB-EF63-441A-8661-F8B0CC540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8670927"/>
          <a:ext cx="6756400" cy="618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352426</xdr:colOff>
      <xdr:row>68</xdr:row>
      <xdr:rowOff>142876</xdr:rowOff>
    </xdr:from>
    <xdr:to>
      <xdr:col>6</xdr:col>
      <xdr:colOff>209550</xdr:colOff>
      <xdr:row>69</xdr:row>
      <xdr:rowOff>88887</xdr:rowOff>
    </xdr:to>
    <xdr:pic>
      <xdr:nvPicPr>
        <xdr:cNvPr id="5" name="図 4">
          <a:extLst>
            <a:ext uri="{FF2B5EF4-FFF2-40B4-BE49-F238E27FC236}">
              <a16:creationId xmlns:a16="http://schemas.microsoft.com/office/drawing/2014/main" id="{514DAC6C-E3C2-485C-8644-BC1D15DBD8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6" y="15884526"/>
          <a:ext cx="6892924" cy="542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77</xdr:row>
      <xdr:rowOff>76200</xdr:rowOff>
    </xdr:from>
    <xdr:to>
      <xdr:col>5</xdr:col>
      <xdr:colOff>28575</xdr:colOff>
      <xdr:row>78</xdr:row>
      <xdr:rowOff>128147</xdr:rowOff>
    </xdr:to>
    <xdr:pic>
      <xdr:nvPicPr>
        <xdr:cNvPr id="6" name="図 5">
          <a:extLst>
            <a:ext uri="{FF2B5EF4-FFF2-40B4-BE49-F238E27FC236}">
              <a16:creationId xmlns:a16="http://schemas.microsoft.com/office/drawing/2014/main" id="{4BCF3C29-5D0A-4B27-B7B0-40F8EA352E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18326100"/>
          <a:ext cx="6318250" cy="610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89</xdr:row>
      <xdr:rowOff>57150</xdr:rowOff>
    </xdr:from>
    <xdr:to>
      <xdr:col>6</xdr:col>
      <xdr:colOff>0</xdr:colOff>
      <xdr:row>92</xdr:row>
      <xdr:rowOff>111891</xdr:rowOff>
    </xdr:to>
    <xdr:pic>
      <xdr:nvPicPr>
        <xdr:cNvPr id="7" name="図 6">
          <a:extLst>
            <a:ext uri="{FF2B5EF4-FFF2-40B4-BE49-F238E27FC236}">
              <a16:creationId xmlns:a16="http://schemas.microsoft.com/office/drawing/2014/main" id="{947BEE34-CE3D-489D-BEE9-62982A41E55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8300" y="21882100"/>
          <a:ext cx="6667500" cy="55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123</xdr:row>
      <xdr:rowOff>200025</xdr:rowOff>
    </xdr:from>
    <xdr:to>
      <xdr:col>6</xdr:col>
      <xdr:colOff>232447</xdr:colOff>
      <xdr:row>124</xdr:row>
      <xdr:rowOff>123825</xdr:rowOff>
    </xdr:to>
    <xdr:pic>
      <xdr:nvPicPr>
        <xdr:cNvPr id="8" name="図 7">
          <a:extLst>
            <a:ext uri="{FF2B5EF4-FFF2-40B4-BE49-F238E27FC236}">
              <a16:creationId xmlns:a16="http://schemas.microsoft.com/office/drawing/2014/main" id="{1B39F494-F26C-4C4B-A484-29BEDF92653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8301" y="29143325"/>
          <a:ext cx="6899946" cy="52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361951</xdr:colOff>
      <xdr:row>158</xdr:row>
      <xdr:rowOff>209550</xdr:rowOff>
    </xdr:from>
    <xdr:to>
      <xdr:col>6</xdr:col>
      <xdr:colOff>152401</xdr:colOff>
      <xdr:row>159</xdr:row>
      <xdr:rowOff>134697</xdr:rowOff>
    </xdr:to>
    <xdr:pic>
      <xdr:nvPicPr>
        <xdr:cNvPr id="9" name="図 8">
          <a:extLst>
            <a:ext uri="{FF2B5EF4-FFF2-40B4-BE49-F238E27FC236}">
              <a16:creationId xmlns:a16="http://schemas.microsoft.com/office/drawing/2014/main" id="{B3FE2285-CBB4-48BE-86E0-2A91A761110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1951" y="38036500"/>
          <a:ext cx="6826250" cy="553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176</xdr:row>
      <xdr:rowOff>285750</xdr:rowOff>
    </xdr:from>
    <xdr:to>
      <xdr:col>6</xdr:col>
      <xdr:colOff>219075</xdr:colOff>
      <xdr:row>177</xdr:row>
      <xdr:rowOff>141600</xdr:rowOff>
    </xdr:to>
    <xdr:pic>
      <xdr:nvPicPr>
        <xdr:cNvPr id="10" name="図 9">
          <a:extLst>
            <a:ext uri="{FF2B5EF4-FFF2-40B4-BE49-F238E27FC236}">
              <a16:creationId xmlns:a16="http://schemas.microsoft.com/office/drawing/2014/main" id="{2ED4A346-D42A-4301-8FC0-C92D53A7C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68300" y="43287950"/>
          <a:ext cx="6886575" cy="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371476</xdr:colOff>
      <xdr:row>187</xdr:row>
      <xdr:rowOff>266700</xdr:rowOff>
    </xdr:from>
    <xdr:to>
      <xdr:col>3</xdr:col>
      <xdr:colOff>3905251</xdr:colOff>
      <xdr:row>188</xdr:row>
      <xdr:rowOff>150756</xdr:rowOff>
    </xdr:to>
    <xdr:pic>
      <xdr:nvPicPr>
        <xdr:cNvPr id="11" name="図 10">
          <a:extLst>
            <a:ext uri="{FF2B5EF4-FFF2-40B4-BE49-F238E27FC236}">
              <a16:creationId xmlns:a16="http://schemas.microsoft.com/office/drawing/2014/main" id="{58416E87-83A5-44C9-9EFA-1C7B8C9EC16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5126" y="46367700"/>
          <a:ext cx="5362575" cy="538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197</xdr:row>
      <xdr:rowOff>152401</xdr:rowOff>
    </xdr:from>
    <xdr:to>
      <xdr:col>6</xdr:col>
      <xdr:colOff>209551</xdr:colOff>
      <xdr:row>198</xdr:row>
      <xdr:rowOff>102082</xdr:rowOff>
    </xdr:to>
    <xdr:pic>
      <xdr:nvPicPr>
        <xdr:cNvPr id="12" name="図 11">
          <a:extLst>
            <a:ext uri="{FF2B5EF4-FFF2-40B4-BE49-F238E27FC236}">
              <a16:creationId xmlns:a16="http://schemas.microsoft.com/office/drawing/2014/main" id="{A4E288D2-F57F-492D-9F0B-638A940C28C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8301" y="49695101"/>
          <a:ext cx="6877050" cy="527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256</xdr:row>
      <xdr:rowOff>0</xdr:rowOff>
    </xdr:from>
    <xdr:to>
      <xdr:col>3</xdr:col>
      <xdr:colOff>3629026</xdr:colOff>
      <xdr:row>256</xdr:row>
      <xdr:rowOff>580975</xdr:rowOff>
    </xdr:to>
    <xdr:pic>
      <xdr:nvPicPr>
        <xdr:cNvPr id="13" name="図 12">
          <a:extLst>
            <a:ext uri="{FF2B5EF4-FFF2-40B4-BE49-F238E27FC236}">
              <a16:creationId xmlns:a16="http://schemas.microsoft.com/office/drawing/2014/main" id="{74ABF431-89D8-4E5E-8ED9-595D8904731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8301" y="64433450"/>
          <a:ext cx="5083175" cy="5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298</xdr:row>
      <xdr:rowOff>190501</xdr:rowOff>
    </xdr:from>
    <xdr:to>
      <xdr:col>5</xdr:col>
      <xdr:colOff>1</xdr:colOff>
      <xdr:row>299</xdr:row>
      <xdr:rowOff>158012</xdr:rowOff>
    </xdr:to>
    <xdr:pic>
      <xdr:nvPicPr>
        <xdr:cNvPr id="14" name="図 13">
          <a:extLst>
            <a:ext uri="{FF2B5EF4-FFF2-40B4-BE49-F238E27FC236}">
              <a16:creationId xmlns:a16="http://schemas.microsoft.com/office/drawing/2014/main" id="{1F12A2E6-8C34-487A-9C1A-3980B2A017A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8301" y="76663551"/>
          <a:ext cx="6273800" cy="564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318</xdr:row>
      <xdr:rowOff>161925</xdr:rowOff>
    </xdr:from>
    <xdr:to>
      <xdr:col>6</xdr:col>
      <xdr:colOff>161925</xdr:colOff>
      <xdr:row>321</xdr:row>
      <xdr:rowOff>147083</xdr:rowOff>
    </xdr:to>
    <xdr:pic>
      <xdr:nvPicPr>
        <xdr:cNvPr id="15" name="図 14">
          <a:extLst>
            <a:ext uri="{FF2B5EF4-FFF2-40B4-BE49-F238E27FC236}">
              <a16:creationId xmlns:a16="http://schemas.microsoft.com/office/drawing/2014/main" id="{BB5755BA-41C8-4DCE-8F80-38F8572FBEA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301" y="82654775"/>
          <a:ext cx="6829424" cy="537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327</xdr:row>
      <xdr:rowOff>85725</xdr:rowOff>
    </xdr:from>
    <xdr:to>
      <xdr:col>6</xdr:col>
      <xdr:colOff>209551</xdr:colOff>
      <xdr:row>328</xdr:row>
      <xdr:rowOff>134698</xdr:rowOff>
    </xdr:to>
    <xdr:pic>
      <xdr:nvPicPr>
        <xdr:cNvPr id="16" name="図 15">
          <a:extLst>
            <a:ext uri="{FF2B5EF4-FFF2-40B4-BE49-F238E27FC236}">
              <a16:creationId xmlns:a16="http://schemas.microsoft.com/office/drawing/2014/main" id="{B6EE5F92-8118-481B-8F09-10B0A9F46D1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68301" y="84953475"/>
          <a:ext cx="6877050" cy="54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338</xdr:row>
      <xdr:rowOff>152400</xdr:rowOff>
    </xdr:from>
    <xdr:to>
      <xdr:col>6</xdr:col>
      <xdr:colOff>200026</xdr:colOff>
      <xdr:row>339</xdr:row>
      <xdr:rowOff>74260</xdr:rowOff>
    </xdr:to>
    <xdr:pic>
      <xdr:nvPicPr>
        <xdr:cNvPr id="17" name="図 16">
          <a:extLst>
            <a:ext uri="{FF2B5EF4-FFF2-40B4-BE49-F238E27FC236}">
              <a16:creationId xmlns:a16="http://schemas.microsoft.com/office/drawing/2014/main" id="{D0EC579B-848B-4F47-A1AD-E46E1741C97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65126" y="88195150"/>
          <a:ext cx="6870700" cy="633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343</xdr:row>
      <xdr:rowOff>85725</xdr:rowOff>
    </xdr:from>
    <xdr:to>
      <xdr:col>6</xdr:col>
      <xdr:colOff>238126</xdr:colOff>
      <xdr:row>344</xdr:row>
      <xdr:rowOff>83396</xdr:rowOff>
    </xdr:to>
    <xdr:pic>
      <xdr:nvPicPr>
        <xdr:cNvPr id="18" name="図 17">
          <a:extLst>
            <a:ext uri="{FF2B5EF4-FFF2-40B4-BE49-F238E27FC236}">
              <a16:creationId xmlns:a16="http://schemas.microsoft.com/office/drawing/2014/main" id="{37EF164D-931A-40DE-9657-12A73CF3CCD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5126" y="89735025"/>
          <a:ext cx="6908800" cy="53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342900</xdr:colOff>
      <xdr:row>2</xdr:row>
      <xdr:rowOff>47624</xdr:rowOff>
    </xdr:from>
    <xdr:to>
      <xdr:col>11</xdr:col>
      <xdr:colOff>619125</xdr:colOff>
      <xdr:row>17</xdr:row>
      <xdr:rowOff>133350</xdr:rowOff>
    </xdr:to>
    <xdr:sp macro="" textlink="">
      <xdr:nvSpPr>
        <xdr:cNvPr id="19" name="テキスト ボックス 18">
          <a:extLst>
            <a:ext uri="{FF2B5EF4-FFF2-40B4-BE49-F238E27FC236}">
              <a16:creationId xmlns:a16="http://schemas.microsoft.com/office/drawing/2014/main" id="{35A2418C-CC11-4FAA-AE29-1617971AEB28}"/>
            </a:ext>
          </a:extLst>
        </xdr:cNvPr>
        <xdr:cNvSpPr txBox="1"/>
      </xdr:nvSpPr>
      <xdr:spPr>
        <a:xfrm>
          <a:off x="7378700" y="441324"/>
          <a:ext cx="5680075" cy="3013076"/>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kumimoji="1" lang="ja-JP" altLang="en-US" sz="1400" b="1"/>
            <a:t>検索方法</a:t>
          </a:r>
          <a:endParaRPr kumimoji="1" lang="en-US" altLang="ja-JP" sz="1400" b="1"/>
        </a:p>
        <a:p>
          <a:r>
            <a:rPr kumimoji="1" lang="ja-JP" altLang="en-US" sz="1200" b="1"/>
            <a:t>ホーム→検索と選択→検索</a:t>
          </a:r>
          <a:endParaRPr kumimoji="1" lang="en-US" altLang="ja-JP" sz="1200" b="1"/>
        </a:p>
        <a:p>
          <a:r>
            <a:rPr kumimoji="1" lang="ja-JP" altLang="en-US" sz="1100"/>
            <a:t>検索と置換のダイヤログが表示されます。</a:t>
          </a:r>
          <a:endParaRPr kumimoji="1" lang="en-US" altLang="ja-JP" sz="1100"/>
        </a:p>
        <a:p>
          <a:r>
            <a:rPr kumimoji="1" lang="ja-JP" altLang="en-US" sz="1100"/>
            <a:t>検索する文字列にキーワードを入力</a:t>
          </a:r>
          <a:endParaRPr kumimoji="1" lang="en-US" altLang="ja-JP" sz="1100"/>
        </a:p>
        <a:p>
          <a:r>
            <a:rPr kumimoji="1" lang="ja-JP" altLang="en-US" sz="1100"/>
            <a:t>「すべて検索」をクリックするとセルのリストが表示される。リストをクリックすると本文に該当セルが囲いで表示される。</a:t>
          </a:r>
          <a:endParaRPr kumimoji="1" lang="en-US" altLang="ja-JP" sz="1100"/>
        </a:p>
        <a:p>
          <a:r>
            <a:rPr kumimoji="1" lang="ja-JP" altLang="en-US" sz="1100"/>
            <a:t>または「次を検索」をクリックすると本文の該当セルが順次囲いで表示される。</a:t>
          </a:r>
          <a:endParaRPr kumimoji="1" lang="en-US" altLang="ja-JP" sz="1100"/>
        </a:p>
        <a:p>
          <a:endParaRPr kumimoji="1" lang="en-US" altLang="ja-JP" sz="1100"/>
        </a:p>
        <a:p>
          <a:r>
            <a:rPr kumimoji="1" lang="en-US" altLang="ja-JP" sz="1100"/>
            <a:t>※</a:t>
          </a:r>
          <a:r>
            <a:rPr kumimoji="1" lang="ja-JP" altLang="en-US" sz="1100"/>
            <a:t>本文には英文字、カタカナについて全角と半角が混在しており英文字とカタカナについては両方で検索する必要があります。（本文中の文字をすべて全角に修正すればよいのですが、そこまで時間ありませんでした。</a:t>
          </a:r>
          <a:endParaRPr kumimoji="1" lang="en-US" altLang="ja-JP" sz="1100"/>
        </a:p>
        <a:p>
          <a:endParaRPr kumimoji="1" lang="en-US" altLang="ja-JP" sz="1100"/>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9</xdr:col>
      <xdr:colOff>152400</xdr:colOff>
      <xdr:row>56</xdr:row>
      <xdr:rowOff>9525</xdr:rowOff>
    </xdr:to>
    <xdr:pic>
      <xdr:nvPicPr>
        <xdr:cNvPr id="175178" name="Picture 1">
          <a:extLst>
            <a:ext uri="{FF2B5EF4-FFF2-40B4-BE49-F238E27FC236}">
              <a16:creationId xmlns:a16="http://schemas.microsoft.com/office/drawing/2014/main" id="{00000000-0008-0000-0400-00004AA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15249525"/>
          <a:ext cx="4800600" cy="29241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0</xdr:colOff>
      <xdr:row>8</xdr:row>
      <xdr:rowOff>19050</xdr:rowOff>
    </xdr:from>
    <xdr:to>
      <xdr:col>6</xdr:col>
      <xdr:colOff>76200</xdr:colOff>
      <xdr:row>8</xdr:row>
      <xdr:rowOff>161925</xdr:rowOff>
    </xdr:to>
    <xdr:sp macro="" textlink="">
      <xdr:nvSpPr>
        <xdr:cNvPr id="175179" name="AutoShape 2">
          <a:extLst>
            <a:ext uri="{FF2B5EF4-FFF2-40B4-BE49-F238E27FC236}">
              <a16:creationId xmlns:a16="http://schemas.microsoft.com/office/drawing/2014/main" id="{00000000-0008-0000-0400-00004BAC0200}"/>
            </a:ext>
          </a:extLst>
        </xdr:cNvPr>
        <xdr:cNvSpPr>
          <a:spLocks noChangeArrowheads="1"/>
        </xdr:cNvSpPr>
      </xdr:nvSpPr>
      <xdr:spPr bwMode="auto">
        <a:xfrm>
          <a:off x="3429000" y="16287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647700</xdr:colOff>
      <xdr:row>10</xdr:row>
      <xdr:rowOff>19050</xdr:rowOff>
    </xdr:from>
    <xdr:to>
      <xdr:col>6</xdr:col>
      <xdr:colOff>38100</xdr:colOff>
      <xdr:row>10</xdr:row>
      <xdr:rowOff>161925</xdr:rowOff>
    </xdr:to>
    <xdr:sp macro="" textlink="">
      <xdr:nvSpPr>
        <xdr:cNvPr id="175180" name="AutoShape 3">
          <a:extLst>
            <a:ext uri="{FF2B5EF4-FFF2-40B4-BE49-F238E27FC236}">
              <a16:creationId xmlns:a16="http://schemas.microsoft.com/office/drawing/2014/main" id="{00000000-0008-0000-0400-00004CAC0200}"/>
            </a:ext>
          </a:extLst>
        </xdr:cNvPr>
        <xdr:cNvSpPr>
          <a:spLocks noChangeArrowheads="1"/>
        </xdr:cNvSpPr>
      </xdr:nvSpPr>
      <xdr:spPr bwMode="auto">
        <a:xfrm>
          <a:off x="3390900" y="22288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12</xdr:row>
      <xdr:rowOff>19050</xdr:rowOff>
    </xdr:from>
    <xdr:to>
      <xdr:col>6</xdr:col>
      <xdr:colOff>66675</xdr:colOff>
      <xdr:row>12</xdr:row>
      <xdr:rowOff>161925</xdr:rowOff>
    </xdr:to>
    <xdr:sp macro="" textlink="">
      <xdr:nvSpPr>
        <xdr:cNvPr id="175181" name="AutoShape 4">
          <a:extLst>
            <a:ext uri="{FF2B5EF4-FFF2-40B4-BE49-F238E27FC236}">
              <a16:creationId xmlns:a16="http://schemas.microsoft.com/office/drawing/2014/main" id="{00000000-0008-0000-0400-00004DAC0200}"/>
            </a:ext>
          </a:extLst>
        </xdr:cNvPr>
        <xdr:cNvSpPr>
          <a:spLocks noChangeArrowheads="1"/>
        </xdr:cNvSpPr>
      </xdr:nvSpPr>
      <xdr:spPr bwMode="auto">
        <a:xfrm>
          <a:off x="3419475" y="33051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14</xdr:row>
      <xdr:rowOff>19050</xdr:rowOff>
    </xdr:from>
    <xdr:to>
      <xdr:col>6</xdr:col>
      <xdr:colOff>66675</xdr:colOff>
      <xdr:row>14</xdr:row>
      <xdr:rowOff>161925</xdr:rowOff>
    </xdr:to>
    <xdr:sp macro="" textlink="">
      <xdr:nvSpPr>
        <xdr:cNvPr id="175182" name="AutoShape 5">
          <a:extLst>
            <a:ext uri="{FF2B5EF4-FFF2-40B4-BE49-F238E27FC236}">
              <a16:creationId xmlns:a16="http://schemas.microsoft.com/office/drawing/2014/main" id="{00000000-0008-0000-0400-00004EAC0200}"/>
            </a:ext>
          </a:extLst>
        </xdr:cNvPr>
        <xdr:cNvSpPr>
          <a:spLocks noChangeArrowheads="1"/>
        </xdr:cNvSpPr>
      </xdr:nvSpPr>
      <xdr:spPr bwMode="auto">
        <a:xfrm>
          <a:off x="3419475" y="401002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16</xdr:row>
      <xdr:rowOff>19050</xdr:rowOff>
    </xdr:from>
    <xdr:to>
      <xdr:col>6</xdr:col>
      <xdr:colOff>66675</xdr:colOff>
      <xdr:row>16</xdr:row>
      <xdr:rowOff>161925</xdr:rowOff>
    </xdr:to>
    <xdr:sp macro="" textlink="">
      <xdr:nvSpPr>
        <xdr:cNvPr id="175183" name="AutoShape 6">
          <a:extLst>
            <a:ext uri="{FF2B5EF4-FFF2-40B4-BE49-F238E27FC236}">
              <a16:creationId xmlns:a16="http://schemas.microsoft.com/office/drawing/2014/main" id="{00000000-0008-0000-0400-00004FAC0200}"/>
            </a:ext>
          </a:extLst>
        </xdr:cNvPr>
        <xdr:cNvSpPr>
          <a:spLocks noChangeArrowheads="1"/>
        </xdr:cNvSpPr>
      </xdr:nvSpPr>
      <xdr:spPr bwMode="auto">
        <a:xfrm>
          <a:off x="3419475" y="47053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18</xdr:row>
      <xdr:rowOff>19050</xdr:rowOff>
    </xdr:from>
    <xdr:to>
      <xdr:col>6</xdr:col>
      <xdr:colOff>66675</xdr:colOff>
      <xdr:row>18</xdr:row>
      <xdr:rowOff>161925</xdr:rowOff>
    </xdr:to>
    <xdr:sp macro="" textlink="">
      <xdr:nvSpPr>
        <xdr:cNvPr id="175184" name="AutoShape 7">
          <a:extLst>
            <a:ext uri="{FF2B5EF4-FFF2-40B4-BE49-F238E27FC236}">
              <a16:creationId xmlns:a16="http://schemas.microsoft.com/office/drawing/2014/main" id="{00000000-0008-0000-0400-000050AC0200}"/>
            </a:ext>
          </a:extLst>
        </xdr:cNvPr>
        <xdr:cNvSpPr>
          <a:spLocks noChangeArrowheads="1"/>
        </xdr:cNvSpPr>
      </xdr:nvSpPr>
      <xdr:spPr bwMode="auto">
        <a:xfrm>
          <a:off x="3419475" y="52387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20</xdr:row>
      <xdr:rowOff>19050</xdr:rowOff>
    </xdr:from>
    <xdr:to>
      <xdr:col>6</xdr:col>
      <xdr:colOff>66675</xdr:colOff>
      <xdr:row>20</xdr:row>
      <xdr:rowOff>161925</xdr:rowOff>
    </xdr:to>
    <xdr:sp macro="" textlink="">
      <xdr:nvSpPr>
        <xdr:cNvPr id="175185" name="AutoShape 8">
          <a:extLst>
            <a:ext uri="{FF2B5EF4-FFF2-40B4-BE49-F238E27FC236}">
              <a16:creationId xmlns:a16="http://schemas.microsoft.com/office/drawing/2014/main" id="{00000000-0008-0000-0400-000051AC0200}"/>
            </a:ext>
          </a:extLst>
        </xdr:cNvPr>
        <xdr:cNvSpPr>
          <a:spLocks noChangeArrowheads="1"/>
        </xdr:cNvSpPr>
      </xdr:nvSpPr>
      <xdr:spPr bwMode="auto">
        <a:xfrm>
          <a:off x="3419475" y="58197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22</xdr:row>
      <xdr:rowOff>19050</xdr:rowOff>
    </xdr:from>
    <xdr:to>
      <xdr:col>6</xdr:col>
      <xdr:colOff>66675</xdr:colOff>
      <xdr:row>22</xdr:row>
      <xdr:rowOff>161925</xdr:rowOff>
    </xdr:to>
    <xdr:sp macro="" textlink="">
      <xdr:nvSpPr>
        <xdr:cNvPr id="175186" name="AutoShape 9">
          <a:extLst>
            <a:ext uri="{FF2B5EF4-FFF2-40B4-BE49-F238E27FC236}">
              <a16:creationId xmlns:a16="http://schemas.microsoft.com/office/drawing/2014/main" id="{00000000-0008-0000-0400-000052AC0200}"/>
            </a:ext>
          </a:extLst>
        </xdr:cNvPr>
        <xdr:cNvSpPr>
          <a:spLocks noChangeArrowheads="1"/>
        </xdr:cNvSpPr>
      </xdr:nvSpPr>
      <xdr:spPr bwMode="auto">
        <a:xfrm>
          <a:off x="3419475" y="63817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24</xdr:row>
      <xdr:rowOff>19050</xdr:rowOff>
    </xdr:from>
    <xdr:to>
      <xdr:col>6</xdr:col>
      <xdr:colOff>66675</xdr:colOff>
      <xdr:row>24</xdr:row>
      <xdr:rowOff>161925</xdr:rowOff>
    </xdr:to>
    <xdr:sp macro="" textlink="">
      <xdr:nvSpPr>
        <xdr:cNvPr id="175187" name="AutoShape 10">
          <a:extLst>
            <a:ext uri="{FF2B5EF4-FFF2-40B4-BE49-F238E27FC236}">
              <a16:creationId xmlns:a16="http://schemas.microsoft.com/office/drawing/2014/main" id="{00000000-0008-0000-0400-000053AC0200}"/>
            </a:ext>
          </a:extLst>
        </xdr:cNvPr>
        <xdr:cNvSpPr>
          <a:spLocks noChangeArrowheads="1"/>
        </xdr:cNvSpPr>
      </xdr:nvSpPr>
      <xdr:spPr bwMode="auto">
        <a:xfrm>
          <a:off x="3419475" y="724852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26</xdr:row>
      <xdr:rowOff>19050</xdr:rowOff>
    </xdr:from>
    <xdr:to>
      <xdr:col>6</xdr:col>
      <xdr:colOff>66675</xdr:colOff>
      <xdr:row>26</xdr:row>
      <xdr:rowOff>161925</xdr:rowOff>
    </xdr:to>
    <xdr:sp macro="" textlink="">
      <xdr:nvSpPr>
        <xdr:cNvPr id="175188" name="AutoShape 11">
          <a:extLst>
            <a:ext uri="{FF2B5EF4-FFF2-40B4-BE49-F238E27FC236}">
              <a16:creationId xmlns:a16="http://schemas.microsoft.com/office/drawing/2014/main" id="{00000000-0008-0000-0400-000054AC0200}"/>
            </a:ext>
          </a:extLst>
        </xdr:cNvPr>
        <xdr:cNvSpPr>
          <a:spLocks noChangeArrowheads="1"/>
        </xdr:cNvSpPr>
      </xdr:nvSpPr>
      <xdr:spPr bwMode="auto">
        <a:xfrm>
          <a:off x="3419475" y="896302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28</xdr:row>
      <xdr:rowOff>19050</xdr:rowOff>
    </xdr:from>
    <xdr:to>
      <xdr:col>6</xdr:col>
      <xdr:colOff>66675</xdr:colOff>
      <xdr:row>28</xdr:row>
      <xdr:rowOff>161925</xdr:rowOff>
    </xdr:to>
    <xdr:sp macro="" textlink="">
      <xdr:nvSpPr>
        <xdr:cNvPr id="175189" name="AutoShape 12">
          <a:extLst>
            <a:ext uri="{FF2B5EF4-FFF2-40B4-BE49-F238E27FC236}">
              <a16:creationId xmlns:a16="http://schemas.microsoft.com/office/drawing/2014/main" id="{00000000-0008-0000-0400-000055AC0200}"/>
            </a:ext>
          </a:extLst>
        </xdr:cNvPr>
        <xdr:cNvSpPr>
          <a:spLocks noChangeArrowheads="1"/>
        </xdr:cNvSpPr>
      </xdr:nvSpPr>
      <xdr:spPr bwMode="auto">
        <a:xfrm>
          <a:off x="3419475" y="948690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30</xdr:row>
      <xdr:rowOff>19050</xdr:rowOff>
    </xdr:from>
    <xdr:to>
      <xdr:col>6</xdr:col>
      <xdr:colOff>66675</xdr:colOff>
      <xdr:row>30</xdr:row>
      <xdr:rowOff>161925</xdr:rowOff>
    </xdr:to>
    <xdr:sp macro="" textlink="">
      <xdr:nvSpPr>
        <xdr:cNvPr id="175190" name="AutoShape 13">
          <a:extLst>
            <a:ext uri="{FF2B5EF4-FFF2-40B4-BE49-F238E27FC236}">
              <a16:creationId xmlns:a16="http://schemas.microsoft.com/office/drawing/2014/main" id="{00000000-0008-0000-0400-000056AC0200}"/>
            </a:ext>
          </a:extLst>
        </xdr:cNvPr>
        <xdr:cNvSpPr>
          <a:spLocks noChangeArrowheads="1"/>
        </xdr:cNvSpPr>
      </xdr:nvSpPr>
      <xdr:spPr bwMode="auto">
        <a:xfrm>
          <a:off x="3419475" y="11410950"/>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32</xdr:row>
      <xdr:rowOff>19050</xdr:rowOff>
    </xdr:from>
    <xdr:to>
      <xdr:col>6</xdr:col>
      <xdr:colOff>66675</xdr:colOff>
      <xdr:row>32</xdr:row>
      <xdr:rowOff>161925</xdr:rowOff>
    </xdr:to>
    <xdr:sp macro="" textlink="">
      <xdr:nvSpPr>
        <xdr:cNvPr id="175191" name="AutoShape 14">
          <a:extLst>
            <a:ext uri="{FF2B5EF4-FFF2-40B4-BE49-F238E27FC236}">
              <a16:creationId xmlns:a16="http://schemas.microsoft.com/office/drawing/2014/main" id="{00000000-0008-0000-0400-000057AC0200}"/>
            </a:ext>
          </a:extLst>
        </xdr:cNvPr>
        <xdr:cNvSpPr>
          <a:spLocks noChangeArrowheads="1"/>
        </xdr:cNvSpPr>
      </xdr:nvSpPr>
      <xdr:spPr bwMode="auto">
        <a:xfrm>
          <a:off x="3419475" y="12868275"/>
          <a:ext cx="762000" cy="1428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676275</xdr:colOff>
      <xdr:row>34</xdr:row>
      <xdr:rowOff>19050</xdr:rowOff>
    </xdr:from>
    <xdr:to>
      <xdr:col>6</xdr:col>
      <xdr:colOff>66675</xdr:colOff>
      <xdr:row>35</xdr:row>
      <xdr:rowOff>171450</xdr:rowOff>
    </xdr:to>
    <xdr:sp macro="" textlink="">
      <xdr:nvSpPr>
        <xdr:cNvPr id="175192" name="AutoShape 15">
          <a:extLst>
            <a:ext uri="{FF2B5EF4-FFF2-40B4-BE49-F238E27FC236}">
              <a16:creationId xmlns:a16="http://schemas.microsoft.com/office/drawing/2014/main" id="{00000000-0008-0000-0400-000058AC0200}"/>
            </a:ext>
          </a:extLst>
        </xdr:cNvPr>
        <xdr:cNvSpPr>
          <a:spLocks noChangeArrowheads="1"/>
        </xdr:cNvSpPr>
      </xdr:nvSpPr>
      <xdr:spPr bwMode="auto">
        <a:xfrm>
          <a:off x="3419475" y="13735050"/>
          <a:ext cx="762000" cy="323850"/>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58615</xdr:colOff>
      <xdr:row>116</xdr:row>
      <xdr:rowOff>1449998</xdr:rowOff>
    </xdr:from>
    <xdr:to>
      <xdr:col>19</xdr:col>
      <xdr:colOff>39565</xdr:colOff>
      <xdr:row>119</xdr:row>
      <xdr:rowOff>106241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13692" y="12066710"/>
          <a:ext cx="2750527"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を活用して環境への取組を推進する思いや意志を書いてください。</a:t>
          </a:r>
          <a:endParaRPr kumimoji="1" lang="ja-JP" altLang="en-US" sz="1100"/>
        </a:p>
      </xdr:txBody>
    </xdr:sp>
    <xdr:clientData/>
  </xdr:twoCellAnchor>
  <xdr:twoCellAnchor>
    <xdr:from>
      <xdr:col>22</xdr:col>
      <xdr:colOff>732</xdr:colOff>
      <xdr:row>129</xdr:row>
      <xdr:rowOff>124883</xdr:rowOff>
    </xdr:from>
    <xdr:to>
      <xdr:col>35</xdr:col>
      <xdr:colOff>181707</xdr:colOff>
      <xdr:row>133</xdr:row>
      <xdr:rowOff>76200</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658457" y="25689983"/>
          <a:ext cx="2781300" cy="818092"/>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を活用して環境への取組の推進や事業を発展させたいなどの思いや意志を書いてください。</a:t>
          </a:r>
          <a:endParaRPr kumimoji="1" lang="ja-JP" altLang="en-US" sz="1100"/>
        </a:p>
      </xdr:txBody>
    </xdr:sp>
    <xdr:clientData/>
  </xdr:twoCellAnchor>
  <xdr:twoCellAnchor>
    <xdr:from>
      <xdr:col>24</xdr:col>
      <xdr:colOff>76200</xdr:colOff>
      <xdr:row>173</xdr:row>
      <xdr:rowOff>152400</xdr:rowOff>
    </xdr:from>
    <xdr:to>
      <xdr:col>34</xdr:col>
      <xdr:colOff>38100</xdr:colOff>
      <xdr:row>176</xdr:row>
      <xdr:rowOff>152400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933950" y="21821775"/>
          <a:ext cx="1962150"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自社の組織に合わせて仕上げてください</a:t>
          </a:r>
          <a:endParaRPr kumimoji="1" lang="ja-JP" altLang="en-US" sz="1100"/>
        </a:p>
      </xdr:txBody>
    </xdr:sp>
    <xdr:clientData/>
  </xdr:twoCellAnchor>
  <xdr:twoCellAnchor>
    <xdr:from>
      <xdr:col>30</xdr:col>
      <xdr:colOff>54951</xdr:colOff>
      <xdr:row>439</xdr:row>
      <xdr:rowOff>55685</xdr:rowOff>
    </xdr:from>
    <xdr:to>
      <xdr:col>38</xdr:col>
      <xdr:colOff>179917</xdr:colOff>
      <xdr:row>446</xdr:row>
      <xdr:rowOff>29308</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6341451" y="47892352"/>
          <a:ext cx="1902966" cy="124362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5</a:t>
          </a:r>
          <a:r>
            <a:rPr kumimoji="1" lang="ja-JP" altLang="en-US" sz="1100">
              <a:solidFill>
                <a:schemeClr val="dk1"/>
              </a:solidFill>
              <a:effectLst/>
              <a:latin typeface="+mn-lt"/>
              <a:ea typeface="+mn-ea"/>
              <a:cs typeface="+mn-cs"/>
            </a:rPr>
            <a:t>環境経営計画</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該当しない項目は行を非表示してください。また、環境経営計画書で追加した項目は再リンクしてください。</a:t>
          </a:r>
          <a:endParaRPr kumimoji="1" lang="ja-JP" altLang="en-US" sz="1100"/>
        </a:p>
      </xdr:txBody>
    </xdr:sp>
    <xdr:clientData/>
  </xdr:twoCellAnchor>
  <xdr:twoCellAnchor>
    <xdr:from>
      <xdr:col>18</xdr:col>
      <xdr:colOff>93133</xdr:colOff>
      <xdr:row>430</xdr:row>
      <xdr:rowOff>31750</xdr:rowOff>
    </xdr:from>
    <xdr:to>
      <xdr:col>26</xdr:col>
      <xdr:colOff>178858</xdr:colOff>
      <xdr:row>432</xdr:row>
      <xdr:rowOff>169333</xdr:rowOff>
    </xdr:to>
    <xdr:sp macro="" textlink="">
      <xdr:nvSpPr>
        <xdr:cNvPr id="8" name="線吹き出し 1 (枠付き) 7">
          <a:extLst>
            <a:ext uri="{FF2B5EF4-FFF2-40B4-BE49-F238E27FC236}">
              <a16:creationId xmlns:a16="http://schemas.microsoft.com/office/drawing/2014/main" id="{00000000-0008-0000-0700-000008000000}"/>
            </a:ext>
          </a:extLst>
        </xdr:cNvPr>
        <xdr:cNvSpPr/>
      </xdr:nvSpPr>
      <xdr:spPr>
        <a:xfrm>
          <a:off x="3966633" y="52884917"/>
          <a:ext cx="1694392" cy="476249"/>
        </a:xfrm>
        <a:prstGeom prst="borderCallout1">
          <a:avLst>
            <a:gd name="adj1" fmla="val 18750"/>
            <a:gd name="adj2" fmla="val -8333"/>
            <a:gd name="adj3" fmla="val 2227"/>
            <a:gd name="adj4" fmla="val -44579"/>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環境活動計画書のＴ列とリンクしています</a:t>
          </a:r>
        </a:p>
      </xdr:txBody>
    </xdr:sp>
    <xdr:clientData/>
  </xdr:twoCellAnchor>
  <xdr:twoCellAnchor>
    <xdr:from>
      <xdr:col>21</xdr:col>
      <xdr:colOff>152400</xdr:colOff>
      <xdr:row>710</xdr:row>
      <xdr:rowOff>47625</xdr:rowOff>
    </xdr:from>
    <xdr:to>
      <xdr:col>30</xdr:col>
      <xdr:colOff>9525</xdr:colOff>
      <xdr:row>714</xdr:row>
      <xdr:rowOff>161926</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4410075" y="68551425"/>
          <a:ext cx="1657350" cy="45720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様式５より転記する</a:t>
          </a:r>
          <a:endParaRPr kumimoji="1" lang="ja-JP" altLang="en-US" sz="1100"/>
        </a:p>
      </xdr:txBody>
    </xdr:sp>
    <xdr:clientData/>
  </xdr:twoCellAnchor>
  <xdr:twoCellAnchor>
    <xdr:from>
      <xdr:col>38</xdr:col>
      <xdr:colOff>545041</xdr:colOff>
      <xdr:row>426</xdr:row>
      <xdr:rowOff>164042</xdr:rowOff>
    </xdr:from>
    <xdr:to>
      <xdr:col>42</xdr:col>
      <xdr:colOff>529167</xdr:colOff>
      <xdr:row>431</xdr:row>
      <xdr:rowOff>154518</xdr:rowOff>
    </xdr:to>
    <xdr:sp macro="" textlink="">
      <xdr:nvSpPr>
        <xdr:cNvPr id="13" name="線吹き出し 1 (枠付き) 12">
          <a:extLst>
            <a:ext uri="{FF2B5EF4-FFF2-40B4-BE49-F238E27FC236}">
              <a16:creationId xmlns:a16="http://schemas.microsoft.com/office/drawing/2014/main" id="{00000000-0008-0000-0700-00000D000000}"/>
            </a:ext>
          </a:extLst>
        </xdr:cNvPr>
        <xdr:cNvSpPr/>
      </xdr:nvSpPr>
      <xdr:spPr>
        <a:xfrm>
          <a:off x="8408458" y="37523209"/>
          <a:ext cx="2735792" cy="678392"/>
        </a:xfrm>
        <a:prstGeom prst="borderCallout1">
          <a:avLst>
            <a:gd name="adj1" fmla="val 18750"/>
            <a:gd name="adj2" fmla="val -8333"/>
            <a:gd name="adj3" fmla="val 144837"/>
            <a:gd name="adj4" fmla="val -105690"/>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環境経営計画書から仮締めした月のデータにリンクを修正する</a:t>
          </a:r>
          <a:endParaRPr kumimoji="1" lang="en-US" altLang="ja-JP" sz="1100">
            <a:solidFill>
              <a:sysClr val="windowText" lastClr="000000"/>
            </a:solidFill>
          </a:endParaRPr>
        </a:p>
        <a:p>
          <a:pPr algn="l"/>
          <a:r>
            <a:rPr kumimoji="1" lang="ja-JP" altLang="en-US" sz="1100">
              <a:solidFill>
                <a:sysClr val="windowText" lastClr="000000"/>
              </a:solidFill>
            </a:rPr>
            <a:t>年度終了後はこの１行を削除する</a:t>
          </a:r>
        </a:p>
      </xdr:txBody>
    </xdr:sp>
    <xdr:clientData/>
  </xdr:twoCellAnchor>
  <xdr:twoCellAnchor>
    <xdr:from>
      <xdr:col>34</xdr:col>
      <xdr:colOff>124883</xdr:colOff>
      <xdr:row>425</xdr:row>
      <xdr:rowOff>0</xdr:rowOff>
    </xdr:from>
    <xdr:to>
      <xdr:col>38</xdr:col>
      <xdr:colOff>645583</xdr:colOff>
      <xdr:row>427</xdr:row>
      <xdr:rowOff>19051</xdr:rowOff>
    </xdr:to>
    <xdr:sp macro="" textlink="">
      <xdr:nvSpPr>
        <xdr:cNvPr id="14" name="線吹き出し 1 (枠付き) 13">
          <a:extLst>
            <a:ext uri="{FF2B5EF4-FFF2-40B4-BE49-F238E27FC236}">
              <a16:creationId xmlns:a16="http://schemas.microsoft.com/office/drawing/2014/main" id="{00000000-0008-0000-0700-00000E000000}"/>
            </a:ext>
          </a:extLst>
        </xdr:cNvPr>
        <xdr:cNvSpPr/>
      </xdr:nvSpPr>
      <xdr:spPr>
        <a:xfrm>
          <a:off x="7014633" y="37040609"/>
          <a:ext cx="1494367" cy="517525"/>
        </a:xfrm>
        <a:prstGeom prst="borderCallout1">
          <a:avLst>
            <a:gd name="adj1" fmla="val 52889"/>
            <a:gd name="adj2" fmla="val -6639"/>
            <a:gd name="adj3" fmla="val 167867"/>
            <a:gd name="adj4" fmla="val -127812"/>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年度終了後はこの２行を削除する</a:t>
          </a:r>
        </a:p>
      </xdr:txBody>
    </xdr:sp>
    <xdr:clientData/>
  </xdr:twoCellAnchor>
  <xdr:twoCellAnchor>
    <xdr:from>
      <xdr:col>24</xdr:col>
      <xdr:colOff>122133</xdr:colOff>
      <xdr:row>433</xdr:row>
      <xdr:rowOff>94403</xdr:rowOff>
    </xdr:from>
    <xdr:to>
      <xdr:col>36</xdr:col>
      <xdr:colOff>22860</xdr:colOff>
      <xdr:row>438</xdr:row>
      <xdr:rowOff>114300</xdr:rowOff>
    </xdr:to>
    <xdr:sp macro="" textlink="">
      <xdr:nvSpPr>
        <xdr:cNvPr id="15" name="線吹き出し 1 (枠付き) 14">
          <a:extLst>
            <a:ext uri="{FF2B5EF4-FFF2-40B4-BE49-F238E27FC236}">
              <a16:creationId xmlns:a16="http://schemas.microsoft.com/office/drawing/2014/main" id="{00000000-0008-0000-0700-00000F000000}"/>
            </a:ext>
          </a:extLst>
        </xdr:cNvPr>
        <xdr:cNvSpPr/>
      </xdr:nvSpPr>
      <xdr:spPr>
        <a:xfrm>
          <a:off x="4739853" y="65115863"/>
          <a:ext cx="2095287" cy="858097"/>
        </a:xfrm>
        <a:prstGeom prst="borderCallout1">
          <a:avLst>
            <a:gd name="adj1" fmla="val 18750"/>
            <a:gd name="adj2" fmla="val -8333"/>
            <a:gd name="adj3" fmla="val 8356"/>
            <a:gd name="adj4" fmla="val -53767"/>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初回のみ取組期間での評価を行ってください。</a:t>
          </a:r>
          <a:endParaRPr kumimoji="1" lang="en-US" altLang="ja-JP" sz="1100">
            <a:solidFill>
              <a:sysClr val="windowText" lastClr="000000"/>
            </a:solidFill>
          </a:endParaRPr>
        </a:p>
        <a:p>
          <a:pPr algn="l"/>
          <a:r>
            <a:rPr kumimoji="1" lang="ja-JP" altLang="en-US" sz="1100">
              <a:solidFill>
                <a:sysClr val="windowText" lastClr="000000"/>
              </a:solidFill>
            </a:rPr>
            <a:t>数値目標が未達成の場合は、原単位でも評価を行うとよい</a:t>
          </a:r>
          <a:r>
            <a:rPr kumimoji="1" lang="en-US" altLang="ja-JP" sz="1100">
              <a:solidFill>
                <a:sysClr val="windowText" lastClr="000000"/>
              </a:solidFill>
            </a:rPr>
            <a:t>2018</a:t>
          </a:r>
          <a:endParaRPr kumimoji="1" lang="ja-JP" altLang="en-US" sz="1100">
            <a:solidFill>
              <a:sysClr val="windowText" lastClr="000000"/>
            </a:solidFill>
          </a:endParaRPr>
        </a:p>
      </xdr:txBody>
    </xdr:sp>
    <xdr:clientData/>
  </xdr:twoCellAnchor>
  <xdr:twoCellAnchor>
    <xdr:from>
      <xdr:col>36</xdr:col>
      <xdr:colOff>2116</xdr:colOff>
      <xdr:row>463</xdr:row>
      <xdr:rowOff>121710</xdr:rowOff>
    </xdr:from>
    <xdr:to>
      <xdr:col>39</xdr:col>
      <xdr:colOff>409575</xdr:colOff>
      <xdr:row>469</xdr:row>
      <xdr:rowOff>74085</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7294033" y="44222460"/>
          <a:ext cx="1666875" cy="1328208"/>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6</a:t>
          </a:r>
          <a:r>
            <a:rPr kumimoji="1" lang="ja-JP" altLang="en-US" sz="1100">
              <a:solidFill>
                <a:schemeClr val="dk1"/>
              </a:solidFill>
              <a:effectLst/>
              <a:latin typeface="+mn-lt"/>
              <a:ea typeface="+mn-ea"/>
              <a:cs typeface="+mn-cs"/>
            </a:rPr>
            <a:t>環境経営計画の評価欄</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ので気の途中での評価も総括欄に記載し、年度終了後に再評価してください。</a:t>
          </a:r>
          <a:endParaRPr kumimoji="1" lang="ja-JP" altLang="en-US" sz="1100"/>
        </a:p>
      </xdr:txBody>
    </xdr:sp>
    <xdr:clientData/>
  </xdr:twoCellAnchor>
  <xdr:twoCellAnchor>
    <xdr:from>
      <xdr:col>1</xdr:col>
      <xdr:colOff>190500</xdr:colOff>
      <xdr:row>25</xdr:row>
      <xdr:rowOff>79861</xdr:rowOff>
    </xdr:from>
    <xdr:to>
      <xdr:col>33</xdr:col>
      <xdr:colOff>116417</xdr:colOff>
      <xdr:row>55</xdr:row>
      <xdr:rowOff>0</xdr:rowOff>
    </xdr:to>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624417" y="5032861"/>
          <a:ext cx="6381750" cy="5889139"/>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事業所の写真、従業員の集合写真、製品（商品）等の写真を入れるとよい。</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4</xdr:col>
      <xdr:colOff>2198</xdr:colOff>
      <xdr:row>735</xdr:row>
      <xdr:rowOff>152400</xdr:rowOff>
    </xdr:from>
    <xdr:to>
      <xdr:col>21</xdr:col>
      <xdr:colOff>2198</xdr:colOff>
      <xdr:row>738</xdr:row>
      <xdr:rowOff>104775</xdr:rowOff>
    </xdr:to>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859448" y="62211438"/>
          <a:ext cx="3363058" cy="50189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20</xdr:col>
      <xdr:colOff>161926</xdr:colOff>
      <xdr:row>253</xdr:row>
      <xdr:rowOff>19050</xdr:rowOff>
    </xdr:from>
    <xdr:to>
      <xdr:col>20</xdr:col>
      <xdr:colOff>161926</xdr:colOff>
      <xdr:row>254</xdr:row>
      <xdr:rowOff>9525</xdr:rowOff>
    </xdr:to>
    <xdr:cxnSp macro="">
      <xdr:nvCxnSpPr>
        <xdr:cNvPr id="21" name="直線コネクタ 20">
          <a:extLst>
            <a:ext uri="{FF2B5EF4-FFF2-40B4-BE49-F238E27FC236}">
              <a16:creationId xmlns:a16="http://schemas.microsoft.com/office/drawing/2014/main" id="{00000000-0008-0000-0700-000015000000}"/>
            </a:ext>
          </a:extLst>
        </xdr:cNvPr>
        <xdr:cNvCxnSpPr/>
      </xdr:nvCxnSpPr>
      <xdr:spPr>
        <a:xfrm>
          <a:off x="4219576" y="3325177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47626</xdr:colOff>
      <xdr:row>253</xdr:row>
      <xdr:rowOff>0</xdr:rowOff>
    </xdr:from>
    <xdr:to>
      <xdr:col>15</xdr:col>
      <xdr:colOff>47626</xdr:colOff>
      <xdr:row>253</xdr:row>
      <xdr:rowOff>171450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a:off x="3105151" y="3323272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171451</xdr:colOff>
      <xdr:row>253</xdr:row>
      <xdr:rowOff>0</xdr:rowOff>
    </xdr:from>
    <xdr:to>
      <xdr:col>3</xdr:col>
      <xdr:colOff>171451</xdr:colOff>
      <xdr:row>253</xdr:row>
      <xdr:rowOff>171450</xdr:rowOff>
    </xdr:to>
    <xdr:cxnSp macro="">
      <xdr:nvCxnSpPr>
        <xdr:cNvPr id="23" name="直線コネクタ 22">
          <a:extLst>
            <a:ext uri="{FF2B5EF4-FFF2-40B4-BE49-F238E27FC236}">
              <a16:creationId xmlns:a16="http://schemas.microsoft.com/office/drawing/2014/main" id="{00000000-0008-0000-0700-000017000000}"/>
            </a:ext>
          </a:extLst>
        </xdr:cNvPr>
        <xdr:cNvCxnSpPr/>
      </xdr:nvCxnSpPr>
      <xdr:spPr>
        <a:xfrm>
          <a:off x="1028701" y="4906327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85719</xdr:colOff>
      <xdr:row>253</xdr:row>
      <xdr:rowOff>171450</xdr:rowOff>
    </xdr:from>
    <xdr:to>
      <xdr:col>6</xdr:col>
      <xdr:colOff>77781</xdr:colOff>
      <xdr:row>256</xdr:row>
      <xdr:rowOff>38100</xdr:rowOff>
    </xdr:to>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523869" y="49234725"/>
          <a:ext cx="1011237" cy="409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事務部</a:t>
          </a:r>
          <a:endParaRPr kumimoji="1" lang="en-US" altLang="ja-JP" sz="1100"/>
        </a:p>
        <a:p>
          <a:endParaRPr kumimoji="1" lang="ja-JP" altLang="en-US" sz="1100"/>
        </a:p>
      </xdr:txBody>
    </xdr:sp>
    <xdr:clientData/>
  </xdr:twoCellAnchor>
  <xdr:twoCellAnchor>
    <xdr:from>
      <xdr:col>3</xdr:col>
      <xdr:colOff>180975</xdr:colOff>
      <xdr:row>253</xdr:row>
      <xdr:rowOff>9525</xdr:rowOff>
    </xdr:from>
    <xdr:to>
      <xdr:col>26</xdr:col>
      <xdr:colOff>142875</xdr:colOff>
      <xdr:row>253</xdr:row>
      <xdr:rowOff>9525</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038225" y="49072800"/>
          <a:ext cx="45624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253</xdr:row>
      <xdr:rowOff>171450</xdr:rowOff>
    </xdr:from>
    <xdr:to>
      <xdr:col>11</xdr:col>
      <xdr:colOff>38100</xdr:colOff>
      <xdr:row>256</xdr:row>
      <xdr:rowOff>38100</xdr:rowOff>
    </xdr:to>
    <xdr:sp macro="" textlink="">
      <xdr:nvSpPr>
        <xdr:cNvPr id="26" name="テキスト ボックス 34">
          <a:extLst>
            <a:ext uri="{FF2B5EF4-FFF2-40B4-BE49-F238E27FC236}">
              <a16:creationId xmlns:a16="http://schemas.microsoft.com/office/drawing/2014/main" id="{00000000-0008-0000-0700-00001A000000}"/>
            </a:ext>
          </a:extLst>
        </xdr:cNvPr>
        <xdr:cNvSpPr txBox="1"/>
      </xdr:nvSpPr>
      <xdr:spPr>
        <a:xfrm>
          <a:off x="1485900" y="33404175"/>
          <a:ext cx="809625" cy="409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営業部</a:t>
          </a:r>
          <a:endParaRPr kumimoji="1" lang="en-US" altLang="ja-JP" sz="1100"/>
        </a:p>
        <a:p>
          <a:pPr algn="ctr"/>
          <a:endParaRPr kumimoji="1" lang="ja-JP" altLang="en-US" sz="1100"/>
        </a:p>
      </xdr:txBody>
    </xdr:sp>
    <xdr:clientData/>
  </xdr:twoCellAnchor>
  <xdr:twoCellAnchor>
    <xdr:from>
      <xdr:col>9</xdr:col>
      <xdr:colOff>28576</xdr:colOff>
      <xdr:row>253</xdr:row>
      <xdr:rowOff>19050</xdr:rowOff>
    </xdr:from>
    <xdr:to>
      <xdr:col>9</xdr:col>
      <xdr:colOff>28576</xdr:colOff>
      <xdr:row>254</xdr:row>
      <xdr:rowOff>9525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a:off x="1885951" y="3325177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254</xdr:row>
      <xdr:rowOff>19050</xdr:rowOff>
    </xdr:from>
    <xdr:to>
      <xdr:col>17</xdr:col>
      <xdr:colOff>142875</xdr:colOff>
      <xdr:row>256</xdr:row>
      <xdr:rowOff>66675</xdr:rowOff>
    </xdr:to>
    <xdr:sp macro="" textlink="">
      <xdr:nvSpPr>
        <xdr:cNvPr id="28" name="テキスト ボックス 34">
          <a:extLst>
            <a:ext uri="{FF2B5EF4-FFF2-40B4-BE49-F238E27FC236}">
              <a16:creationId xmlns:a16="http://schemas.microsoft.com/office/drawing/2014/main" id="{00000000-0008-0000-0700-00001C000000}"/>
            </a:ext>
          </a:extLst>
        </xdr:cNvPr>
        <xdr:cNvSpPr txBox="1"/>
      </xdr:nvSpPr>
      <xdr:spPr>
        <a:xfrm>
          <a:off x="2695575" y="49082325"/>
          <a:ext cx="1104900" cy="409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収集運搬部門</a:t>
          </a:r>
        </a:p>
      </xdr:txBody>
    </xdr:sp>
    <xdr:clientData/>
  </xdr:twoCellAnchor>
  <xdr:twoCellAnchor>
    <xdr:from>
      <xdr:col>18</xdr:col>
      <xdr:colOff>104775</xdr:colOff>
      <xdr:row>254</xdr:row>
      <xdr:rowOff>9525</xdr:rowOff>
    </xdr:from>
    <xdr:to>
      <xdr:col>23</xdr:col>
      <xdr:colOff>127000</xdr:colOff>
      <xdr:row>256</xdr:row>
      <xdr:rowOff>57150</xdr:rowOff>
    </xdr:to>
    <xdr:sp macro="" textlink="">
      <xdr:nvSpPr>
        <xdr:cNvPr id="31" name="テキスト ボックス 34">
          <a:extLst>
            <a:ext uri="{FF2B5EF4-FFF2-40B4-BE49-F238E27FC236}">
              <a16:creationId xmlns:a16="http://schemas.microsoft.com/office/drawing/2014/main" id="{00000000-0008-0000-0700-00001F000000}"/>
            </a:ext>
          </a:extLst>
        </xdr:cNvPr>
        <xdr:cNvSpPr txBox="1"/>
      </xdr:nvSpPr>
      <xdr:spPr>
        <a:xfrm>
          <a:off x="3654425" y="48891825"/>
          <a:ext cx="942975" cy="4032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ja-JP" sz="1100">
              <a:solidFill>
                <a:schemeClr val="dk1"/>
              </a:solidFill>
              <a:effectLst/>
              <a:latin typeface="+mn-lt"/>
              <a:ea typeface="+mn-ea"/>
              <a:cs typeface="+mn-cs"/>
            </a:rPr>
            <a:t>○○工場</a:t>
          </a:r>
          <a:endParaRPr lang="ja-JP" altLang="ja-JP">
            <a:effectLst/>
          </a:endParaRPr>
        </a:p>
        <a:p>
          <a:r>
            <a:rPr kumimoji="1" lang="ja-JP" altLang="ja-JP" sz="1100">
              <a:solidFill>
                <a:schemeClr val="dk1"/>
              </a:solidFill>
              <a:effectLst/>
              <a:latin typeface="+mn-lt"/>
              <a:ea typeface="+mn-ea"/>
              <a:cs typeface="+mn-cs"/>
            </a:rPr>
            <a:t>（中間処理）</a:t>
          </a:r>
          <a:endParaRPr lang="ja-JP" altLang="ja-JP">
            <a:effectLst/>
          </a:endParaRPr>
        </a:p>
      </xdr:txBody>
    </xdr:sp>
    <xdr:clientData/>
  </xdr:twoCellAnchor>
  <xdr:twoCellAnchor>
    <xdr:from>
      <xdr:col>24</xdr:col>
      <xdr:colOff>142875</xdr:colOff>
      <xdr:row>254</xdr:row>
      <xdr:rowOff>19050</xdr:rowOff>
    </xdr:from>
    <xdr:to>
      <xdr:col>28</xdr:col>
      <xdr:colOff>152400</xdr:colOff>
      <xdr:row>256</xdr:row>
      <xdr:rowOff>66675</xdr:rowOff>
    </xdr:to>
    <xdr:sp macro="" textlink="">
      <xdr:nvSpPr>
        <xdr:cNvPr id="32" name="テキスト ボックス 34">
          <a:extLst>
            <a:ext uri="{FF2B5EF4-FFF2-40B4-BE49-F238E27FC236}">
              <a16:creationId xmlns:a16="http://schemas.microsoft.com/office/drawing/2014/main" id="{00000000-0008-0000-0700-000020000000}"/>
            </a:ext>
          </a:extLst>
        </xdr:cNvPr>
        <xdr:cNvSpPr txBox="1"/>
      </xdr:nvSpPr>
      <xdr:spPr>
        <a:xfrm>
          <a:off x="5000625" y="33432750"/>
          <a:ext cx="809625" cy="409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〇〇支店</a:t>
          </a:r>
        </a:p>
      </xdr:txBody>
    </xdr:sp>
    <xdr:clientData/>
  </xdr:twoCellAnchor>
  <xdr:twoCellAnchor>
    <xdr:from>
      <xdr:col>26</xdr:col>
      <xdr:colOff>123826</xdr:colOff>
      <xdr:row>253</xdr:row>
      <xdr:rowOff>9525</xdr:rowOff>
    </xdr:from>
    <xdr:to>
      <xdr:col>26</xdr:col>
      <xdr:colOff>123826</xdr:colOff>
      <xdr:row>254</xdr:row>
      <xdr:rowOff>0</xdr:rowOff>
    </xdr:to>
    <xdr:cxnSp macro="">
      <xdr:nvCxnSpPr>
        <xdr:cNvPr id="33" name="直線コネクタ 32">
          <a:extLst>
            <a:ext uri="{FF2B5EF4-FFF2-40B4-BE49-F238E27FC236}">
              <a16:creationId xmlns:a16="http://schemas.microsoft.com/office/drawing/2014/main" id="{00000000-0008-0000-0700-000021000000}"/>
            </a:ext>
          </a:extLst>
        </xdr:cNvPr>
        <xdr:cNvCxnSpPr/>
      </xdr:nvCxnSpPr>
      <xdr:spPr>
        <a:xfrm>
          <a:off x="5381626" y="28594050"/>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238125</xdr:colOff>
      <xdr:row>755</xdr:row>
      <xdr:rowOff>152400</xdr:rowOff>
    </xdr:from>
    <xdr:to>
      <xdr:col>20</xdr:col>
      <xdr:colOff>371475</xdr:colOff>
      <xdr:row>758</xdr:row>
      <xdr:rowOff>104775</xdr:rowOff>
    </xdr:to>
    <xdr:sp macro="" textlink="">
      <xdr:nvSpPr>
        <xdr:cNvPr id="37" name="テキスト ボックス 36">
          <a:extLst>
            <a:ext uri="{FF2B5EF4-FFF2-40B4-BE49-F238E27FC236}">
              <a16:creationId xmlns:a16="http://schemas.microsoft.com/office/drawing/2014/main" id="{486956C7-08E0-4348-9F0F-6A941A2BC5A4}"/>
            </a:ext>
          </a:extLst>
        </xdr:cNvPr>
        <xdr:cNvSpPr txBox="1"/>
      </xdr:nvSpPr>
      <xdr:spPr>
        <a:xfrm>
          <a:off x="859448" y="61134381"/>
          <a:ext cx="3363058" cy="501894"/>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0</xdr:col>
      <xdr:colOff>179918</xdr:colOff>
      <xdr:row>436</xdr:row>
      <xdr:rowOff>21166</xdr:rowOff>
    </xdr:from>
    <xdr:to>
      <xdr:col>15</xdr:col>
      <xdr:colOff>190500</xdr:colOff>
      <xdr:row>446</xdr:row>
      <xdr:rowOff>148166</xdr:rowOff>
    </xdr:to>
    <xdr:graphicFrame macro="">
      <xdr:nvGraphicFramePr>
        <xdr:cNvPr id="30" name="グラフ 29">
          <a:extLst>
            <a:ext uri="{FF2B5EF4-FFF2-40B4-BE49-F238E27FC236}">
              <a16:creationId xmlns:a16="http://schemas.microsoft.com/office/drawing/2014/main" id="{C5BD94BD-60CE-44B2-9FDE-741B57B50C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74084</xdr:colOff>
      <xdr:row>457</xdr:row>
      <xdr:rowOff>148166</xdr:rowOff>
    </xdr:from>
    <xdr:to>
      <xdr:col>16</xdr:col>
      <xdr:colOff>10585</xdr:colOff>
      <xdr:row>468</xdr:row>
      <xdr:rowOff>149224</xdr:rowOff>
    </xdr:to>
    <xdr:graphicFrame macro="">
      <xdr:nvGraphicFramePr>
        <xdr:cNvPr id="39" name="グラフ 38">
          <a:extLst>
            <a:ext uri="{FF2B5EF4-FFF2-40B4-BE49-F238E27FC236}">
              <a16:creationId xmlns:a16="http://schemas.microsoft.com/office/drawing/2014/main" id="{DB99EF0B-498E-47D6-BA43-B5A234812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31751</xdr:colOff>
      <xdr:row>479</xdr:row>
      <xdr:rowOff>52916</xdr:rowOff>
    </xdr:from>
    <xdr:to>
      <xdr:col>15</xdr:col>
      <xdr:colOff>190500</xdr:colOff>
      <xdr:row>490</xdr:row>
      <xdr:rowOff>149224</xdr:rowOff>
    </xdr:to>
    <xdr:graphicFrame macro="">
      <xdr:nvGraphicFramePr>
        <xdr:cNvPr id="29" name="グラフ 28">
          <a:extLst>
            <a:ext uri="{FF2B5EF4-FFF2-40B4-BE49-F238E27FC236}">
              <a16:creationId xmlns:a16="http://schemas.microsoft.com/office/drawing/2014/main" id="{5F786967-80E7-4811-A02C-080EA1920F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42334</xdr:colOff>
      <xdr:row>495</xdr:row>
      <xdr:rowOff>84665</xdr:rowOff>
    </xdr:from>
    <xdr:to>
      <xdr:col>16</xdr:col>
      <xdr:colOff>0</xdr:colOff>
      <xdr:row>506</xdr:row>
      <xdr:rowOff>149224</xdr:rowOff>
    </xdr:to>
    <xdr:graphicFrame macro="">
      <xdr:nvGraphicFramePr>
        <xdr:cNvPr id="43" name="グラフ 42">
          <a:extLst>
            <a:ext uri="{FF2B5EF4-FFF2-40B4-BE49-F238E27FC236}">
              <a16:creationId xmlns:a16="http://schemas.microsoft.com/office/drawing/2014/main" id="{853BCF53-C1A8-486E-8828-D509A56D67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74084</xdr:colOff>
      <xdr:row>577</xdr:row>
      <xdr:rowOff>31750</xdr:rowOff>
    </xdr:from>
    <xdr:to>
      <xdr:col>15</xdr:col>
      <xdr:colOff>179917</xdr:colOff>
      <xdr:row>588</xdr:row>
      <xdr:rowOff>133350</xdr:rowOff>
    </xdr:to>
    <xdr:graphicFrame macro="">
      <xdr:nvGraphicFramePr>
        <xdr:cNvPr id="46" name="グラフ 45">
          <a:extLst>
            <a:ext uri="{FF2B5EF4-FFF2-40B4-BE49-F238E27FC236}">
              <a16:creationId xmlns:a16="http://schemas.microsoft.com/office/drawing/2014/main" id="{601BB8FD-4DEE-47B8-8334-002C41FB6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63500</xdr:colOff>
      <xdr:row>517</xdr:row>
      <xdr:rowOff>42333</xdr:rowOff>
    </xdr:from>
    <xdr:to>
      <xdr:col>16</xdr:col>
      <xdr:colOff>0</xdr:colOff>
      <xdr:row>528</xdr:row>
      <xdr:rowOff>91016</xdr:rowOff>
    </xdr:to>
    <xdr:graphicFrame macro="">
      <xdr:nvGraphicFramePr>
        <xdr:cNvPr id="12" name="グラフ 11">
          <a:extLst>
            <a:ext uri="{FF2B5EF4-FFF2-40B4-BE49-F238E27FC236}">
              <a16:creationId xmlns:a16="http://schemas.microsoft.com/office/drawing/2014/main" id="{32626B4D-F224-4C8B-9F29-1CF818183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74084</xdr:colOff>
      <xdr:row>539</xdr:row>
      <xdr:rowOff>31749</xdr:rowOff>
    </xdr:from>
    <xdr:to>
      <xdr:col>16</xdr:col>
      <xdr:colOff>21167</xdr:colOff>
      <xdr:row>550</xdr:row>
      <xdr:rowOff>122766</xdr:rowOff>
    </xdr:to>
    <xdr:graphicFrame macro="">
      <xdr:nvGraphicFramePr>
        <xdr:cNvPr id="41" name="グラフ 40">
          <a:extLst>
            <a:ext uri="{FF2B5EF4-FFF2-40B4-BE49-F238E27FC236}">
              <a16:creationId xmlns:a16="http://schemas.microsoft.com/office/drawing/2014/main" id="{1605D2E9-A355-49A0-B7AB-DCF8CAB5F9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675217</xdr:colOff>
      <xdr:row>380</xdr:row>
      <xdr:rowOff>0</xdr:rowOff>
    </xdr:from>
    <xdr:to>
      <xdr:col>43</xdr:col>
      <xdr:colOff>561975</xdr:colOff>
      <xdr:row>381</xdr:row>
      <xdr:rowOff>126999</xdr:rowOff>
    </xdr:to>
    <xdr:sp macro="" textlink="">
      <xdr:nvSpPr>
        <xdr:cNvPr id="49" name="テキスト ボックス 48">
          <a:extLst>
            <a:ext uri="{FF2B5EF4-FFF2-40B4-BE49-F238E27FC236}">
              <a16:creationId xmlns:a16="http://schemas.microsoft.com/office/drawing/2014/main" id="{88A92220-3500-42A1-B0C0-248E7060B398}"/>
            </a:ext>
          </a:extLst>
        </xdr:cNvPr>
        <xdr:cNvSpPr txBox="1"/>
      </xdr:nvSpPr>
      <xdr:spPr>
        <a:xfrm>
          <a:off x="8704792" y="80581500"/>
          <a:ext cx="3315758" cy="765174"/>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従業員の集合写真などをいれましょう</a:t>
          </a:r>
          <a:endParaRPr kumimoji="1" lang="ja-JP" altLang="en-US" sz="1100"/>
        </a:p>
      </xdr:txBody>
    </xdr:sp>
    <xdr:clientData/>
  </xdr:twoCellAnchor>
  <xdr:twoCellAnchor>
    <xdr:from>
      <xdr:col>29</xdr:col>
      <xdr:colOff>46566</xdr:colOff>
      <xdr:row>14</xdr:row>
      <xdr:rowOff>34925</xdr:rowOff>
    </xdr:from>
    <xdr:to>
      <xdr:col>34</xdr:col>
      <xdr:colOff>117475</xdr:colOff>
      <xdr:row>20</xdr:row>
      <xdr:rowOff>88900</xdr:rowOff>
    </xdr:to>
    <xdr:sp macro="" textlink="">
      <xdr:nvSpPr>
        <xdr:cNvPr id="50" name="WordArt 1">
          <a:extLst>
            <a:ext uri="{FF2B5EF4-FFF2-40B4-BE49-F238E27FC236}">
              <a16:creationId xmlns:a16="http://schemas.microsoft.com/office/drawing/2014/main" id="{14684476-D2BE-491D-B827-707D57BAE391}"/>
            </a:ext>
          </a:extLst>
        </xdr:cNvPr>
        <xdr:cNvSpPr>
          <a:spLocks noChangeArrowheads="1" noChangeShapeType="1" noTextEdit="1"/>
        </xdr:cNvSpPr>
      </xdr:nvSpPr>
      <xdr:spPr bwMode="auto">
        <a:xfrm>
          <a:off x="6104466" y="2568575"/>
          <a:ext cx="1071034" cy="11398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0</xdr:col>
      <xdr:colOff>95250</xdr:colOff>
      <xdr:row>1</xdr:row>
      <xdr:rowOff>95251</xdr:rowOff>
    </xdr:from>
    <xdr:to>
      <xdr:col>36</xdr:col>
      <xdr:colOff>95250</xdr:colOff>
      <xdr:row>6</xdr:row>
      <xdr:rowOff>133350</xdr:rowOff>
    </xdr:to>
    <xdr:sp macro="" textlink="">
      <xdr:nvSpPr>
        <xdr:cNvPr id="51" name="テキスト ボックス 50">
          <a:extLst>
            <a:ext uri="{FF2B5EF4-FFF2-40B4-BE49-F238E27FC236}">
              <a16:creationId xmlns:a16="http://schemas.microsoft.com/office/drawing/2014/main" id="{192433E1-CD00-436B-8C4E-3C5AC693011D}"/>
            </a:ext>
          </a:extLst>
        </xdr:cNvPr>
        <xdr:cNvSpPr txBox="1"/>
      </xdr:nvSpPr>
      <xdr:spPr>
        <a:xfrm>
          <a:off x="95250" y="266701"/>
          <a:ext cx="7458075" cy="933449"/>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組織の特徴を表す写真・絵などを入れるとよい</a:t>
          </a:r>
        </a:p>
      </xdr:txBody>
    </xdr:sp>
    <xdr:clientData/>
  </xdr:twoCellAnchor>
  <xdr:twoCellAnchor>
    <xdr:from>
      <xdr:col>8</xdr:col>
      <xdr:colOff>150812</xdr:colOff>
      <xdr:row>158</xdr:row>
      <xdr:rowOff>201083</xdr:rowOff>
    </xdr:from>
    <xdr:to>
      <xdr:col>14</xdr:col>
      <xdr:colOff>74896</xdr:colOff>
      <xdr:row>162</xdr:row>
      <xdr:rowOff>155981</xdr:rowOff>
    </xdr:to>
    <xdr:sp macro="" textlink="">
      <xdr:nvSpPr>
        <xdr:cNvPr id="53" name="テキスト ボックス 52">
          <a:extLst>
            <a:ext uri="{FF2B5EF4-FFF2-40B4-BE49-F238E27FC236}">
              <a16:creationId xmlns:a16="http://schemas.microsoft.com/office/drawing/2014/main" id="{4310DAC5-FC34-452B-9D37-3340B683EF53}"/>
            </a:ext>
          </a:extLst>
        </xdr:cNvPr>
        <xdr:cNvSpPr txBox="1"/>
      </xdr:nvSpPr>
      <xdr:spPr>
        <a:xfrm>
          <a:off x="2000250" y="32093958"/>
          <a:ext cx="1114709" cy="89152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代表者の写真をいれるとよい</a:t>
          </a:r>
          <a:endParaRPr kumimoji="1" lang="ja-JP" altLang="en-US" sz="1100"/>
        </a:p>
      </xdr:txBody>
    </xdr:sp>
    <xdr:clientData/>
  </xdr:twoCellAnchor>
  <xdr:twoCellAnchor>
    <xdr:from>
      <xdr:col>2</xdr:col>
      <xdr:colOff>190500</xdr:colOff>
      <xdr:row>808</xdr:row>
      <xdr:rowOff>42333</xdr:rowOff>
    </xdr:from>
    <xdr:to>
      <xdr:col>16</xdr:col>
      <xdr:colOff>200026</xdr:colOff>
      <xdr:row>813</xdr:row>
      <xdr:rowOff>36064</xdr:rowOff>
    </xdr:to>
    <xdr:sp macro="" textlink="">
      <xdr:nvSpPr>
        <xdr:cNvPr id="54" name="テキスト ボックス 53">
          <a:extLst>
            <a:ext uri="{FF2B5EF4-FFF2-40B4-BE49-F238E27FC236}">
              <a16:creationId xmlns:a16="http://schemas.microsoft.com/office/drawing/2014/main" id="{0B57EF63-F25D-4770-8774-9CF063217B5B}"/>
            </a:ext>
          </a:extLst>
        </xdr:cNvPr>
        <xdr:cNvSpPr txBox="1"/>
      </xdr:nvSpPr>
      <xdr:spPr>
        <a:xfrm>
          <a:off x="846667" y="111156750"/>
          <a:ext cx="2824692" cy="85098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レポートの編集者（委員）の想いや苦労話など掲載してはいかがでしょうか。</a:t>
          </a:r>
          <a:endParaRPr kumimoji="1" lang="ja-JP" altLang="en-US" sz="1100"/>
        </a:p>
      </xdr:txBody>
    </xdr:sp>
    <xdr:clientData/>
  </xdr:twoCellAnchor>
  <xdr:twoCellAnchor>
    <xdr:from>
      <xdr:col>3</xdr:col>
      <xdr:colOff>95250</xdr:colOff>
      <xdr:row>56</xdr:row>
      <xdr:rowOff>42333</xdr:rowOff>
    </xdr:from>
    <xdr:to>
      <xdr:col>11</xdr:col>
      <xdr:colOff>179916</xdr:colOff>
      <xdr:row>61</xdr:row>
      <xdr:rowOff>84666</xdr:rowOff>
    </xdr:to>
    <xdr:sp macro="" textlink="">
      <xdr:nvSpPr>
        <xdr:cNvPr id="55" name="テキスト ボックス 54">
          <a:extLst>
            <a:ext uri="{FF2B5EF4-FFF2-40B4-BE49-F238E27FC236}">
              <a16:creationId xmlns:a16="http://schemas.microsoft.com/office/drawing/2014/main" id="{6BF21242-F2D7-4AF5-B4CD-C83553085A00}"/>
            </a:ext>
          </a:extLst>
        </xdr:cNvPr>
        <xdr:cNvSpPr txBox="1"/>
      </xdr:nvSpPr>
      <xdr:spPr>
        <a:xfrm>
          <a:off x="952500" y="11609916"/>
          <a:ext cx="1693333" cy="99483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EA21</a:t>
          </a:r>
          <a:r>
            <a:rPr kumimoji="1" lang="ja-JP" altLang="en-US" sz="1100">
              <a:solidFill>
                <a:schemeClr val="dk1"/>
              </a:solidFill>
              <a:effectLst/>
              <a:latin typeface="+mn-lt"/>
              <a:ea typeface="+mn-ea"/>
              <a:cs typeface="+mn-cs"/>
            </a:rPr>
            <a:t>ロゴマークや組織のロゴマークをいれるとよい</a:t>
          </a:r>
          <a:endParaRPr kumimoji="1" lang="ja-JP" altLang="en-US" sz="1100"/>
        </a:p>
      </xdr:txBody>
    </xdr:sp>
    <xdr:clientData/>
  </xdr:twoCellAnchor>
  <xdr:twoCellAnchor>
    <xdr:from>
      <xdr:col>22</xdr:col>
      <xdr:colOff>156102</xdr:colOff>
      <xdr:row>153</xdr:row>
      <xdr:rowOff>0</xdr:rowOff>
    </xdr:from>
    <xdr:to>
      <xdr:col>31</xdr:col>
      <xdr:colOff>85725</xdr:colOff>
      <xdr:row>155</xdr:row>
      <xdr:rowOff>55564</xdr:rowOff>
    </xdr:to>
    <xdr:sp macro="" textlink="">
      <xdr:nvSpPr>
        <xdr:cNvPr id="56" name="テキスト ボックス 55">
          <a:extLst>
            <a:ext uri="{FF2B5EF4-FFF2-40B4-BE49-F238E27FC236}">
              <a16:creationId xmlns:a16="http://schemas.microsoft.com/office/drawing/2014/main" id="{C22DF518-F9C6-48A9-8483-0055E62CAD37}"/>
            </a:ext>
          </a:extLst>
        </xdr:cNvPr>
        <xdr:cNvSpPr txBox="1"/>
      </xdr:nvSpPr>
      <xdr:spPr>
        <a:xfrm>
          <a:off x="4813827" y="30727650"/>
          <a:ext cx="1729848" cy="512764"/>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組織の課題やチャンスを考慮して取り組むべきテーマを設定する</a:t>
          </a:r>
          <a:endParaRPr kumimoji="1" lang="ja-JP" altLang="en-US" sz="1100"/>
        </a:p>
      </xdr:txBody>
    </xdr:sp>
    <xdr:clientData/>
  </xdr:twoCellAnchor>
  <xdr:twoCellAnchor>
    <xdr:from>
      <xdr:col>17</xdr:col>
      <xdr:colOff>148167</xdr:colOff>
      <xdr:row>140</xdr:row>
      <xdr:rowOff>114299</xdr:rowOff>
    </xdr:from>
    <xdr:to>
      <xdr:col>31</xdr:col>
      <xdr:colOff>129118</xdr:colOff>
      <xdr:row>142</xdr:row>
      <xdr:rowOff>133349</xdr:rowOff>
    </xdr:to>
    <xdr:sp macro="" textlink="">
      <xdr:nvSpPr>
        <xdr:cNvPr id="57" name="テキスト ボックス 56">
          <a:extLst>
            <a:ext uri="{FF2B5EF4-FFF2-40B4-BE49-F238E27FC236}">
              <a16:creationId xmlns:a16="http://schemas.microsoft.com/office/drawing/2014/main" id="{2B5E9FE5-0B2D-4142-8391-09A96545884B}"/>
            </a:ext>
          </a:extLst>
        </xdr:cNvPr>
        <xdr:cNvSpPr txBox="1"/>
      </xdr:nvSpPr>
      <xdr:spPr>
        <a:xfrm>
          <a:off x="3805767" y="27908249"/>
          <a:ext cx="2781301" cy="48577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法令以外にも組織が約束したことを遵守することを宣言する</a:t>
          </a:r>
          <a:endParaRPr kumimoji="1" lang="ja-JP" altLang="en-US" sz="1100"/>
        </a:p>
      </xdr:txBody>
    </xdr:sp>
    <xdr:clientData/>
  </xdr:twoCellAnchor>
  <xdr:twoCellAnchor>
    <xdr:from>
      <xdr:col>19</xdr:col>
      <xdr:colOff>116417</xdr:colOff>
      <xdr:row>147</xdr:row>
      <xdr:rowOff>222250</xdr:rowOff>
    </xdr:from>
    <xdr:to>
      <xdr:col>30</xdr:col>
      <xdr:colOff>190500</xdr:colOff>
      <xdr:row>150</xdr:row>
      <xdr:rowOff>52917</xdr:rowOff>
    </xdr:to>
    <xdr:sp macro="" textlink="">
      <xdr:nvSpPr>
        <xdr:cNvPr id="58" name="テキスト ボックス 57">
          <a:extLst>
            <a:ext uri="{FF2B5EF4-FFF2-40B4-BE49-F238E27FC236}">
              <a16:creationId xmlns:a16="http://schemas.microsoft.com/office/drawing/2014/main" id="{CAD9DBA9-AC8C-4D5B-B554-6547CFE929A5}"/>
            </a:ext>
          </a:extLst>
        </xdr:cNvPr>
        <xdr:cNvSpPr txBox="1"/>
      </xdr:nvSpPr>
      <xdr:spPr>
        <a:xfrm>
          <a:off x="4174067" y="29578300"/>
          <a:ext cx="2274358" cy="5164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廃棄物処理・リサイクル業は再資源化に取り組むことを宣言する</a:t>
          </a:r>
          <a:endParaRPr kumimoji="1" lang="ja-JP" altLang="en-US" sz="1100"/>
        </a:p>
      </xdr:txBody>
    </xdr:sp>
    <xdr:clientData/>
  </xdr:twoCellAnchor>
  <xdr:twoCellAnchor>
    <xdr:from>
      <xdr:col>17</xdr:col>
      <xdr:colOff>25400</xdr:colOff>
      <xdr:row>150</xdr:row>
      <xdr:rowOff>110067</xdr:rowOff>
    </xdr:from>
    <xdr:to>
      <xdr:col>26</xdr:col>
      <xdr:colOff>169333</xdr:colOff>
      <xdr:row>152</xdr:row>
      <xdr:rowOff>173567</xdr:rowOff>
    </xdr:to>
    <xdr:sp macro="" textlink="">
      <xdr:nvSpPr>
        <xdr:cNvPr id="59" name="テキスト ボックス 58">
          <a:extLst>
            <a:ext uri="{FF2B5EF4-FFF2-40B4-BE49-F238E27FC236}">
              <a16:creationId xmlns:a16="http://schemas.microsoft.com/office/drawing/2014/main" id="{DC9E9F4D-DCBC-46DC-AD3D-295BEE505B3A}"/>
            </a:ext>
          </a:extLst>
        </xdr:cNvPr>
        <xdr:cNvSpPr txBox="1"/>
      </xdr:nvSpPr>
      <xdr:spPr>
        <a:xfrm>
          <a:off x="3697817" y="17741900"/>
          <a:ext cx="1953683" cy="5291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削減可能な物質は削減に取り組むことを宣言する</a:t>
          </a:r>
          <a:endParaRPr kumimoji="1" lang="ja-JP" altLang="en-US" sz="1100"/>
        </a:p>
      </xdr:txBody>
    </xdr:sp>
    <xdr:clientData/>
  </xdr:twoCellAnchor>
  <xdr:twoCellAnchor>
    <xdr:from>
      <xdr:col>15</xdr:col>
      <xdr:colOff>63499</xdr:colOff>
      <xdr:row>156</xdr:row>
      <xdr:rowOff>0</xdr:rowOff>
    </xdr:from>
    <xdr:to>
      <xdr:col>29</xdr:col>
      <xdr:colOff>44449</xdr:colOff>
      <xdr:row>158</xdr:row>
      <xdr:rowOff>63500</xdr:rowOff>
    </xdr:to>
    <xdr:sp macro="" textlink="">
      <xdr:nvSpPr>
        <xdr:cNvPr id="60" name="テキスト ボックス 59">
          <a:extLst>
            <a:ext uri="{FF2B5EF4-FFF2-40B4-BE49-F238E27FC236}">
              <a16:creationId xmlns:a16="http://schemas.microsoft.com/office/drawing/2014/main" id="{4FBEDF22-69DF-40E5-A578-DB9BF328D8A7}"/>
            </a:ext>
          </a:extLst>
        </xdr:cNvPr>
        <xdr:cNvSpPr txBox="1"/>
      </xdr:nvSpPr>
      <xdr:spPr>
        <a:xfrm>
          <a:off x="3333749" y="19028833"/>
          <a:ext cx="2796117" cy="5291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ＣＳＲ（企業の社会的責任）の観点から、社会への貢献活動も入れるとよい</a:t>
          </a:r>
          <a:endParaRPr kumimoji="1" lang="ja-JP" altLang="en-US" sz="1100"/>
        </a:p>
      </xdr:txBody>
    </xdr:sp>
    <xdr:clientData/>
  </xdr:twoCellAnchor>
  <xdr:twoCellAnchor>
    <xdr:from>
      <xdr:col>3</xdr:col>
      <xdr:colOff>95250</xdr:colOff>
      <xdr:row>98</xdr:row>
      <xdr:rowOff>169333</xdr:rowOff>
    </xdr:from>
    <xdr:to>
      <xdr:col>32</xdr:col>
      <xdr:colOff>10583</xdr:colOff>
      <xdr:row>108</xdr:row>
      <xdr:rowOff>42333</xdr:rowOff>
    </xdr:to>
    <xdr:sp macro="" textlink="">
      <xdr:nvSpPr>
        <xdr:cNvPr id="61" name="テキスト ボックス 60">
          <a:extLst>
            <a:ext uri="{FF2B5EF4-FFF2-40B4-BE49-F238E27FC236}">
              <a16:creationId xmlns:a16="http://schemas.microsoft.com/office/drawing/2014/main" id="{A092ABAE-D080-4CF8-9802-B4AF4D80C905}"/>
            </a:ext>
          </a:extLst>
        </xdr:cNvPr>
        <xdr:cNvSpPr txBox="1"/>
      </xdr:nvSpPr>
      <xdr:spPr>
        <a:xfrm>
          <a:off x="952500" y="19536833"/>
          <a:ext cx="5746750" cy="20955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（商品紹介、従業員の紹介、取組の紹介など）</a:t>
          </a:r>
          <a:endParaRPr kumimoji="1" lang="ja-JP" altLang="en-US" sz="1100"/>
        </a:p>
      </xdr:txBody>
    </xdr:sp>
    <xdr:clientData/>
  </xdr:twoCellAnchor>
  <xdr:twoCellAnchor>
    <xdr:from>
      <xdr:col>9</xdr:col>
      <xdr:colOff>120015</xdr:colOff>
      <xdr:row>226</xdr:row>
      <xdr:rowOff>68580</xdr:rowOff>
    </xdr:from>
    <xdr:to>
      <xdr:col>28</xdr:col>
      <xdr:colOff>5716</xdr:colOff>
      <xdr:row>232</xdr:row>
      <xdr:rowOff>102446</xdr:rowOff>
    </xdr:to>
    <xdr:sp macro="" textlink="">
      <xdr:nvSpPr>
        <xdr:cNvPr id="62" name="テキスト ボックス 61">
          <a:extLst>
            <a:ext uri="{FF2B5EF4-FFF2-40B4-BE49-F238E27FC236}">
              <a16:creationId xmlns:a16="http://schemas.microsoft.com/office/drawing/2014/main" id="{09398D0A-1D56-4A7C-907B-658BA1DB684F}"/>
            </a:ext>
          </a:extLst>
        </xdr:cNvPr>
        <xdr:cNvSpPr txBox="1"/>
      </xdr:nvSpPr>
      <xdr:spPr>
        <a:xfrm>
          <a:off x="1994535" y="43761660"/>
          <a:ext cx="3360421" cy="129878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（事業紹介、従業員の紹介、取組の紹介など）</a:t>
          </a:r>
          <a:endParaRPr kumimoji="1" lang="ja-JP" altLang="en-US" sz="1100"/>
        </a:p>
      </xdr:txBody>
    </xdr:sp>
    <xdr:clientData/>
  </xdr:twoCellAnchor>
  <xdr:twoCellAnchor>
    <xdr:from>
      <xdr:col>28</xdr:col>
      <xdr:colOff>85725</xdr:colOff>
      <xdr:row>353</xdr:row>
      <xdr:rowOff>104775</xdr:rowOff>
    </xdr:from>
    <xdr:to>
      <xdr:col>36</xdr:col>
      <xdr:colOff>123825</xdr:colOff>
      <xdr:row>362</xdr:row>
      <xdr:rowOff>66675</xdr:rowOff>
    </xdr:to>
    <xdr:sp macro="" textlink="">
      <xdr:nvSpPr>
        <xdr:cNvPr id="75" name="テキスト ボックス 74">
          <a:extLst>
            <a:ext uri="{FF2B5EF4-FFF2-40B4-BE49-F238E27FC236}">
              <a16:creationId xmlns:a16="http://schemas.microsoft.com/office/drawing/2014/main" id="{91629DCE-D9C2-4FB6-94F8-CEF0961EACEC}"/>
            </a:ext>
          </a:extLst>
        </xdr:cNvPr>
        <xdr:cNvSpPr txBox="1"/>
      </xdr:nvSpPr>
      <xdr:spPr>
        <a:xfrm>
          <a:off x="5943600" y="77152500"/>
          <a:ext cx="1638300" cy="12573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4</a:t>
          </a:r>
          <a:r>
            <a:rPr kumimoji="1" lang="ja-JP" altLang="en-US" sz="1100">
              <a:solidFill>
                <a:schemeClr val="dk1"/>
              </a:solidFill>
              <a:effectLst/>
              <a:latin typeface="+mn-lt"/>
              <a:ea typeface="+mn-ea"/>
              <a:cs typeface="+mn-cs"/>
            </a:rPr>
            <a:t>負荷</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該当しない年度は文字を白にして見えないようにしてください</a:t>
          </a:r>
          <a:endParaRPr kumimoji="1" lang="ja-JP" altLang="en-US" sz="1100"/>
        </a:p>
      </xdr:txBody>
    </xdr:sp>
    <xdr:clientData/>
  </xdr:twoCellAnchor>
  <xdr:twoCellAnchor>
    <xdr:from>
      <xdr:col>2</xdr:col>
      <xdr:colOff>179809</xdr:colOff>
      <xdr:row>776</xdr:row>
      <xdr:rowOff>114300</xdr:rowOff>
    </xdr:from>
    <xdr:to>
      <xdr:col>20</xdr:col>
      <xdr:colOff>171450</xdr:colOff>
      <xdr:row>781</xdr:row>
      <xdr:rowOff>158750</xdr:rowOff>
    </xdr:to>
    <xdr:sp macro="" textlink="">
      <xdr:nvSpPr>
        <xdr:cNvPr id="63" name="テキスト ボックス 62">
          <a:extLst>
            <a:ext uri="{FF2B5EF4-FFF2-40B4-BE49-F238E27FC236}">
              <a16:creationId xmlns:a16="http://schemas.microsoft.com/office/drawing/2014/main" id="{0A1599AC-81DC-4418-A2A5-71668F34CEE4}"/>
            </a:ext>
          </a:extLst>
        </xdr:cNvPr>
        <xdr:cNvSpPr txBox="1"/>
      </xdr:nvSpPr>
      <xdr:spPr>
        <a:xfrm>
          <a:off x="783059" y="145072100"/>
          <a:ext cx="3306341" cy="109855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下記事項を踏まえて、この</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年を総括し、今後の取り組みについて代表者の考えを述べる。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・目標・計画の達成状況</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・組織を取り巻く経済環境</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・組織の課題とチャンス</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7</xdr:col>
      <xdr:colOff>104775</xdr:colOff>
      <xdr:row>792</xdr:row>
      <xdr:rowOff>9525</xdr:rowOff>
    </xdr:from>
    <xdr:to>
      <xdr:col>28</xdr:col>
      <xdr:colOff>180977</xdr:colOff>
      <xdr:row>802</xdr:row>
      <xdr:rowOff>57151</xdr:rowOff>
    </xdr:to>
    <xdr:sp macro="" textlink="">
      <xdr:nvSpPr>
        <xdr:cNvPr id="64" name="テキスト ボックス 63">
          <a:extLst>
            <a:ext uri="{FF2B5EF4-FFF2-40B4-BE49-F238E27FC236}">
              <a16:creationId xmlns:a16="http://schemas.microsoft.com/office/drawing/2014/main" id="{1BADFE90-B447-4906-81B5-31A59AA31A69}"/>
            </a:ext>
          </a:extLst>
        </xdr:cNvPr>
        <xdr:cNvSpPr txBox="1"/>
      </xdr:nvSpPr>
      <xdr:spPr>
        <a:xfrm>
          <a:off x="1762125" y="119938800"/>
          <a:ext cx="4276727" cy="200977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a:solidFill>
                <a:schemeClr val="dk1"/>
              </a:solidFill>
              <a:effectLst/>
              <a:latin typeface="+mn-lt"/>
              <a:ea typeface="+mn-ea"/>
              <a:cs typeface="+mn-cs"/>
            </a:rPr>
            <a:t>日ごろから活動の写真を撮って、紹介してください。</a:t>
          </a:r>
          <a:endParaRPr lang="ja-JP" altLang="ja-JP">
            <a:effectLst/>
          </a:endParaRPr>
        </a:p>
        <a:p>
          <a:pPr eaLnBrk="1" fontAlgn="auto" latinLnBrk="0" hangingPunct="1"/>
          <a:r>
            <a:rPr kumimoji="1" lang="ja-JP" altLang="ja-JP" sz="1100">
              <a:solidFill>
                <a:schemeClr val="dk1"/>
              </a:solidFill>
              <a:effectLst/>
              <a:latin typeface="+mn-lt"/>
              <a:ea typeface="+mn-ea"/>
              <a:cs typeface="+mn-cs"/>
            </a:rPr>
            <a:t>過去の取組を記録として残すのも一案です。</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＜活用方法＞</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・自社の商品をＰＲ（特に環境に配慮したことを）</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・利害関係者に自組織の活発な稼働をＰＲ（就活者もよく閲覧します）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・従業員へのメッセージ</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・従業員の声（活動紹介）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・部門長の声</a:t>
          </a:r>
          <a:r>
            <a:rPr kumimoji="1" lang="ja-JP" altLang="ja-JP" sz="1100">
              <a:solidFill>
                <a:schemeClr val="dk1"/>
              </a:solidFill>
              <a:effectLst/>
              <a:latin typeface="+mn-lt"/>
              <a:ea typeface="+mn-ea"/>
              <a:cs typeface="+mn-cs"/>
            </a:rPr>
            <a:t>（活動紹介）</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・データが蓄積後は負荷の推移をグラフで紹介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t>・その他いろいろ</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この部分を全体に散りばめるのもよいでしょう。</a:t>
          </a:r>
        </a:p>
      </xdr:txBody>
    </xdr:sp>
    <xdr:clientData/>
  </xdr:twoCellAnchor>
  <xdr:twoCellAnchor>
    <xdr:from>
      <xdr:col>21</xdr:col>
      <xdr:colOff>45933</xdr:colOff>
      <xdr:row>419</xdr:row>
      <xdr:rowOff>137161</xdr:rowOff>
    </xdr:from>
    <xdr:to>
      <xdr:col>34</xdr:col>
      <xdr:colOff>83820</xdr:colOff>
      <xdr:row>424</xdr:row>
      <xdr:rowOff>106680</xdr:rowOff>
    </xdr:to>
    <xdr:sp macro="" textlink="">
      <xdr:nvSpPr>
        <xdr:cNvPr id="70" name="線吹き出し 1 (枠付き) 14">
          <a:extLst>
            <a:ext uri="{FF2B5EF4-FFF2-40B4-BE49-F238E27FC236}">
              <a16:creationId xmlns:a16="http://schemas.microsoft.com/office/drawing/2014/main" id="{77768905-8395-44DD-80A1-B5B051FFDAC3}"/>
            </a:ext>
          </a:extLst>
        </xdr:cNvPr>
        <xdr:cNvSpPr/>
      </xdr:nvSpPr>
      <xdr:spPr>
        <a:xfrm>
          <a:off x="4115013" y="62933581"/>
          <a:ext cx="2415327" cy="662939"/>
        </a:xfrm>
        <a:prstGeom prst="borderCallout1">
          <a:avLst>
            <a:gd name="adj1" fmla="val 18750"/>
            <a:gd name="adj2" fmla="val -8333"/>
            <a:gd name="adj3" fmla="val 140733"/>
            <a:gd name="adj4" fmla="val -47038"/>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初回のみ期初～締切月の累計で評価します。以降は主な環境負荷の年度の評価にリンクを再設定してください</a:t>
          </a:r>
        </a:p>
      </xdr:txBody>
    </xdr:sp>
    <xdr:clientData/>
  </xdr:twoCellAnchor>
  <xdr:twoCellAnchor>
    <xdr:from>
      <xdr:col>0</xdr:col>
      <xdr:colOff>0</xdr:colOff>
      <xdr:row>116</xdr:row>
      <xdr:rowOff>0</xdr:rowOff>
    </xdr:from>
    <xdr:to>
      <xdr:col>34</xdr:col>
      <xdr:colOff>38100</xdr:colOff>
      <xdr:row>116</xdr:row>
      <xdr:rowOff>45719</xdr:rowOff>
    </xdr:to>
    <xdr:sp macro="" textlink="">
      <xdr:nvSpPr>
        <xdr:cNvPr id="71" name="正方形/長方形 70">
          <a:extLst>
            <a:ext uri="{FF2B5EF4-FFF2-40B4-BE49-F238E27FC236}">
              <a16:creationId xmlns:a16="http://schemas.microsoft.com/office/drawing/2014/main" id="{1BA38A8D-BC8F-4792-B253-9572B99A978E}"/>
            </a:ext>
          </a:extLst>
        </xdr:cNvPr>
        <xdr:cNvSpPr/>
      </xdr:nvSpPr>
      <xdr:spPr>
        <a:xfrm flipV="1">
          <a:off x="0" y="220916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168</xdr:row>
      <xdr:rowOff>152400</xdr:rowOff>
    </xdr:from>
    <xdr:to>
      <xdr:col>34</xdr:col>
      <xdr:colOff>38100</xdr:colOff>
      <xdr:row>168</xdr:row>
      <xdr:rowOff>198119</xdr:rowOff>
    </xdr:to>
    <xdr:sp macro="" textlink="">
      <xdr:nvSpPr>
        <xdr:cNvPr id="73" name="正方形/長方形 72">
          <a:extLst>
            <a:ext uri="{FF2B5EF4-FFF2-40B4-BE49-F238E27FC236}">
              <a16:creationId xmlns:a16="http://schemas.microsoft.com/office/drawing/2014/main" id="{0C11824C-4C90-4E78-BC8C-EFC974CD2E76}"/>
            </a:ext>
          </a:extLst>
        </xdr:cNvPr>
        <xdr:cNvSpPr/>
      </xdr:nvSpPr>
      <xdr:spPr>
        <a:xfrm flipV="1">
          <a:off x="0" y="344233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218</xdr:row>
      <xdr:rowOff>19050</xdr:rowOff>
    </xdr:from>
    <xdr:to>
      <xdr:col>34</xdr:col>
      <xdr:colOff>38100</xdr:colOff>
      <xdr:row>218</xdr:row>
      <xdr:rowOff>64769</xdr:rowOff>
    </xdr:to>
    <xdr:sp macro="" textlink="">
      <xdr:nvSpPr>
        <xdr:cNvPr id="74" name="正方形/長方形 73">
          <a:extLst>
            <a:ext uri="{FF2B5EF4-FFF2-40B4-BE49-F238E27FC236}">
              <a16:creationId xmlns:a16="http://schemas.microsoft.com/office/drawing/2014/main" id="{C832C28A-CCCB-4789-BE36-40A0A2D71BE1}"/>
            </a:ext>
          </a:extLst>
        </xdr:cNvPr>
        <xdr:cNvSpPr/>
      </xdr:nvSpPr>
      <xdr:spPr>
        <a:xfrm flipV="1">
          <a:off x="0" y="423735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227</xdr:row>
      <xdr:rowOff>0</xdr:rowOff>
    </xdr:from>
    <xdr:to>
      <xdr:col>34</xdr:col>
      <xdr:colOff>38100</xdr:colOff>
      <xdr:row>227</xdr:row>
      <xdr:rowOff>45719</xdr:rowOff>
    </xdr:to>
    <xdr:sp macro="" textlink="">
      <xdr:nvSpPr>
        <xdr:cNvPr id="76" name="正方形/長方形 75">
          <a:extLst>
            <a:ext uri="{FF2B5EF4-FFF2-40B4-BE49-F238E27FC236}">
              <a16:creationId xmlns:a16="http://schemas.microsoft.com/office/drawing/2014/main" id="{4E43F072-0A8E-4646-B388-A70970958C3D}"/>
            </a:ext>
          </a:extLst>
        </xdr:cNvPr>
        <xdr:cNvSpPr/>
      </xdr:nvSpPr>
      <xdr:spPr>
        <a:xfrm flipV="1">
          <a:off x="0" y="4399280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57150</xdr:colOff>
      <xdr:row>234</xdr:row>
      <xdr:rowOff>200025</xdr:rowOff>
    </xdr:from>
    <xdr:to>
      <xdr:col>34</xdr:col>
      <xdr:colOff>95250</xdr:colOff>
      <xdr:row>234</xdr:row>
      <xdr:rowOff>245744</xdr:rowOff>
    </xdr:to>
    <xdr:sp macro="" textlink="">
      <xdr:nvSpPr>
        <xdr:cNvPr id="77" name="正方形/長方形 76">
          <a:extLst>
            <a:ext uri="{FF2B5EF4-FFF2-40B4-BE49-F238E27FC236}">
              <a16:creationId xmlns:a16="http://schemas.microsoft.com/office/drawing/2014/main" id="{C8D190D2-6F47-40A7-BBD7-16B0C42A0CEA}"/>
            </a:ext>
          </a:extLst>
        </xdr:cNvPr>
        <xdr:cNvSpPr/>
      </xdr:nvSpPr>
      <xdr:spPr>
        <a:xfrm flipV="1">
          <a:off x="57150" y="463486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22</xdr:col>
      <xdr:colOff>82550</xdr:colOff>
      <xdr:row>237</xdr:row>
      <xdr:rowOff>165100</xdr:rowOff>
    </xdr:from>
    <xdr:to>
      <xdr:col>30</xdr:col>
      <xdr:colOff>114300</xdr:colOff>
      <xdr:row>239</xdr:row>
      <xdr:rowOff>165100</xdr:rowOff>
    </xdr:to>
    <xdr:sp macro="" textlink="">
      <xdr:nvSpPr>
        <xdr:cNvPr id="79" name="テキスト ボックス 78">
          <a:extLst>
            <a:ext uri="{FF2B5EF4-FFF2-40B4-BE49-F238E27FC236}">
              <a16:creationId xmlns:a16="http://schemas.microsoft.com/office/drawing/2014/main" id="{0C0321D6-9ED3-46E7-BEBC-EFC4A94CFABB}"/>
            </a:ext>
          </a:extLst>
        </xdr:cNvPr>
        <xdr:cNvSpPr txBox="1"/>
      </xdr:nvSpPr>
      <xdr:spPr>
        <a:xfrm>
          <a:off x="4368800" y="46012100"/>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環境に関する内部監査の実施</a:t>
          </a:r>
        </a:p>
        <a:p>
          <a:r>
            <a:rPr kumimoji="1" lang="ja-JP" altLang="en-US" sz="800"/>
            <a:t>代表者への報告</a:t>
          </a:r>
        </a:p>
      </xdr:txBody>
    </xdr:sp>
    <xdr:clientData/>
  </xdr:twoCellAnchor>
  <xdr:twoCellAnchor>
    <xdr:from>
      <xdr:col>22</xdr:col>
      <xdr:colOff>101600</xdr:colOff>
      <xdr:row>240</xdr:row>
      <xdr:rowOff>107950</xdr:rowOff>
    </xdr:from>
    <xdr:to>
      <xdr:col>35</xdr:col>
      <xdr:colOff>177800</xdr:colOff>
      <xdr:row>245</xdr:row>
      <xdr:rowOff>158750</xdr:rowOff>
    </xdr:to>
    <xdr:sp macro="" textlink="">
      <xdr:nvSpPr>
        <xdr:cNvPr id="80" name="テキスト ボックス 79">
          <a:extLst>
            <a:ext uri="{FF2B5EF4-FFF2-40B4-BE49-F238E27FC236}">
              <a16:creationId xmlns:a16="http://schemas.microsoft.com/office/drawing/2014/main" id="{EBEE4E69-3974-4A9A-9B8D-3E6204DE5018}"/>
            </a:ext>
          </a:extLst>
        </xdr:cNvPr>
        <xdr:cNvSpPr txBox="1"/>
      </xdr:nvSpPr>
      <xdr:spPr>
        <a:xfrm>
          <a:off x="4387850" y="46488350"/>
          <a:ext cx="2470150" cy="9461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環境管理責任者の補佐、環境委員会の事務局</a:t>
          </a:r>
        </a:p>
        <a:p>
          <a:r>
            <a:rPr kumimoji="1" lang="ja-JP" altLang="en-US" sz="800"/>
            <a:t>各種帳票の作成・データの取りまとめ</a:t>
          </a:r>
          <a:endParaRPr kumimoji="1" lang="en-US" altLang="ja-JP" sz="800"/>
        </a:p>
        <a:p>
          <a:r>
            <a:rPr kumimoji="1" lang="ja-JP" altLang="en-US" sz="800"/>
            <a:t>環境経営目標・計画書案の作成</a:t>
          </a:r>
        </a:p>
        <a:p>
          <a:r>
            <a:rPr kumimoji="1" lang="ja-JP" altLang="en-US" sz="800"/>
            <a:t>環境関連法規等取りまとめ表の作成及び最新版管理</a:t>
          </a:r>
        </a:p>
        <a:p>
          <a:r>
            <a:rPr kumimoji="1" lang="ja-JP" altLang="en-US" sz="800"/>
            <a:t>環境関連の外部コミュニケーションの窓口</a:t>
          </a:r>
        </a:p>
        <a:p>
          <a:r>
            <a:rPr kumimoji="1" lang="ja-JP" altLang="en-US" sz="800"/>
            <a:t>環境経営レポートの作成、公開</a:t>
          </a:r>
        </a:p>
      </xdr:txBody>
    </xdr:sp>
    <xdr:clientData/>
  </xdr:twoCellAnchor>
  <xdr:twoCellAnchor>
    <xdr:from>
      <xdr:col>0</xdr:col>
      <xdr:colOff>304800</xdr:colOff>
      <xdr:row>240</xdr:row>
      <xdr:rowOff>57150</xdr:rowOff>
    </xdr:from>
    <xdr:to>
      <xdr:col>8</xdr:col>
      <xdr:colOff>101600</xdr:colOff>
      <xdr:row>241</xdr:row>
      <xdr:rowOff>88900</xdr:rowOff>
    </xdr:to>
    <xdr:sp macro="" textlink="">
      <xdr:nvSpPr>
        <xdr:cNvPr id="81" name="テキスト ボックス 80">
          <a:extLst>
            <a:ext uri="{FF2B5EF4-FFF2-40B4-BE49-F238E27FC236}">
              <a16:creationId xmlns:a16="http://schemas.microsoft.com/office/drawing/2014/main" id="{29910EC7-7DD2-401B-9657-4B08B48C1C7E}"/>
            </a:ext>
          </a:extLst>
        </xdr:cNvPr>
        <xdr:cNvSpPr txBox="1"/>
      </xdr:nvSpPr>
      <xdr:spPr>
        <a:xfrm>
          <a:off x="304800" y="46437550"/>
          <a:ext cx="1504950" cy="215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環境に関する実行責任者</a:t>
          </a:r>
          <a:endParaRPr kumimoji="1" lang="en-US" altLang="ja-JP" sz="800"/>
        </a:p>
      </xdr:txBody>
    </xdr:sp>
    <xdr:clientData/>
  </xdr:twoCellAnchor>
  <xdr:twoCellAnchor>
    <xdr:from>
      <xdr:col>0</xdr:col>
      <xdr:colOff>330200</xdr:colOff>
      <xdr:row>244</xdr:row>
      <xdr:rowOff>0</xdr:rowOff>
    </xdr:from>
    <xdr:to>
      <xdr:col>8</xdr:col>
      <xdr:colOff>127000</xdr:colOff>
      <xdr:row>245</xdr:row>
      <xdr:rowOff>177800</xdr:rowOff>
    </xdr:to>
    <xdr:sp macro="" textlink="">
      <xdr:nvSpPr>
        <xdr:cNvPr id="82" name="テキスト ボックス 81">
          <a:extLst>
            <a:ext uri="{FF2B5EF4-FFF2-40B4-BE49-F238E27FC236}">
              <a16:creationId xmlns:a16="http://schemas.microsoft.com/office/drawing/2014/main" id="{012F2954-1137-4B07-A56F-0B5FB6CAD664}"/>
            </a:ext>
          </a:extLst>
        </xdr:cNvPr>
        <xdr:cNvSpPr txBox="1"/>
      </xdr:nvSpPr>
      <xdr:spPr>
        <a:xfrm>
          <a:off x="330200" y="47097950"/>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環境経営計画の審議</a:t>
          </a:r>
        </a:p>
        <a:p>
          <a:r>
            <a:rPr kumimoji="1" lang="ja-JP" altLang="en-US" sz="800"/>
            <a:t>環境活動実績の確認・評価</a:t>
          </a:r>
        </a:p>
      </xdr:txBody>
    </xdr:sp>
    <xdr:clientData/>
  </xdr:twoCellAnchor>
  <xdr:twoCellAnchor>
    <xdr:from>
      <xdr:col>13</xdr:col>
      <xdr:colOff>12700</xdr:colOff>
      <xdr:row>247</xdr:row>
      <xdr:rowOff>19050</xdr:rowOff>
    </xdr:from>
    <xdr:to>
      <xdr:col>26</xdr:col>
      <xdr:colOff>88900</xdr:colOff>
      <xdr:row>252</xdr:row>
      <xdr:rowOff>69850</xdr:rowOff>
    </xdr:to>
    <xdr:sp macro="" textlink="">
      <xdr:nvSpPr>
        <xdr:cNvPr id="83" name="テキスト ボックス 82">
          <a:extLst>
            <a:ext uri="{FF2B5EF4-FFF2-40B4-BE49-F238E27FC236}">
              <a16:creationId xmlns:a16="http://schemas.microsoft.com/office/drawing/2014/main" id="{528F667F-B8A5-4C4D-A385-5C95D7A215B8}"/>
            </a:ext>
          </a:extLst>
        </xdr:cNvPr>
        <xdr:cNvSpPr txBox="1"/>
      </xdr:nvSpPr>
      <xdr:spPr>
        <a:xfrm>
          <a:off x="2641600" y="47656750"/>
          <a:ext cx="2470150" cy="9398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環境経営方針の周知、従業員に対する教育訓練の実施</a:t>
          </a:r>
        </a:p>
        <a:p>
          <a:r>
            <a:rPr kumimoji="1" lang="ja-JP" altLang="en-US" sz="800"/>
            <a:t>環境経営目標達成に向けた取組実施</a:t>
          </a:r>
        </a:p>
        <a:p>
          <a:r>
            <a:rPr kumimoji="1" lang="ja-JP" altLang="en-US" sz="800"/>
            <a:t>環境関連法規等遵守の取組</a:t>
          </a:r>
        </a:p>
        <a:p>
          <a:r>
            <a:rPr kumimoji="1" lang="ja-JP" altLang="en-US" sz="800"/>
            <a:t>緊急事態対応試行訓練の実施・記録</a:t>
          </a:r>
        </a:p>
        <a:p>
          <a:r>
            <a:rPr kumimoji="1" lang="ja-JP" altLang="en-US" sz="800"/>
            <a:t>問題点の是正・予防</a:t>
          </a:r>
        </a:p>
      </xdr:txBody>
    </xdr:sp>
    <xdr:clientData/>
  </xdr:twoCellAnchor>
  <xdr:twoCellAnchor>
    <xdr:from>
      <xdr:col>1</xdr:col>
      <xdr:colOff>0</xdr:colOff>
      <xdr:row>256</xdr:row>
      <xdr:rowOff>120650</xdr:rowOff>
    </xdr:from>
    <xdr:to>
      <xdr:col>35</xdr:col>
      <xdr:colOff>88900</xdr:colOff>
      <xdr:row>258</xdr:row>
      <xdr:rowOff>27517</xdr:rowOff>
    </xdr:to>
    <xdr:sp macro="" textlink="">
      <xdr:nvSpPr>
        <xdr:cNvPr id="84" name="テキスト ボックス 34">
          <a:extLst>
            <a:ext uri="{FF2B5EF4-FFF2-40B4-BE49-F238E27FC236}">
              <a16:creationId xmlns:a16="http://schemas.microsoft.com/office/drawing/2014/main" id="{2ACA021C-D333-45B0-A69D-F70E539022CC}"/>
            </a:ext>
          </a:extLst>
        </xdr:cNvPr>
        <xdr:cNvSpPr txBox="1"/>
      </xdr:nvSpPr>
      <xdr:spPr>
        <a:xfrm>
          <a:off x="400050" y="49358550"/>
          <a:ext cx="6369050" cy="2624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全従業員</a:t>
          </a:r>
        </a:p>
      </xdr:txBody>
    </xdr:sp>
    <xdr:clientData/>
  </xdr:twoCellAnchor>
  <xdr:twoCellAnchor>
    <xdr:from>
      <xdr:col>10</xdr:col>
      <xdr:colOff>177800</xdr:colOff>
      <xdr:row>258</xdr:row>
      <xdr:rowOff>95250</xdr:rowOff>
    </xdr:from>
    <xdr:to>
      <xdr:col>26</xdr:col>
      <xdr:colOff>0</xdr:colOff>
      <xdr:row>260</xdr:row>
      <xdr:rowOff>101600</xdr:rowOff>
    </xdr:to>
    <xdr:sp macro="" textlink="">
      <xdr:nvSpPr>
        <xdr:cNvPr id="85" name="テキスト ボックス 84">
          <a:extLst>
            <a:ext uri="{FF2B5EF4-FFF2-40B4-BE49-F238E27FC236}">
              <a16:creationId xmlns:a16="http://schemas.microsoft.com/office/drawing/2014/main" id="{343EAC91-96CC-4B36-8525-73C0FABEBB07}"/>
            </a:ext>
          </a:extLst>
        </xdr:cNvPr>
        <xdr:cNvSpPr txBox="1"/>
      </xdr:nvSpPr>
      <xdr:spPr>
        <a:xfrm>
          <a:off x="2254250" y="49688750"/>
          <a:ext cx="2768600" cy="3619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環境方針の理解と環境への取組の重要性を自覚</a:t>
          </a:r>
        </a:p>
        <a:p>
          <a:r>
            <a:rPr kumimoji="1" lang="ja-JP" altLang="en-US" sz="800"/>
            <a:t>決められたことを守り、自主的・積極的に環境活動へ参加</a:t>
          </a:r>
        </a:p>
      </xdr:txBody>
    </xdr:sp>
    <xdr:clientData/>
  </xdr:twoCellAnchor>
  <xdr:twoCellAnchor>
    <xdr:from>
      <xdr:col>9</xdr:col>
      <xdr:colOff>19050</xdr:colOff>
      <xdr:row>266</xdr:row>
      <xdr:rowOff>127000</xdr:rowOff>
    </xdr:from>
    <xdr:to>
      <xdr:col>27</xdr:col>
      <xdr:colOff>88901</xdr:colOff>
      <xdr:row>273</xdr:row>
      <xdr:rowOff>2116</xdr:rowOff>
    </xdr:to>
    <xdr:sp macro="" textlink="">
      <xdr:nvSpPr>
        <xdr:cNvPr id="86" name="テキスト ボックス 85">
          <a:extLst>
            <a:ext uri="{FF2B5EF4-FFF2-40B4-BE49-F238E27FC236}">
              <a16:creationId xmlns:a16="http://schemas.microsoft.com/office/drawing/2014/main" id="{91C67E6C-E685-4218-A683-9442918128D2}"/>
            </a:ext>
          </a:extLst>
        </xdr:cNvPr>
        <xdr:cNvSpPr txBox="1"/>
      </xdr:nvSpPr>
      <xdr:spPr>
        <a:xfrm>
          <a:off x="1911350" y="51142900"/>
          <a:ext cx="3384551" cy="111971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（事業紹介、従業員の紹介、取組の紹介など）</a:t>
          </a:r>
          <a:endParaRPr kumimoji="1" lang="ja-JP" altLang="en-US" sz="1100"/>
        </a:p>
      </xdr:txBody>
    </xdr:sp>
    <xdr:clientData/>
  </xdr:twoCellAnchor>
  <xdr:twoCellAnchor>
    <xdr:from>
      <xdr:col>0</xdr:col>
      <xdr:colOff>0</xdr:colOff>
      <xdr:row>285</xdr:row>
      <xdr:rowOff>0</xdr:rowOff>
    </xdr:from>
    <xdr:to>
      <xdr:col>34</xdr:col>
      <xdr:colOff>38100</xdr:colOff>
      <xdr:row>285</xdr:row>
      <xdr:rowOff>45719</xdr:rowOff>
    </xdr:to>
    <xdr:sp macro="" textlink="">
      <xdr:nvSpPr>
        <xdr:cNvPr id="87" name="正方形/長方形 86">
          <a:extLst>
            <a:ext uri="{FF2B5EF4-FFF2-40B4-BE49-F238E27FC236}">
              <a16:creationId xmlns:a16="http://schemas.microsoft.com/office/drawing/2014/main" id="{F121C036-3A23-4189-88E6-C92F98589DFB}"/>
            </a:ext>
          </a:extLst>
        </xdr:cNvPr>
        <xdr:cNvSpPr/>
      </xdr:nvSpPr>
      <xdr:spPr>
        <a:xfrm flipV="1">
          <a:off x="0" y="544258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352</xdr:row>
      <xdr:rowOff>0</xdr:rowOff>
    </xdr:from>
    <xdr:to>
      <xdr:col>34</xdr:col>
      <xdr:colOff>38100</xdr:colOff>
      <xdr:row>352</xdr:row>
      <xdr:rowOff>45719</xdr:rowOff>
    </xdr:to>
    <xdr:sp macro="" textlink="">
      <xdr:nvSpPr>
        <xdr:cNvPr id="89" name="正方形/長方形 88">
          <a:extLst>
            <a:ext uri="{FF2B5EF4-FFF2-40B4-BE49-F238E27FC236}">
              <a16:creationId xmlns:a16="http://schemas.microsoft.com/office/drawing/2014/main" id="{C32436AB-508E-4B61-853A-1F936B0F1847}"/>
            </a:ext>
          </a:extLst>
        </xdr:cNvPr>
        <xdr:cNvSpPr/>
      </xdr:nvSpPr>
      <xdr:spPr>
        <a:xfrm flipV="1">
          <a:off x="0" y="751649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808</xdr:row>
      <xdr:rowOff>0</xdr:rowOff>
    </xdr:from>
    <xdr:to>
      <xdr:col>34</xdr:col>
      <xdr:colOff>38100</xdr:colOff>
      <xdr:row>808</xdr:row>
      <xdr:rowOff>45719</xdr:rowOff>
    </xdr:to>
    <xdr:sp macro="" textlink="">
      <xdr:nvSpPr>
        <xdr:cNvPr id="94" name="正方形/長方形 93">
          <a:extLst>
            <a:ext uri="{FF2B5EF4-FFF2-40B4-BE49-F238E27FC236}">
              <a16:creationId xmlns:a16="http://schemas.microsoft.com/office/drawing/2014/main" id="{C84EAE91-4033-4685-9FDF-E21791B7E08B}"/>
            </a:ext>
          </a:extLst>
        </xdr:cNvPr>
        <xdr:cNvSpPr/>
      </xdr:nvSpPr>
      <xdr:spPr>
        <a:xfrm flipV="1">
          <a:off x="0" y="14804390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647</xdr:row>
      <xdr:rowOff>0</xdr:rowOff>
    </xdr:from>
    <xdr:to>
      <xdr:col>34</xdr:col>
      <xdr:colOff>38100</xdr:colOff>
      <xdr:row>647</xdr:row>
      <xdr:rowOff>45719</xdr:rowOff>
    </xdr:to>
    <xdr:sp macro="" textlink="">
      <xdr:nvSpPr>
        <xdr:cNvPr id="95" name="正方形/長方形 94">
          <a:extLst>
            <a:ext uri="{FF2B5EF4-FFF2-40B4-BE49-F238E27FC236}">
              <a16:creationId xmlns:a16="http://schemas.microsoft.com/office/drawing/2014/main" id="{9DF6D520-E32F-49CD-AB92-88DF03B6734F}"/>
            </a:ext>
          </a:extLst>
        </xdr:cNvPr>
        <xdr:cNvSpPr/>
      </xdr:nvSpPr>
      <xdr:spPr>
        <a:xfrm flipV="1">
          <a:off x="0" y="1225740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38100</xdr:colOff>
      <xdr:row>383</xdr:row>
      <xdr:rowOff>0</xdr:rowOff>
    </xdr:from>
    <xdr:to>
      <xdr:col>34</xdr:col>
      <xdr:colOff>76200</xdr:colOff>
      <xdr:row>383</xdr:row>
      <xdr:rowOff>45719</xdr:rowOff>
    </xdr:to>
    <xdr:sp macro="" textlink="">
      <xdr:nvSpPr>
        <xdr:cNvPr id="96" name="正方形/長方形 95">
          <a:extLst>
            <a:ext uri="{FF2B5EF4-FFF2-40B4-BE49-F238E27FC236}">
              <a16:creationId xmlns:a16="http://schemas.microsoft.com/office/drawing/2014/main" id="{7E4DB74E-B48F-4312-A36D-F6A7E123AB48}"/>
            </a:ext>
          </a:extLst>
        </xdr:cNvPr>
        <xdr:cNvSpPr/>
      </xdr:nvSpPr>
      <xdr:spPr>
        <a:xfrm flipV="1">
          <a:off x="38100" y="796671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0</xdr:colOff>
      <xdr:row>442</xdr:row>
      <xdr:rowOff>0</xdr:rowOff>
    </xdr:from>
    <xdr:to>
      <xdr:col>36</xdr:col>
      <xdr:colOff>50800</xdr:colOff>
      <xdr:row>446</xdr:row>
      <xdr:rowOff>88900</xdr:rowOff>
    </xdr:to>
    <xdr:sp macro="" textlink="">
      <xdr:nvSpPr>
        <xdr:cNvPr id="97" name="テキスト ボックス 96">
          <a:extLst>
            <a:ext uri="{FF2B5EF4-FFF2-40B4-BE49-F238E27FC236}">
              <a16:creationId xmlns:a16="http://schemas.microsoft.com/office/drawing/2014/main" id="{582F5834-A555-4087-84B4-3709D109D046}"/>
            </a:ext>
          </a:extLst>
        </xdr:cNvPr>
        <xdr:cNvSpPr txBox="1"/>
      </xdr:nvSpPr>
      <xdr:spPr>
        <a:xfrm>
          <a:off x="3549650" y="85439250"/>
          <a:ext cx="3365500" cy="8191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本格的に取組開始した●月以降では●削減（増加）となっており、取組の成果がでている。</a:t>
          </a:r>
          <a:endParaRPr kumimoji="1" lang="en-US" altLang="ja-JP"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増加の場合はその理由を記載する</a:t>
          </a:r>
        </a:p>
      </xdr:txBody>
    </xdr:sp>
    <xdr:clientData/>
  </xdr:twoCellAnchor>
  <xdr:twoCellAnchor>
    <xdr:from>
      <xdr:col>0</xdr:col>
      <xdr:colOff>95250</xdr:colOff>
      <xdr:row>770</xdr:row>
      <xdr:rowOff>69850</xdr:rowOff>
    </xdr:from>
    <xdr:to>
      <xdr:col>30</xdr:col>
      <xdr:colOff>41432</xdr:colOff>
      <xdr:row>776</xdr:row>
      <xdr:rowOff>107949</xdr:rowOff>
    </xdr:to>
    <xdr:sp macro="" textlink="">
      <xdr:nvSpPr>
        <xdr:cNvPr id="98" name="テキスト ボックス 97">
          <a:extLst>
            <a:ext uri="{FF2B5EF4-FFF2-40B4-BE49-F238E27FC236}">
              <a16:creationId xmlns:a16="http://schemas.microsoft.com/office/drawing/2014/main" id="{423C3F10-2232-4728-B21B-A2D29006E517}"/>
            </a:ext>
          </a:extLst>
        </xdr:cNvPr>
        <xdr:cNvSpPr txBox="1"/>
      </xdr:nvSpPr>
      <xdr:spPr>
        <a:xfrm>
          <a:off x="95250" y="144037050"/>
          <a:ext cx="5705632" cy="1028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本格的に取組開始した●月以降では、電力、一般廃棄物が目標達成となっている月が多く取組の成果がでている。一方、自動車燃料、水使用量は未達成月が多く、取組の浸透ができていないため、今後、強化を図っていく。</a:t>
          </a:r>
          <a:endParaRPr kumimoji="1" lang="en-US" altLang="ja-JP" sz="1100">
            <a:solidFill>
              <a:srgbClr val="FF0000"/>
            </a:solidFill>
          </a:endParaRPr>
        </a:p>
        <a:p>
          <a:r>
            <a:rPr kumimoji="1" lang="ja-JP" altLang="en-US" sz="1100">
              <a:solidFill>
                <a:srgbClr val="FF0000"/>
              </a:solidFill>
            </a:rPr>
            <a:t>カーボンニュートラルや</a:t>
          </a:r>
          <a:r>
            <a:rPr kumimoji="1" lang="en-US" altLang="ja-JP" sz="1100">
              <a:solidFill>
                <a:srgbClr val="FF0000"/>
              </a:solidFill>
            </a:rPr>
            <a:t>SDG</a:t>
          </a:r>
          <a:r>
            <a:rPr kumimoji="1" lang="ja-JP" altLang="en-US" sz="1100">
              <a:solidFill>
                <a:srgbClr val="FF0000"/>
              </a:solidFill>
            </a:rPr>
            <a:t>ｓへの取組が社会的課題となっていることを踏まえ、エコアクション</a:t>
          </a:r>
          <a:r>
            <a:rPr kumimoji="1" lang="en-US" altLang="ja-JP" sz="1100">
              <a:solidFill>
                <a:srgbClr val="FF0000"/>
              </a:solidFill>
            </a:rPr>
            <a:t>21</a:t>
          </a:r>
          <a:r>
            <a:rPr kumimoji="1" lang="ja-JP" altLang="en-US" sz="1100">
              <a:solidFill>
                <a:srgbClr val="FF0000"/>
              </a:solidFill>
            </a:rPr>
            <a:t>を活用して、これらの課題解決に向けて、全社挙げて推進していく。</a:t>
          </a:r>
          <a:endParaRPr kumimoji="1" lang="en-US" altLang="ja-JP" sz="1100">
            <a:solidFill>
              <a:srgbClr val="FF0000"/>
            </a:solidFill>
          </a:endParaRPr>
        </a:p>
        <a:p>
          <a:endParaRPr kumimoji="1" lang="ja-JP" altLang="en-US" sz="1100">
            <a:solidFill>
              <a:srgbClr val="FF0000"/>
            </a:solidFill>
          </a:endParaRPr>
        </a:p>
      </xdr:txBody>
    </xdr:sp>
    <xdr:clientData/>
  </xdr:twoCellAnchor>
  <xdr:twoCellAnchor>
    <xdr:from>
      <xdr:col>1</xdr:col>
      <xdr:colOff>47625</xdr:colOff>
      <xdr:row>369</xdr:row>
      <xdr:rowOff>0</xdr:rowOff>
    </xdr:from>
    <xdr:to>
      <xdr:col>36</xdr:col>
      <xdr:colOff>66675</xdr:colOff>
      <xdr:row>369</xdr:row>
      <xdr:rowOff>45719</xdr:rowOff>
    </xdr:to>
    <xdr:sp macro="" textlink="">
      <xdr:nvSpPr>
        <xdr:cNvPr id="99" name="正方形/長方形 98">
          <a:extLst>
            <a:ext uri="{FF2B5EF4-FFF2-40B4-BE49-F238E27FC236}">
              <a16:creationId xmlns:a16="http://schemas.microsoft.com/office/drawing/2014/main" id="{85176051-A478-48A9-82CF-91A8B845C863}"/>
            </a:ext>
          </a:extLst>
        </xdr:cNvPr>
        <xdr:cNvSpPr/>
      </xdr:nvSpPr>
      <xdr:spPr>
        <a:xfrm flipV="1">
          <a:off x="485775" y="555498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39</xdr:col>
      <xdr:colOff>123825</xdr:colOff>
      <xdr:row>384</xdr:row>
      <xdr:rowOff>38100</xdr:rowOff>
    </xdr:from>
    <xdr:to>
      <xdr:col>41</xdr:col>
      <xdr:colOff>263525</xdr:colOff>
      <xdr:row>387</xdr:row>
      <xdr:rowOff>71967</xdr:rowOff>
    </xdr:to>
    <xdr:sp macro="" textlink="">
      <xdr:nvSpPr>
        <xdr:cNvPr id="113" name="線吹き出し 1 (枠付き) 13">
          <a:extLst>
            <a:ext uri="{FF2B5EF4-FFF2-40B4-BE49-F238E27FC236}">
              <a16:creationId xmlns:a16="http://schemas.microsoft.com/office/drawing/2014/main" id="{98435CF0-AEAB-47E8-8950-ADC0E6EB3625}"/>
            </a:ext>
          </a:extLst>
        </xdr:cNvPr>
        <xdr:cNvSpPr/>
      </xdr:nvSpPr>
      <xdr:spPr>
        <a:xfrm>
          <a:off x="8839200" y="79886175"/>
          <a:ext cx="1511300" cy="548217"/>
        </a:xfrm>
        <a:prstGeom prst="borderCallout1">
          <a:avLst>
            <a:gd name="adj1" fmla="val 52889"/>
            <a:gd name="adj2" fmla="val -6639"/>
            <a:gd name="adj3" fmla="val 54386"/>
            <a:gd name="adj4" fmla="val -200085"/>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年度終了後はこの２行を削除する</a:t>
          </a:r>
        </a:p>
      </xdr:txBody>
    </xdr:sp>
    <xdr:clientData/>
  </xdr:twoCellAnchor>
  <xdr:twoCellAnchor>
    <xdr:from>
      <xdr:col>40</xdr:col>
      <xdr:colOff>238125</xdr:colOff>
      <xdr:row>386</xdr:row>
      <xdr:rowOff>85725</xdr:rowOff>
    </xdr:from>
    <xdr:to>
      <xdr:col>44</xdr:col>
      <xdr:colOff>193676</xdr:colOff>
      <xdr:row>390</xdr:row>
      <xdr:rowOff>109008</xdr:rowOff>
    </xdr:to>
    <xdr:sp macro="" textlink="">
      <xdr:nvSpPr>
        <xdr:cNvPr id="114" name="線吹き出し 1 (枠付き) 12">
          <a:extLst>
            <a:ext uri="{FF2B5EF4-FFF2-40B4-BE49-F238E27FC236}">
              <a16:creationId xmlns:a16="http://schemas.microsoft.com/office/drawing/2014/main" id="{B5F34E5E-1247-4CDD-9751-415C09FD58C1}"/>
            </a:ext>
          </a:extLst>
        </xdr:cNvPr>
        <xdr:cNvSpPr/>
      </xdr:nvSpPr>
      <xdr:spPr>
        <a:xfrm>
          <a:off x="9639300" y="80276700"/>
          <a:ext cx="2698751" cy="709083"/>
        </a:xfrm>
        <a:prstGeom prst="borderCallout1">
          <a:avLst>
            <a:gd name="adj1" fmla="val 18750"/>
            <a:gd name="adj2" fmla="val -8333"/>
            <a:gd name="adj3" fmla="val 12729"/>
            <a:gd name="adj4" fmla="val -35047"/>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環境経営計画書から仮締めした月のデータにリンクを修正する</a:t>
          </a:r>
          <a:endParaRPr kumimoji="1" lang="en-US" altLang="ja-JP" sz="1100">
            <a:solidFill>
              <a:sysClr val="windowText" lastClr="000000"/>
            </a:solidFill>
          </a:endParaRPr>
        </a:p>
        <a:p>
          <a:pPr algn="l"/>
          <a:r>
            <a:rPr kumimoji="1" lang="ja-JP" altLang="en-US" sz="1100">
              <a:solidFill>
                <a:sysClr val="windowText" lastClr="000000"/>
              </a:solidFill>
            </a:rPr>
            <a:t>年度終了後はこの１行を削除する</a:t>
          </a:r>
        </a:p>
      </xdr:txBody>
    </xdr:sp>
    <xdr:clientData/>
  </xdr:twoCellAnchor>
  <xdr:twoCellAnchor editAs="oneCell">
    <xdr:from>
      <xdr:col>0</xdr:col>
      <xdr:colOff>349250</xdr:colOff>
      <xdr:row>128</xdr:row>
      <xdr:rowOff>177800</xdr:rowOff>
    </xdr:from>
    <xdr:to>
      <xdr:col>33</xdr:col>
      <xdr:colOff>67070</xdr:colOff>
      <xdr:row>129</xdr:row>
      <xdr:rowOff>39501</xdr:rowOff>
    </xdr:to>
    <xdr:pic>
      <xdr:nvPicPr>
        <xdr:cNvPr id="115" name="図 114">
          <a:extLst>
            <a:ext uri="{FF2B5EF4-FFF2-40B4-BE49-F238E27FC236}">
              <a16:creationId xmlns:a16="http://schemas.microsoft.com/office/drawing/2014/main" id="{62C31C7D-6919-403C-BFF0-B6FD4DB66937}"/>
            </a:ext>
          </a:extLst>
        </xdr:cNvPr>
        <xdr:cNvPicPr>
          <a:picLocks noChangeAspect="1"/>
        </xdr:cNvPicPr>
      </xdr:nvPicPr>
      <xdr:blipFill>
        <a:blip xmlns:r="http://schemas.openxmlformats.org/officeDocument/2006/relationships" r:embed="rId8"/>
        <a:stretch>
          <a:fillRect/>
        </a:stretch>
      </xdr:blipFill>
      <xdr:spPr>
        <a:xfrm>
          <a:off x="349250" y="25076150"/>
          <a:ext cx="6575820" cy="42676"/>
        </a:xfrm>
        <a:prstGeom prst="rect">
          <a:avLst/>
        </a:prstGeom>
      </xdr:spPr>
    </xdr:pic>
    <xdr:clientData/>
  </xdr:twoCellAnchor>
  <xdr:twoCellAnchor>
    <xdr:from>
      <xdr:col>1</xdr:col>
      <xdr:colOff>0</xdr:colOff>
      <xdr:row>140</xdr:row>
      <xdr:rowOff>0</xdr:rowOff>
    </xdr:from>
    <xdr:to>
      <xdr:col>1</xdr:col>
      <xdr:colOff>45719</xdr:colOff>
      <xdr:row>141</xdr:row>
      <xdr:rowOff>0</xdr:rowOff>
    </xdr:to>
    <xdr:sp macro="" textlink="">
      <xdr:nvSpPr>
        <xdr:cNvPr id="117" name="正方形/長方形 116">
          <a:extLst>
            <a:ext uri="{FF2B5EF4-FFF2-40B4-BE49-F238E27FC236}">
              <a16:creationId xmlns:a16="http://schemas.microsoft.com/office/drawing/2014/main" id="{026F6266-0656-42D4-9765-90CC5C1EB1C5}"/>
            </a:ext>
          </a:extLst>
        </xdr:cNvPr>
        <xdr:cNvSpPr/>
      </xdr:nvSpPr>
      <xdr:spPr>
        <a:xfrm flipV="1">
          <a:off x="438150" y="27498675"/>
          <a:ext cx="45719" cy="266700"/>
        </a:xfrm>
        <a:prstGeom prst="rect">
          <a:avLst/>
        </a:prstGeom>
        <a:gradFill flip="none" rotWithShape="1">
          <a:gsLst>
            <a:gs pos="0">
              <a:schemeClr val="accent6">
                <a:lumMod val="5000"/>
                <a:lumOff val="95000"/>
              </a:schemeClr>
            </a:gs>
            <a:gs pos="40000">
              <a:schemeClr val="accent6">
                <a:lumMod val="45000"/>
                <a:lumOff val="55000"/>
              </a:schemeClr>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28</xdr:col>
      <xdr:colOff>190500</xdr:colOff>
      <xdr:row>142</xdr:row>
      <xdr:rowOff>161926</xdr:rowOff>
    </xdr:from>
    <xdr:to>
      <xdr:col>31</xdr:col>
      <xdr:colOff>66675</xdr:colOff>
      <xdr:row>145</xdr:row>
      <xdr:rowOff>19051</xdr:rowOff>
    </xdr:to>
    <xdr:pic>
      <xdr:nvPicPr>
        <xdr:cNvPr id="118" name="図 117">
          <a:extLst>
            <a:ext uri="{FF2B5EF4-FFF2-40B4-BE49-F238E27FC236}">
              <a16:creationId xmlns:a16="http://schemas.microsoft.com/office/drawing/2014/main" id="{A9365D57-6B7A-4075-BD92-2DF3CA5F3EB8}"/>
            </a:ext>
          </a:extLst>
        </xdr:cNvPr>
        <xdr:cNvPicPr>
          <a:picLocks noChangeAspect="1"/>
        </xdr:cNvPicPr>
      </xdr:nvPicPr>
      <xdr:blipFill>
        <a:blip xmlns:r="http://schemas.openxmlformats.org/officeDocument/2006/relationships" r:embed="rId9"/>
        <a:stretch>
          <a:fillRect/>
        </a:stretch>
      </xdr:blipFill>
      <xdr:spPr>
        <a:xfrm>
          <a:off x="6048375" y="28422601"/>
          <a:ext cx="476250" cy="447675"/>
        </a:xfrm>
        <a:prstGeom prst="rect">
          <a:avLst/>
        </a:prstGeom>
      </xdr:spPr>
    </xdr:pic>
    <xdr:clientData/>
  </xdr:twoCellAnchor>
  <xdr:twoCellAnchor editAs="oneCell">
    <xdr:from>
      <xdr:col>31</xdr:col>
      <xdr:colOff>71372</xdr:colOff>
      <xdr:row>142</xdr:row>
      <xdr:rowOff>161925</xdr:rowOff>
    </xdr:from>
    <xdr:to>
      <xdr:col>33</xdr:col>
      <xdr:colOff>165502</xdr:colOff>
      <xdr:row>145</xdr:row>
      <xdr:rowOff>19283</xdr:rowOff>
    </xdr:to>
    <xdr:pic>
      <xdr:nvPicPr>
        <xdr:cNvPr id="119" name="図 118">
          <a:extLst>
            <a:ext uri="{FF2B5EF4-FFF2-40B4-BE49-F238E27FC236}">
              <a16:creationId xmlns:a16="http://schemas.microsoft.com/office/drawing/2014/main" id="{5673E26F-98DA-485A-AD5B-95707D3A436E}"/>
            </a:ext>
          </a:extLst>
        </xdr:cNvPr>
        <xdr:cNvPicPr>
          <a:picLocks noChangeAspect="1"/>
        </xdr:cNvPicPr>
      </xdr:nvPicPr>
      <xdr:blipFill>
        <a:blip xmlns:r="http://schemas.openxmlformats.org/officeDocument/2006/relationships" r:embed="rId10"/>
        <a:stretch>
          <a:fillRect/>
        </a:stretch>
      </xdr:blipFill>
      <xdr:spPr>
        <a:xfrm>
          <a:off x="6529322" y="28422600"/>
          <a:ext cx="494180" cy="447908"/>
        </a:xfrm>
        <a:prstGeom prst="rect">
          <a:avLst/>
        </a:prstGeom>
      </xdr:spPr>
    </xdr:pic>
    <xdr:clientData/>
  </xdr:twoCellAnchor>
  <xdr:twoCellAnchor editAs="oneCell">
    <xdr:from>
      <xdr:col>33</xdr:col>
      <xdr:colOff>169798</xdr:colOff>
      <xdr:row>142</xdr:row>
      <xdr:rowOff>168275</xdr:rowOff>
    </xdr:from>
    <xdr:to>
      <xdr:col>36</xdr:col>
      <xdr:colOff>43229</xdr:colOff>
      <xdr:row>145</xdr:row>
      <xdr:rowOff>19050</xdr:rowOff>
    </xdr:to>
    <xdr:pic>
      <xdr:nvPicPr>
        <xdr:cNvPr id="120" name="図 119">
          <a:extLst>
            <a:ext uri="{FF2B5EF4-FFF2-40B4-BE49-F238E27FC236}">
              <a16:creationId xmlns:a16="http://schemas.microsoft.com/office/drawing/2014/main" id="{91549E50-1DCC-459F-940D-9D3D1D1D6F5D}"/>
            </a:ext>
          </a:extLst>
        </xdr:cNvPr>
        <xdr:cNvPicPr>
          <a:picLocks noChangeAspect="1"/>
        </xdr:cNvPicPr>
      </xdr:nvPicPr>
      <xdr:blipFill>
        <a:blip xmlns:r="http://schemas.openxmlformats.org/officeDocument/2006/relationships" r:embed="rId11"/>
        <a:stretch>
          <a:fillRect/>
        </a:stretch>
      </xdr:blipFill>
      <xdr:spPr>
        <a:xfrm>
          <a:off x="7027798" y="28428950"/>
          <a:ext cx="473506" cy="441325"/>
        </a:xfrm>
        <a:prstGeom prst="rect">
          <a:avLst/>
        </a:prstGeom>
      </xdr:spPr>
    </xdr:pic>
    <xdr:clientData/>
  </xdr:twoCellAnchor>
  <xdr:twoCellAnchor editAs="oneCell">
    <xdr:from>
      <xdr:col>31</xdr:col>
      <xdr:colOff>71372</xdr:colOff>
      <xdr:row>145</xdr:row>
      <xdr:rowOff>15875</xdr:rowOff>
    </xdr:from>
    <xdr:to>
      <xdr:col>33</xdr:col>
      <xdr:colOff>164846</xdr:colOff>
      <xdr:row>146</xdr:row>
      <xdr:rowOff>227714</xdr:rowOff>
    </xdr:to>
    <xdr:pic>
      <xdr:nvPicPr>
        <xdr:cNvPr id="121" name="図 120">
          <a:extLst>
            <a:ext uri="{FF2B5EF4-FFF2-40B4-BE49-F238E27FC236}">
              <a16:creationId xmlns:a16="http://schemas.microsoft.com/office/drawing/2014/main" id="{EDDF2E4F-173F-4278-ABC8-32F3235471B4}"/>
            </a:ext>
          </a:extLst>
        </xdr:cNvPr>
        <xdr:cNvPicPr>
          <a:picLocks noChangeAspect="1"/>
        </xdr:cNvPicPr>
      </xdr:nvPicPr>
      <xdr:blipFill>
        <a:blip xmlns:r="http://schemas.openxmlformats.org/officeDocument/2006/relationships" r:embed="rId12"/>
        <a:stretch>
          <a:fillRect/>
        </a:stretch>
      </xdr:blipFill>
      <xdr:spPr>
        <a:xfrm>
          <a:off x="6529322" y="28914725"/>
          <a:ext cx="493524" cy="440439"/>
        </a:xfrm>
        <a:prstGeom prst="rect">
          <a:avLst/>
        </a:prstGeom>
      </xdr:spPr>
    </xdr:pic>
    <xdr:clientData/>
  </xdr:twoCellAnchor>
  <xdr:twoCellAnchor editAs="oneCell">
    <xdr:from>
      <xdr:col>33</xdr:col>
      <xdr:colOff>195197</xdr:colOff>
      <xdr:row>147</xdr:row>
      <xdr:rowOff>28575</xdr:rowOff>
    </xdr:from>
    <xdr:to>
      <xdr:col>36</xdr:col>
      <xdr:colOff>53721</xdr:colOff>
      <xdr:row>148</xdr:row>
      <xdr:rowOff>223340</xdr:rowOff>
    </xdr:to>
    <xdr:pic>
      <xdr:nvPicPr>
        <xdr:cNvPr id="122" name="図 121">
          <a:extLst>
            <a:ext uri="{FF2B5EF4-FFF2-40B4-BE49-F238E27FC236}">
              <a16:creationId xmlns:a16="http://schemas.microsoft.com/office/drawing/2014/main" id="{847509B0-BE4D-4832-A826-DEBBFB734730}"/>
            </a:ext>
          </a:extLst>
        </xdr:cNvPr>
        <xdr:cNvPicPr>
          <a:picLocks noChangeAspect="1"/>
        </xdr:cNvPicPr>
      </xdr:nvPicPr>
      <xdr:blipFill>
        <a:blip xmlns:r="http://schemas.openxmlformats.org/officeDocument/2006/relationships" r:embed="rId11"/>
        <a:stretch>
          <a:fillRect/>
        </a:stretch>
      </xdr:blipFill>
      <xdr:spPr>
        <a:xfrm>
          <a:off x="7053197" y="29384625"/>
          <a:ext cx="458599" cy="423365"/>
        </a:xfrm>
        <a:prstGeom prst="rect">
          <a:avLst/>
        </a:prstGeom>
      </xdr:spPr>
    </xdr:pic>
    <xdr:clientData/>
  </xdr:twoCellAnchor>
  <xdr:twoCellAnchor editAs="oneCell">
    <xdr:from>
      <xdr:col>33</xdr:col>
      <xdr:colOff>188847</xdr:colOff>
      <xdr:row>153</xdr:row>
      <xdr:rowOff>28575</xdr:rowOff>
    </xdr:from>
    <xdr:to>
      <xdr:col>36</xdr:col>
      <xdr:colOff>47371</xdr:colOff>
      <xdr:row>154</xdr:row>
      <xdr:rowOff>223340</xdr:rowOff>
    </xdr:to>
    <xdr:pic>
      <xdr:nvPicPr>
        <xdr:cNvPr id="123" name="図 122">
          <a:extLst>
            <a:ext uri="{FF2B5EF4-FFF2-40B4-BE49-F238E27FC236}">
              <a16:creationId xmlns:a16="http://schemas.microsoft.com/office/drawing/2014/main" id="{FEA66CCD-E346-4E36-85A0-834682D05661}"/>
            </a:ext>
          </a:extLst>
        </xdr:cNvPr>
        <xdr:cNvPicPr>
          <a:picLocks noChangeAspect="1"/>
        </xdr:cNvPicPr>
      </xdr:nvPicPr>
      <xdr:blipFill>
        <a:blip xmlns:r="http://schemas.openxmlformats.org/officeDocument/2006/relationships" r:embed="rId11"/>
        <a:stretch>
          <a:fillRect/>
        </a:stretch>
      </xdr:blipFill>
      <xdr:spPr>
        <a:xfrm>
          <a:off x="7046847" y="30756225"/>
          <a:ext cx="458599" cy="423365"/>
        </a:xfrm>
        <a:prstGeom prst="rect">
          <a:avLst/>
        </a:prstGeom>
      </xdr:spPr>
    </xdr:pic>
    <xdr:clientData/>
  </xdr:twoCellAnchor>
  <xdr:twoCellAnchor editAs="oneCell">
    <xdr:from>
      <xdr:col>31</xdr:col>
      <xdr:colOff>85725</xdr:colOff>
      <xdr:row>151</xdr:row>
      <xdr:rowOff>28576</xdr:rowOff>
    </xdr:from>
    <xdr:to>
      <xdr:col>33</xdr:col>
      <xdr:colOff>158750</xdr:colOff>
      <xdr:row>152</xdr:row>
      <xdr:rowOff>225426</xdr:rowOff>
    </xdr:to>
    <xdr:pic>
      <xdr:nvPicPr>
        <xdr:cNvPr id="124" name="図 123">
          <a:extLst>
            <a:ext uri="{FF2B5EF4-FFF2-40B4-BE49-F238E27FC236}">
              <a16:creationId xmlns:a16="http://schemas.microsoft.com/office/drawing/2014/main" id="{4A04E6AF-949E-4F27-8CFB-5944E1D4F558}"/>
            </a:ext>
          </a:extLst>
        </xdr:cNvPr>
        <xdr:cNvPicPr>
          <a:picLocks noChangeAspect="1"/>
        </xdr:cNvPicPr>
      </xdr:nvPicPr>
      <xdr:blipFill>
        <a:blip xmlns:r="http://schemas.openxmlformats.org/officeDocument/2006/relationships" r:embed="rId9"/>
        <a:stretch>
          <a:fillRect/>
        </a:stretch>
      </xdr:blipFill>
      <xdr:spPr>
        <a:xfrm>
          <a:off x="6543675" y="30299026"/>
          <a:ext cx="473075" cy="425450"/>
        </a:xfrm>
        <a:prstGeom prst="rect">
          <a:avLst/>
        </a:prstGeom>
      </xdr:spPr>
    </xdr:pic>
    <xdr:clientData/>
  </xdr:twoCellAnchor>
  <xdr:twoCellAnchor editAs="oneCell">
    <xdr:from>
      <xdr:col>31</xdr:col>
      <xdr:colOff>76077</xdr:colOff>
      <xdr:row>149</xdr:row>
      <xdr:rowOff>22348</xdr:rowOff>
    </xdr:from>
    <xdr:to>
      <xdr:col>33</xdr:col>
      <xdr:colOff>157098</xdr:colOff>
      <xdr:row>150</xdr:row>
      <xdr:rowOff>225425</xdr:rowOff>
    </xdr:to>
    <xdr:pic>
      <xdr:nvPicPr>
        <xdr:cNvPr id="125" name="図 124">
          <a:extLst>
            <a:ext uri="{FF2B5EF4-FFF2-40B4-BE49-F238E27FC236}">
              <a16:creationId xmlns:a16="http://schemas.microsoft.com/office/drawing/2014/main" id="{D4FFE632-745F-43FB-AE57-F920ABED7FDE}"/>
            </a:ext>
          </a:extLst>
        </xdr:cNvPr>
        <xdr:cNvPicPr>
          <a:picLocks noChangeAspect="1"/>
        </xdr:cNvPicPr>
      </xdr:nvPicPr>
      <xdr:blipFill>
        <a:blip xmlns:r="http://schemas.openxmlformats.org/officeDocument/2006/relationships" r:embed="rId13"/>
        <a:stretch>
          <a:fillRect/>
        </a:stretch>
      </xdr:blipFill>
      <xdr:spPr>
        <a:xfrm>
          <a:off x="6534027" y="29835598"/>
          <a:ext cx="481071" cy="431677"/>
        </a:xfrm>
        <a:prstGeom prst="rect">
          <a:avLst/>
        </a:prstGeom>
      </xdr:spPr>
    </xdr:pic>
    <xdr:clientData/>
  </xdr:twoCellAnchor>
  <xdr:twoCellAnchor editAs="oneCell">
    <xdr:from>
      <xdr:col>31</xdr:col>
      <xdr:colOff>125347</xdr:colOff>
      <xdr:row>155</xdr:row>
      <xdr:rowOff>28576</xdr:rowOff>
    </xdr:from>
    <xdr:to>
      <xdr:col>33</xdr:col>
      <xdr:colOff>171488</xdr:colOff>
      <xdr:row>156</xdr:row>
      <xdr:rowOff>212726</xdr:rowOff>
    </xdr:to>
    <xdr:pic>
      <xdr:nvPicPr>
        <xdr:cNvPr id="126" name="図 125">
          <a:extLst>
            <a:ext uri="{FF2B5EF4-FFF2-40B4-BE49-F238E27FC236}">
              <a16:creationId xmlns:a16="http://schemas.microsoft.com/office/drawing/2014/main" id="{972C9D9F-A686-4645-9ED1-9ED8EDF604F9}"/>
            </a:ext>
          </a:extLst>
        </xdr:cNvPr>
        <xdr:cNvPicPr>
          <a:picLocks noChangeAspect="1"/>
        </xdr:cNvPicPr>
      </xdr:nvPicPr>
      <xdr:blipFill>
        <a:blip xmlns:r="http://schemas.openxmlformats.org/officeDocument/2006/relationships" r:embed="rId14"/>
        <a:stretch>
          <a:fillRect/>
        </a:stretch>
      </xdr:blipFill>
      <xdr:spPr>
        <a:xfrm>
          <a:off x="6583297" y="31213426"/>
          <a:ext cx="446191" cy="412750"/>
        </a:xfrm>
        <a:prstGeom prst="rect">
          <a:avLst/>
        </a:prstGeom>
      </xdr:spPr>
    </xdr:pic>
    <xdr:clientData/>
  </xdr:twoCellAnchor>
  <xdr:twoCellAnchor editAs="oneCell">
    <xdr:from>
      <xdr:col>31</xdr:col>
      <xdr:colOff>118998</xdr:colOff>
      <xdr:row>157</xdr:row>
      <xdr:rowOff>15875</xdr:rowOff>
    </xdr:from>
    <xdr:to>
      <xdr:col>33</xdr:col>
      <xdr:colOff>169798</xdr:colOff>
      <xdr:row>158</xdr:row>
      <xdr:rowOff>202954</xdr:rowOff>
    </xdr:to>
    <xdr:pic>
      <xdr:nvPicPr>
        <xdr:cNvPr id="127" name="図 126">
          <a:extLst>
            <a:ext uri="{FF2B5EF4-FFF2-40B4-BE49-F238E27FC236}">
              <a16:creationId xmlns:a16="http://schemas.microsoft.com/office/drawing/2014/main" id="{AA512366-7ED8-40A9-AA7C-2BCAB4863A4B}"/>
            </a:ext>
          </a:extLst>
        </xdr:cNvPr>
        <xdr:cNvPicPr>
          <a:picLocks noChangeAspect="1"/>
        </xdr:cNvPicPr>
      </xdr:nvPicPr>
      <xdr:blipFill>
        <a:blip xmlns:r="http://schemas.openxmlformats.org/officeDocument/2006/relationships" r:embed="rId15"/>
        <a:stretch>
          <a:fillRect/>
        </a:stretch>
      </xdr:blipFill>
      <xdr:spPr>
        <a:xfrm>
          <a:off x="6576948" y="31657925"/>
          <a:ext cx="450850" cy="415679"/>
        </a:xfrm>
        <a:prstGeom prst="rect">
          <a:avLst/>
        </a:prstGeom>
      </xdr:spPr>
    </xdr:pic>
    <xdr:clientData/>
  </xdr:twoCellAnchor>
  <xdr:twoCellAnchor editAs="oneCell">
    <xdr:from>
      <xdr:col>31</xdr:col>
      <xdr:colOff>112648</xdr:colOff>
      <xdr:row>153</xdr:row>
      <xdr:rowOff>28575</xdr:rowOff>
    </xdr:from>
    <xdr:to>
      <xdr:col>33</xdr:col>
      <xdr:colOff>166296</xdr:colOff>
      <xdr:row>154</xdr:row>
      <xdr:rowOff>225425</xdr:rowOff>
    </xdr:to>
    <xdr:pic>
      <xdr:nvPicPr>
        <xdr:cNvPr id="128" name="図 127">
          <a:extLst>
            <a:ext uri="{FF2B5EF4-FFF2-40B4-BE49-F238E27FC236}">
              <a16:creationId xmlns:a16="http://schemas.microsoft.com/office/drawing/2014/main" id="{EC0D9D1A-4E89-468A-B53E-3039EDD33664}"/>
            </a:ext>
          </a:extLst>
        </xdr:cNvPr>
        <xdr:cNvPicPr>
          <a:picLocks noChangeAspect="1"/>
        </xdr:cNvPicPr>
      </xdr:nvPicPr>
      <xdr:blipFill>
        <a:blip xmlns:r="http://schemas.openxmlformats.org/officeDocument/2006/relationships" r:embed="rId16"/>
        <a:stretch>
          <a:fillRect/>
        </a:stretch>
      </xdr:blipFill>
      <xdr:spPr>
        <a:xfrm>
          <a:off x="6570598" y="30756225"/>
          <a:ext cx="453698" cy="425450"/>
        </a:xfrm>
        <a:prstGeom prst="rect">
          <a:avLst/>
        </a:prstGeom>
      </xdr:spPr>
    </xdr:pic>
    <xdr:clientData/>
  </xdr:twoCellAnchor>
  <xdr:twoCellAnchor editAs="oneCell">
    <xdr:from>
      <xdr:col>31</xdr:col>
      <xdr:colOff>77723</xdr:colOff>
      <xdr:row>147</xdr:row>
      <xdr:rowOff>22226</xdr:rowOff>
    </xdr:from>
    <xdr:to>
      <xdr:col>33</xdr:col>
      <xdr:colOff>163448</xdr:colOff>
      <xdr:row>149</xdr:row>
      <xdr:rowOff>1388</xdr:rowOff>
    </xdr:to>
    <xdr:pic>
      <xdr:nvPicPr>
        <xdr:cNvPr id="129" name="図 128">
          <a:extLst>
            <a:ext uri="{FF2B5EF4-FFF2-40B4-BE49-F238E27FC236}">
              <a16:creationId xmlns:a16="http://schemas.microsoft.com/office/drawing/2014/main" id="{EABD79D5-12D0-46BB-A52C-4A0F668C99DC}"/>
            </a:ext>
          </a:extLst>
        </xdr:cNvPr>
        <xdr:cNvPicPr>
          <a:picLocks noChangeAspect="1"/>
        </xdr:cNvPicPr>
      </xdr:nvPicPr>
      <xdr:blipFill>
        <a:blip xmlns:r="http://schemas.openxmlformats.org/officeDocument/2006/relationships" r:embed="rId10"/>
        <a:stretch>
          <a:fillRect/>
        </a:stretch>
      </xdr:blipFill>
      <xdr:spPr>
        <a:xfrm>
          <a:off x="6535673" y="29378276"/>
          <a:ext cx="485775" cy="436362"/>
        </a:xfrm>
        <a:prstGeom prst="rect">
          <a:avLst/>
        </a:prstGeom>
      </xdr:spPr>
    </xdr:pic>
    <xdr:clientData/>
  </xdr:twoCellAnchor>
  <xdr:twoCellAnchor editAs="oneCell">
    <xdr:from>
      <xdr:col>33</xdr:col>
      <xdr:colOff>195198</xdr:colOff>
      <xdr:row>151</xdr:row>
      <xdr:rowOff>34926</xdr:rowOff>
    </xdr:from>
    <xdr:to>
      <xdr:col>36</xdr:col>
      <xdr:colOff>39622</xdr:colOff>
      <xdr:row>152</xdr:row>
      <xdr:rowOff>217391</xdr:rowOff>
    </xdr:to>
    <xdr:pic>
      <xdr:nvPicPr>
        <xdr:cNvPr id="130" name="図 129">
          <a:extLst>
            <a:ext uri="{FF2B5EF4-FFF2-40B4-BE49-F238E27FC236}">
              <a16:creationId xmlns:a16="http://schemas.microsoft.com/office/drawing/2014/main" id="{BF603EA8-A443-4FD4-9752-5806CA821E7A}"/>
            </a:ext>
          </a:extLst>
        </xdr:cNvPr>
        <xdr:cNvPicPr>
          <a:picLocks noChangeAspect="1"/>
        </xdr:cNvPicPr>
      </xdr:nvPicPr>
      <xdr:blipFill>
        <a:blip xmlns:r="http://schemas.openxmlformats.org/officeDocument/2006/relationships" r:embed="rId10"/>
        <a:stretch>
          <a:fillRect/>
        </a:stretch>
      </xdr:blipFill>
      <xdr:spPr>
        <a:xfrm>
          <a:off x="7053198" y="30305376"/>
          <a:ext cx="444499" cy="411065"/>
        </a:xfrm>
        <a:prstGeom prst="rect">
          <a:avLst/>
        </a:prstGeom>
      </xdr:spPr>
    </xdr:pic>
    <xdr:clientData/>
  </xdr:twoCellAnchor>
  <xdr:twoCellAnchor editAs="oneCell">
    <xdr:from>
      <xdr:col>34</xdr:col>
      <xdr:colOff>14223</xdr:colOff>
      <xdr:row>157</xdr:row>
      <xdr:rowOff>22226</xdr:rowOff>
    </xdr:from>
    <xdr:to>
      <xdr:col>36</xdr:col>
      <xdr:colOff>58672</xdr:colOff>
      <xdr:row>158</xdr:row>
      <xdr:rowOff>204691</xdr:rowOff>
    </xdr:to>
    <xdr:pic>
      <xdr:nvPicPr>
        <xdr:cNvPr id="131" name="図 130">
          <a:extLst>
            <a:ext uri="{FF2B5EF4-FFF2-40B4-BE49-F238E27FC236}">
              <a16:creationId xmlns:a16="http://schemas.microsoft.com/office/drawing/2014/main" id="{BA81D0CB-1343-48FB-B1B6-F13EFB04B07E}"/>
            </a:ext>
          </a:extLst>
        </xdr:cNvPr>
        <xdr:cNvPicPr>
          <a:picLocks noChangeAspect="1"/>
        </xdr:cNvPicPr>
      </xdr:nvPicPr>
      <xdr:blipFill>
        <a:blip xmlns:r="http://schemas.openxmlformats.org/officeDocument/2006/relationships" r:embed="rId10"/>
        <a:stretch>
          <a:fillRect/>
        </a:stretch>
      </xdr:blipFill>
      <xdr:spPr>
        <a:xfrm>
          <a:off x="7072248" y="31664276"/>
          <a:ext cx="444499" cy="411065"/>
        </a:xfrm>
        <a:prstGeom prst="rect">
          <a:avLst/>
        </a:prstGeom>
      </xdr:spPr>
    </xdr:pic>
    <xdr:clientData/>
  </xdr:twoCellAnchor>
  <xdr:twoCellAnchor editAs="oneCell">
    <xdr:from>
      <xdr:col>33</xdr:col>
      <xdr:colOff>182498</xdr:colOff>
      <xdr:row>145</xdr:row>
      <xdr:rowOff>27819</xdr:rowOff>
    </xdr:from>
    <xdr:to>
      <xdr:col>36</xdr:col>
      <xdr:colOff>33273</xdr:colOff>
      <xdr:row>146</xdr:row>
      <xdr:rowOff>214884</xdr:rowOff>
    </xdr:to>
    <xdr:pic>
      <xdr:nvPicPr>
        <xdr:cNvPr id="132" name="図 131">
          <a:extLst>
            <a:ext uri="{FF2B5EF4-FFF2-40B4-BE49-F238E27FC236}">
              <a16:creationId xmlns:a16="http://schemas.microsoft.com/office/drawing/2014/main" id="{611D4478-6685-470B-B01F-DE958A43B4AE}"/>
            </a:ext>
          </a:extLst>
        </xdr:cNvPr>
        <xdr:cNvPicPr>
          <a:picLocks noChangeAspect="1"/>
        </xdr:cNvPicPr>
      </xdr:nvPicPr>
      <xdr:blipFill>
        <a:blip xmlns:r="http://schemas.openxmlformats.org/officeDocument/2006/relationships" r:embed="rId17"/>
        <a:stretch>
          <a:fillRect/>
        </a:stretch>
      </xdr:blipFill>
      <xdr:spPr>
        <a:xfrm>
          <a:off x="7040498" y="28926669"/>
          <a:ext cx="450850" cy="415665"/>
        </a:xfrm>
        <a:prstGeom prst="rect">
          <a:avLst/>
        </a:prstGeom>
      </xdr:spPr>
    </xdr:pic>
    <xdr:clientData/>
  </xdr:twoCellAnchor>
  <xdr:twoCellAnchor editAs="oneCell">
    <xdr:from>
      <xdr:col>0</xdr:col>
      <xdr:colOff>0</xdr:colOff>
      <xdr:row>423</xdr:row>
      <xdr:rowOff>133349</xdr:rowOff>
    </xdr:from>
    <xdr:to>
      <xdr:col>33</xdr:col>
      <xdr:colOff>145890</xdr:colOff>
      <xdr:row>423</xdr:row>
      <xdr:rowOff>179068</xdr:rowOff>
    </xdr:to>
    <xdr:pic>
      <xdr:nvPicPr>
        <xdr:cNvPr id="134" name="図 133">
          <a:extLst>
            <a:ext uri="{FF2B5EF4-FFF2-40B4-BE49-F238E27FC236}">
              <a16:creationId xmlns:a16="http://schemas.microsoft.com/office/drawing/2014/main" id="{4FA4DE08-3D21-4C60-95A7-4180F04CED19}"/>
            </a:ext>
          </a:extLst>
        </xdr:cNvPr>
        <xdr:cNvPicPr>
          <a:picLocks noChangeAspect="1"/>
        </xdr:cNvPicPr>
      </xdr:nvPicPr>
      <xdr:blipFill>
        <a:blip xmlns:r="http://schemas.openxmlformats.org/officeDocument/2006/relationships" r:embed="rId8"/>
        <a:stretch>
          <a:fillRect/>
        </a:stretch>
      </xdr:blipFill>
      <xdr:spPr>
        <a:xfrm>
          <a:off x="0" y="66236849"/>
          <a:ext cx="7003890" cy="45719"/>
        </a:xfrm>
        <a:prstGeom prst="rect">
          <a:avLst/>
        </a:prstGeom>
        <a:gradFill flip="none" rotWithShape="1">
          <a:gsLst>
            <a:gs pos="0">
              <a:schemeClr val="accent3">
                <a:lumMod val="5000"/>
                <a:lumOff val="95000"/>
              </a:schemeClr>
            </a:gs>
            <a:gs pos="27000">
              <a:schemeClr val="accent3">
                <a:lumMod val="45000"/>
                <a:lumOff val="55000"/>
              </a:schemeClr>
            </a:gs>
            <a:gs pos="40000">
              <a:schemeClr val="accent3">
                <a:lumMod val="45000"/>
                <a:lumOff val="55000"/>
              </a:schemeClr>
            </a:gs>
            <a:gs pos="100000">
              <a:schemeClr val="accent3">
                <a:lumMod val="30000"/>
                <a:lumOff val="70000"/>
              </a:schemeClr>
            </a:gs>
          </a:gsLst>
          <a:lin ang="8100000" scaled="1"/>
          <a:tileRect/>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pic>
    <xdr:clientData/>
  </xdr:twoCellAnchor>
  <xdr:twoCellAnchor>
    <xdr:from>
      <xdr:col>1</xdr:col>
      <xdr:colOff>0</xdr:colOff>
      <xdr:row>700</xdr:row>
      <xdr:rowOff>127000</xdr:rowOff>
    </xdr:from>
    <xdr:to>
      <xdr:col>36</xdr:col>
      <xdr:colOff>19050</xdr:colOff>
      <xdr:row>700</xdr:row>
      <xdr:rowOff>172719</xdr:rowOff>
    </xdr:to>
    <xdr:sp macro="" textlink="">
      <xdr:nvSpPr>
        <xdr:cNvPr id="135" name="正方形/長方形 134">
          <a:extLst>
            <a:ext uri="{FF2B5EF4-FFF2-40B4-BE49-F238E27FC236}">
              <a16:creationId xmlns:a16="http://schemas.microsoft.com/office/drawing/2014/main" id="{AB74350D-77A0-4FF7-BE31-40EEA4F127A7}"/>
            </a:ext>
          </a:extLst>
        </xdr:cNvPr>
        <xdr:cNvSpPr/>
      </xdr:nvSpPr>
      <xdr:spPr>
        <a:xfrm flipV="1">
          <a:off x="438150" y="1133887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95249</xdr:colOff>
      <xdr:row>721</xdr:row>
      <xdr:rowOff>95250</xdr:rowOff>
    </xdr:from>
    <xdr:to>
      <xdr:col>24</xdr:col>
      <xdr:colOff>180975</xdr:colOff>
      <xdr:row>723</xdr:row>
      <xdr:rowOff>104776</xdr:rowOff>
    </xdr:to>
    <xdr:sp macro="" textlink="">
      <xdr:nvSpPr>
        <xdr:cNvPr id="136" name="テキスト ボックス 135">
          <a:extLst>
            <a:ext uri="{FF2B5EF4-FFF2-40B4-BE49-F238E27FC236}">
              <a16:creationId xmlns:a16="http://schemas.microsoft.com/office/drawing/2014/main" id="{36CC4A44-94DD-45E8-9919-E01FC3B9D0E2}"/>
            </a:ext>
          </a:extLst>
        </xdr:cNvPr>
        <xdr:cNvSpPr txBox="1"/>
      </xdr:nvSpPr>
      <xdr:spPr>
        <a:xfrm>
          <a:off x="1952624" y="116014500"/>
          <a:ext cx="3343276" cy="36195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苦情等があれば対応策を含めて記載する。</a:t>
          </a:r>
          <a:endParaRPr kumimoji="1" lang="ja-JP" altLang="en-US" sz="1100"/>
        </a:p>
      </xdr:txBody>
    </xdr:sp>
    <xdr:clientData/>
  </xdr:twoCellAnchor>
  <xdr:twoCellAnchor>
    <xdr:from>
      <xdr:col>1</xdr:col>
      <xdr:colOff>0</xdr:colOff>
      <xdr:row>725</xdr:row>
      <xdr:rowOff>127000</xdr:rowOff>
    </xdr:from>
    <xdr:to>
      <xdr:col>36</xdr:col>
      <xdr:colOff>19050</xdr:colOff>
      <xdr:row>725</xdr:row>
      <xdr:rowOff>172719</xdr:rowOff>
    </xdr:to>
    <xdr:sp macro="" textlink="">
      <xdr:nvSpPr>
        <xdr:cNvPr id="137" name="正方形/長方形 136">
          <a:extLst>
            <a:ext uri="{FF2B5EF4-FFF2-40B4-BE49-F238E27FC236}">
              <a16:creationId xmlns:a16="http://schemas.microsoft.com/office/drawing/2014/main" id="{260ACFAC-8EC3-4298-AEEB-146CDA7049FD}"/>
            </a:ext>
          </a:extLst>
        </xdr:cNvPr>
        <xdr:cNvSpPr/>
      </xdr:nvSpPr>
      <xdr:spPr>
        <a:xfrm flipV="1">
          <a:off x="438150" y="1167796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85725</xdr:colOff>
      <xdr:row>769</xdr:row>
      <xdr:rowOff>269875</xdr:rowOff>
    </xdr:from>
    <xdr:to>
      <xdr:col>36</xdr:col>
      <xdr:colOff>104775</xdr:colOff>
      <xdr:row>769</xdr:row>
      <xdr:rowOff>315594</xdr:rowOff>
    </xdr:to>
    <xdr:sp macro="" textlink="">
      <xdr:nvSpPr>
        <xdr:cNvPr id="138" name="正方形/長方形 137">
          <a:extLst>
            <a:ext uri="{FF2B5EF4-FFF2-40B4-BE49-F238E27FC236}">
              <a16:creationId xmlns:a16="http://schemas.microsoft.com/office/drawing/2014/main" id="{AD5667D0-D39E-4DDB-A6BD-9AB39723C612}"/>
            </a:ext>
          </a:extLst>
        </xdr:cNvPr>
        <xdr:cNvSpPr/>
      </xdr:nvSpPr>
      <xdr:spPr>
        <a:xfrm flipV="1">
          <a:off x="523875" y="149317075"/>
          <a:ext cx="703897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788</xdr:row>
      <xdr:rowOff>127000</xdr:rowOff>
    </xdr:from>
    <xdr:to>
      <xdr:col>36</xdr:col>
      <xdr:colOff>19050</xdr:colOff>
      <xdr:row>788</xdr:row>
      <xdr:rowOff>172719</xdr:rowOff>
    </xdr:to>
    <xdr:sp macro="" textlink="">
      <xdr:nvSpPr>
        <xdr:cNvPr id="139" name="正方形/長方形 138">
          <a:extLst>
            <a:ext uri="{FF2B5EF4-FFF2-40B4-BE49-F238E27FC236}">
              <a16:creationId xmlns:a16="http://schemas.microsoft.com/office/drawing/2014/main" id="{4491FC70-C98F-445A-8C03-432180DFDE68}"/>
            </a:ext>
          </a:extLst>
        </xdr:cNvPr>
        <xdr:cNvSpPr/>
      </xdr:nvSpPr>
      <xdr:spPr>
        <a:xfrm flipV="1">
          <a:off x="438150" y="1291145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0</xdr:col>
      <xdr:colOff>0</xdr:colOff>
      <xdr:row>66</xdr:row>
      <xdr:rowOff>0</xdr:rowOff>
    </xdr:from>
    <xdr:to>
      <xdr:col>1</xdr:col>
      <xdr:colOff>114300</xdr:colOff>
      <xdr:row>94</xdr:row>
      <xdr:rowOff>212725</xdr:rowOff>
    </xdr:to>
    <xdr:sp macro="" textlink="">
      <xdr:nvSpPr>
        <xdr:cNvPr id="140" name="直角三角形 139">
          <a:extLst>
            <a:ext uri="{FF2B5EF4-FFF2-40B4-BE49-F238E27FC236}">
              <a16:creationId xmlns:a16="http://schemas.microsoft.com/office/drawing/2014/main" id="{308CCD40-2D05-41B3-B395-F165B99B89F3}"/>
            </a:ext>
          </a:extLst>
        </xdr:cNvPr>
        <xdr:cNvSpPr/>
      </xdr:nvSpPr>
      <xdr:spPr>
        <a:xfrm flipV="1">
          <a:off x="0" y="12649200"/>
          <a:ext cx="552450" cy="5565775"/>
        </a:xfrm>
        <a:prstGeom prst="rtTriangle">
          <a:avLst/>
        </a:prstGeom>
        <a:gradFill flip="none" rotWithShape="1">
          <a:gsLst>
            <a:gs pos="0">
              <a:schemeClr val="accent6">
                <a:lumMod val="5000"/>
                <a:lumOff val="95000"/>
              </a:schemeClr>
            </a:gs>
            <a:gs pos="0">
              <a:schemeClr val="bg1"/>
            </a:gs>
            <a:gs pos="42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3600" b="1">
            <a:solidFill>
              <a:schemeClr val="tx1"/>
            </a:solidFill>
            <a:effectLst>
              <a:outerShdw blurRad="50800" dist="50800" dir="5400000" algn="ctr" rotWithShape="0">
                <a:schemeClr val="bg1"/>
              </a:outerShdw>
            </a:effectLst>
            <a:latin typeface="Meiryo UI" panose="020B0604030504040204" pitchFamily="50" charset="-128"/>
            <a:ea typeface="Meiryo UI" panose="020B0604030504040204" pitchFamily="50" charset="-128"/>
          </a:endParaRPr>
        </a:p>
      </xdr:txBody>
    </xdr:sp>
    <xdr:clientData/>
  </xdr:twoCellAnchor>
  <xdr:twoCellAnchor editAs="oneCell">
    <xdr:from>
      <xdr:col>33</xdr:col>
      <xdr:colOff>38100</xdr:colOff>
      <xdr:row>90</xdr:row>
      <xdr:rowOff>142875</xdr:rowOff>
    </xdr:from>
    <xdr:to>
      <xdr:col>36</xdr:col>
      <xdr:colOff>174558</xdr:colOff>
      <xdr:row>94</xdr:row>
      <xdr:rowOff>66741</xdr:rowOff>
    </xdr:to>
    <xdr:pic>
      <xdr:nvPicPr>
        <xdr:cNvPr id="141" name="図 140">
          <a:extLst>
            <a:ext uri="{FF2B5EF4-FFF2-40B4-BE49-F238E27FC236}">
              <a16:creationId xmlns:a16="http://schemas.microsoft.com/office/drawing/2014/main" id="{34E0A8CB-B5CF-45E0-9999-9E44FC778F54}"/>
            </a:ext>
          </a:extLst>
        </xdr:cNvPr>
        <xdr:cNvPicPr>
          <a:picLocks noChangeAspect="1"/>
        </xdr:cNvPicPr>
      </xdr:nvPicPr>
      <xdr:blipFill>
        <a:blip xmlns:r="http://schemas.openxmlformats.org/officeDocument/2006/relationships" r:embed="rId18"/>
        <a:stretch>
          <a:fillRect/>
        </a:stretch>
      </xdr:blipFill>
      <xdr:spPr>
        <a:xfrm>
          <a:off x="6896100" y="17268825"/>
          <a:ext cx="736533" cy="800166"/>
        </a:xfrm>
        <a:prstGeom prst="rect">
          <a:avLst/>
        </a:prstGeom>
      </xdr:spPr>
    </xdr:pic>
    <xdr:clientData/>
  </xdr:twoCellAnchor>
  <xdr:twoCellAnchor editAs="oneCell">
    <xdr:from>
      <xdr:col>2</xdr:col>
      <xdr:colOff>0</xdr:colOff>
      <xdr:row>7</xdr:row>
      <xdr:rowOff>19050</xdr:rowOff>
    </xdr:from>
    <xdr:to>
      <xdr:col>35</xdr:col>
      <xdr:colOff>32025</xdr:colOff>
      <xdr:row>14</xdr:row>
      <xdr:rowOff>118101</xdr:rowOff>
    </xdr:to>
    <xdr:pic>
      <xdr:nvPicPr>
        <xdr:cNvPr id="142" name="図 141">
          <a:extLst>
            <a:ext uri="{FF2B5EF4-FFF2-40B4-BE49-F238E27FC236}">
              <a16:creationId xmlns:a16="http://schemas.microsoft.com/office/drawing/2014/main" id="{41CF1489-EB9E-4550-9AD1-700E8616A63C}"/>
            </a:ext>
          </a:extLst>
        </xdr:cNvPr>
        <xdr:cNvPicPr>
          <a:picLocks noChangeAspect="1"/>
        </xdr:cNvPicPr>
      </xdr:nvPicPr>
      <xdr:blipFill>
        <a:blip xmlns:r="http://schemas.openxmlformats.org/officeDocument/2006/relationships" r:embed="rId19"/>
        <a:stretch>
          <a:fillRect/>
        </a:stretch>
      </xdr:blipFill>
      <xdr:spPr>
        <a:xfrm>
          <a:off x="657225" y="1266825"/>
          <a:ext cx="6632850" cy="1384926"/>
        </a:xfrm>
        <a:prstGeom prst="rect">
          <a:avLst/>
        </a:prstGeom>
      </xdr:spPr>
    </xdr:pic>
    <xdr:clientData/>
  </xdr:twoCellAnchor>
  <xdr:twoCellAnchor>
    <xdr:from>
      <xdr:col>19</xdr:col>
      <xdr:colOff>95250</xdr:colOff>
      <xdr:row>18</xdr:row>
      <xdr:rowOff>123825</xdr:rowOff>
    </xdr:from>
    <xdr:to>
      <xdr:col>31</xdr:col>
      <xdr:colOff>76783</xdr:colOff>
      <xdr:row>21</xdr:row>
      <xdr:rowOff>23900</xdr:rowOff>
    </xdr:to>
    <xdr:sp macro="" textlink="">
      <xdr:nvSpPr>
        <xdr:cNvPr id="143" name="吹き出し: 角を丸めた四角形 142">
          <a:extLst>
            <a:ext uri="{FF2B5EF4-FFF2-40B4-BE49-F238E27FC236}">
              <a16:creationId xmlns:a16="http://schemas.microsoft.com/office/drawing/2014/main" id="{2F7D6C56-2A48-4C24-B3E8-AA8B174E180A}"/>
            </a:ext>
          </a:extLst>
        </xdr:cNvPr>
        <xdr:cNvSpPr/>
      </xdr:nvSpPr>
      <xdr:spPr>
        <a:xfrm>
          <a:off x="4152900" y="3381375"/>
          <a:ext cx="2381833" cy="728750"/>
        </a:xfrm>
        <a:prstGeom prst="wedgeRoundRectCallout">
          <a:avLst>
            <a:gd name="adj1" fmla="val -16971"/>
            <a:gd name="adj2" fmla="val 88270"/>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初回登録審査の場合も期初から中締め下までとする（年度終了後に年間のレポートとするため）</a:t>
          </a:r>
        </a:p>
      </xdr:txBody>
    </xdr:sp>
    <xdr:clientData/>
  </xdr:twoCellAnchor>
  <xdr:twoCellAnchor>
    <xdr:from>
      <xdr:col>0</xdr:col>
      <xdr:colOff>0</xdr:colOff>
      <xdr:row>23</xdr:row>
      <xdr:rowOff>0</xdr:rowOff>
    </xdr:from>
    <xdr:to>
      <xdr:col>2</xdr:col>
      <xdr:colOff>123825</xdr:colOff>
      <xdr:row>24</xdr:row>
      <xdr:rowOff>77874</xdr:rowOff>
    </xdr:to>
    <xdr:sp macro="" textlink="">
      <xdr:nvSpPr>
        <xdr:cNvPr id="145" name="吹き出し: 角を丸めた四角形 144">
          <a:extLst>
            <a:ext uri="{FF2B5EF4-FFF2-40B4-BE49-F238E27FC236}">
              <a16:creationId xmlns:a16="http://schemas.microsoft.com/office/drawing/2014/main" id="{2341E355-F606-4E28-9FC9-F3A993382EA1}"/>
            </a:ext>
          </a:extLst>
        </xdr:cNvPr>
        <xdr:cNvSpPr/>
      </xdr:nvSpPr>
      <xdr:spPr>
        <a:xfrm>
          <a:off x="0" y="4524375"/>
          <a:ext cx="781050" cy="354099"/>
        </a:xfrm>
        <a:prstGeom prst="wedgeRoundRectCallout">
          <a:avLst>
            <a:gd name="adj1" fmla="val 109379"/>
            <a:gd name="adj2" fmla="val 17418"/>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FF0000"/>
              </a:solidFill>
            </a:rPr>
            <a:t>初回のみ</a:t>
          </a:r>
        </a:p>
      </xdr:txBody>
    </xdr:sp>
    <xdr:clientData/>
  </xdr:twoCellAnchor>
  <xdr:twoCellAnchor>
    <xdr:from>
      <xdr:col>24</xdr:col>
      <xdr:colOff>139700</xdr:colOff>
      <xdr:row>222</xdr:row>
      <xdr:rowOff>76200</xdr:rowOff>
    </xdr:from>
    <xdr:to>
      <xdr:col>34</xdr:col>
      <xdr:colOff>28575</xdr:colOff>
      <xdr:row>225</xdr:row>
      <xdr:rowOff>22225</xdr:rowOff>
    </xdr:to>
    <xdr:sp macro="" textlink="">
      <xdr:nvSpPr>
        <xdr:cNvPr id="133" name="線吹き出し 1 (枠付き) 14">
          <a:extLst>
            <a:ext uri="{FF2B5EF4-FFF2-40B4-BE49-F238E27FC236}">
              <a16:creationId xmlns:a16="http://schemas.microsoft.com/office/drawing/2014/main" id="{FAED479F-F854-49FC-89D9-8A9599638F34}"/>
            </a:ext>
          </a:extLst>
        </xdr:cNvPr>
        <xdr:cNvSpPr/>
      </xdr:nvSpPr>
      <xdr:spPr>
        <a:xfrm>
          <a:off x="5270500" y="44215050"/>
          <a:ext cx="1920875" cy="498475"/>
        </a:xfrm>
        <a:prstGeom prst="borderCallout1">
          <a:avLst>
            <a:gd name="adj1" fmla="val 42858"/>
            <a:gd name="adj2" fmla="val -749"/>
            <a:gd name="adj3" fmla="val 43249"/>
            <a:gd name="adj4" fmla="val -13441"/>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対象外がある場合は、原則</a:t>
          </a:r>
          <a:r>
            <a:rPr kumimoji="1" lang="en-US" altLang="ja-JP" sz="1100">
              <a:solidFill>
                <a:sysClr val="windowText" lastClr="000000"/>
              </a:solidFill>
            </a:rPr>
            <a:t>4</a:t>
          </a:r>
          <a:r>
            <a:rPr kumimoji="1" lang="ja-JP" altLang="en-US" sz="1100">
              <a:solidFill>
                <a:sysClr val="windowText" lastClr="000000"/>
              </a:solidFill>
            </a:rPr>
            <a:t>年以内で全社に拡大する</a:t>
          </a:r>
        </a:p>
      </xdr:txBody>
    </xdr:sp>
    <xdr:clientData/>
  </xdr:twoCellAnchor>
  <xdr:twoCellAnchor>
    <xdr:from>
      <xdr:col>0</xdr:col>
      <xdr:colOff>139700</xdr:colOff>
      <xdr:row>235</xdr:row>
      <xdr:rowOff>0</xdr:rowOff>
    </xdr:from>
    <xdr:to>
      <xdr:col>8</xdr:col>
      <xdr:colOff>123825</xdr:colOff>
      <xdr:row>239</xdr:row>
      <xdr:rowOff>60325</xdr:rowOff>
    </xdr:to>
    <xdr:sp macro="" textlink="">
      <xdr:nvSpPr>
        <xdr:cNvPr id="147" name="テキスト ボックス 146">
          <a:extLst>
            <a:ext uri="{FF2B5EF4-FFF2-40B4-BE49-F238E27FC236}">
              <a16:creationId xmlns:a16="http://schemas.microsoft.com/office/drawing/2014/main" id="{2863A90B-E364-4E2D-9572-D7A7B2BCF744}"/>
            </a:ext>
          </a:extLst>
        </xdr:cNvPr>
        <xdr:cNvSpPr txBox="1"/>
      </xdr:nvSpPr>
      <xdr:spPr>
        <a:xfrm>
          <a:off x="139700" y="46875700"/>
          <a:ext cx="1863725" cy="7969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00">
              <a:solidFill>
                <a:schemeClr val="dk1"/>
              </a:solidFill>
              <a:effectLst/>
              <a:latin typeface="+mn-lt"/>
              <a:ea typeface="+mn-ea"/>
              <a:cs typeface="+mn-cs"/>
            </a:rPr>
            <a:t>統括責任</a:t>
          </a:r>
          <a:endParaRPr lang="ja-JP" altLang="ja-JP" sz="800">
            <a:effectLst/>
          </a:endParaRPr>
        </a:p>
        <a:p>
          <a:r>
            <a:rPr kumimoji="1" lang="ja-JP" altLang="ja-JP" sz="800">
              <a:solidFill>
                <a:schemeClr val="dk1"/>
              </a:solidFill>
              <a:effectLst/>
              <a:latin typeface="+mn-lt"/>
              <a:ea typeface="+mn-ea"/>
              <a:cs typeface="+mn-cs"/>
            </a:rPr>
            <a:t>必要な経営資源を準備</a:t>
          </a:r>
          <a:endParaRPr lang="ja-JP" altLang="ja-JP" sz="800">
            <a:effectLst/>
          </a:endParaRPr>
        </a:p>
        <a:p>
          <a:r>
            <a:rPr kumimoji="1" lang="ja-JP" altLang="ja-JP" sz="800">
              <a:solidFill>
                <a:schemeClr val="dk1"/>
              </a:solidFill>
              <a:effectLst/>
              <a:latin typeface="+mn-lt"/>
              <a:ea typeface="+mn-ea"/>
              <a:cs typeface="+mn-cs"/>
            </a:rPr>
            <a:t>経営における課題とチャンスの明確化</a:t>
          </a:r>
          <a:endParaRPr lang="ja-JP" altLang="ja-JP" sz="800">
            <a:effectLst/>
          </a:endParaRPr>
        </a:p>
        <a:p>
          <a:r>
            <a:rPr kumimoji="1" lang="ja-JP" altLang="ja-JP" sz="800">
              <a:solidFill>
                <a:schemeClr val="dk1"/>
              </a:solidFill>
              <a:effectLst/>
              <a:latin typeface="+mn-lt"/>
              <a:ea typeface="+mn-ea"/>
              <a:cs typeface="+mn-cs"/>
            </a:rPr>
            <a:t>環境経営方針の策定・見直し</a:t>
          </a:r>
          <a:endParaRPr lang="ja-JP" altLang="ja-JP" sz="800">
            <a:effectLst/>
          </a:endParaRPr>
        </a:p>
        <a:p>
          <a:r>
            <a:rPr kumimoji="1" lang="ja-JP" altLang="ja-JP" sz="800">
              <a:solidFill>
                <a:schemeClr val="dk1"/>
              </a:solidFill>
              <a:effectLst/>
              <a:latin typeface="+mn-lt"/>
              <a:ea typeface="+mn-ea"/>
              <a:cs typeface="+mn-cs"/>
            </a:rPr>
            <a:t>全体の評価と見直し・指示</a:t>
          </a:r>
          <a:endParaRPr lang="ja-JP" altLang="ja-JP" sz="800">
            <a:effectLst/>
          </a:endParaRPr>
        </a:p>
      </xdr:txBody>
    </xdr:sp>
    <xdr:clientData/>
  </xdr:twoCellAnchor>
  <xdr:twoCellAnchor>
    <xdr:from>
      <xdr:col>21</xdr:col>
      <xdr:colOff>157369</xdr:colOff>
      <xdr:row>370</xdr:row>
      <xdr:rowOff>16566</xdr:rowOff>
    </xdr:from>
    <xdr:to>
      <xdr:col>36</xdr:col>
      <xdr:colOff>265043</xdr:colOff>
      <xdr:row>378</xdr:row>
      <xdr:rowOff>141633</xdr:rowOff>
    </xdr:to>
    <xdr:graphicFrame macro="">
      <xdr:nvGraphicFramePr>
        <xdr:cNvPr id="148" name="グラフ 147">
          <a:extLst>
            <a:ext uri="{FF2B5EF4-FFF2-40B4-BE49-F238E27FC236}">
              <a16:creationId xmlns:a16="http://schemas.microsoft.com/office/drawing/2014/main" id="{2C5D05C0-BE79-4A41-A16E-21F328D79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830</xdr:colOff>
      <xdr:row>372</xdr:row>
      <xdr:rowOff>66263</xdr:rowOff>
    </xdr:from>
    <xdr:to>
      <xdr:col>28</xdr:col>
      <xdr:colOff>82826</xdr:colOff>
      <xdr:row>376</xdr:row>
      <xdr:rowOff>41413</xdr:rowOff>
    </xdr:to>
    <xdr:cxnSp macro="">
      <xdr:nvCxnSpPr>
        <xdr:cNvPr id="149" name="直線矢印コネクタ 148">
          <a:extLst>
            <a:ext uri="{FF2B5EF4-FFF2-40B4-BE49-F238E27FC236}">
              <a16:creationId xmlns:a16="http://schemas.microsoft.com/office/drawing/2014/main" id="{6B5AECFA-1943-4008-8541-C3F33C14F214}"/>
            </a:ext>
          </a:extLst>
        </xdr:cNvPr>
        <xdr:cNvCxnSpPr>
          <a:cxnSpLocks/>
        </xdr:cNvCxnSpPr>
      </xdr:nvCxnSpPr>
      <xdr:spPr>
        <a:xfrm>
          <a:off x="5315780" y="55730363"/>
          <a:ext cx="682071" cy="69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91109</xdr:colOff>
      <xdr:row>376</xdr:row>
      <xdr:rowOff>49696</xdr:rowOff>
    </xdr:from>
    <xdr:to>
      <xdr:col>32</xdr:col>
      <xdr:colOff>19878</xdr:colOff>
      <xdr:row>376</xdr:row>
      <xdr:rowOff>168965</xdr:rowOff>
    </xdr:to>
    <xdr:cxnSp macro="">
      <xdr:nvCxnSpPr>
        <xdr:cNvPr id="150" name="直線矢印コネクタ 149">
          <a:extLst>
            <a:ext uri="{FF2B5EF4-FFF2-40B4-BE49-F238E27FC236}">
              <a16:creationId xmlns:a16="http://schemas.microsoft.com/office/drawing/2014/main" id="{7A7DD72C-87A8-4221-A073-55D57D4EC1BE}"/>
            </a:ext>
          </a:extLst>
        </xdr:cNvPr>
        <xdr:cNvCxnSpPr>
          <a:cxnSpLocks/>
        </xdr:cNvCxnSpPr>
      </xdr:nvCxnSpPr>
      <xdr:spPr>
        <a:xfrm>
          <a:off x="6006134" y="56437696"/>
          <a:ext cx="728869" cy="1192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152401</xdr:colOff>
      <xdr:row>376</xdr:row>
      <xdr:rowOff>152401</xdr:rowOff>
    </xdr:from>
    <xdr:to>
      <xdr:col>35</xdr:col>
      <xdr:colOff>81170</xdr:colOff>
      <xdr:row>377</xdr:row>
      <xdr:rowOff>89453</xdr:rowOff>
    </xdr:to>
    <xdr:cxnSp macro="">
      <xdr:nvCxnSpPr>
        <xdr:cNvPr id="151" name="直線矢印コネクタ 150">
          <a:extLst>
            <a:ext uri="{FF2B5EF4-FFF2-40B4-BE49-F238E27FC236}">
              <a16:creationId xmlns:a16="http://schemas.microsoft.com/office/drawing/2014/main" id="{287E099B-C147-4F1F-87E4-0820956CA10B}"/>
            </a:ext>
          </a:extLst>
        </xdr:cNvPr>
        <xdr:cNvCxnSpPr>
          <a:cxnSpLocks/>
        </xdr:cNvCxnSpPr>
      </xdr:nvCxnSpPr>
      <xdr:spPr>
        <a:xfrm>
          <a:off x="6667501" y="56540401"/>
          <a:ext cx="728869" cy="1180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38099</xdr:colOff>
      <xdr:row>388</xdr:row>
      <xdr:rowOff>66675</xdr:rowOff>
    </xdr:from>
    <xdr:to>
      <xdr:col>40</xdr:col>
      <xdr:colOff>276224</xdr:colOff>
      <xdr:row>393</xdr:row>
      <xdr:rowOff>144117</xdr:rowOff>
    </xdr:to>
    <xdr:sp macro="" textlink="">
      <xdr:nvSpPr>
        <xdr:cNvPr id="5" name="吹き出し: 線 4">
          <a:extLst>
            <a:ext uri="{FF2B5EF4-FFF2-40B4-BE49-F238E27FC236}">
              <a16:creationId xmlns:a16="http://schemas.microsoft.com/office/drawing/2014/main" id="{90F3551F-D5CC-4B1C-8935-C00320127367}"/>
            </a:ext>
          </a:extLst>
        </xdr:cNvPr>
        <xdr:cNvSpPr/>
      </xdr:nvSpPr>
      <xdr:spPr>
        <a:xfrm>
          <a:off x="8067674" y="80600550"/>
          <a:ext cx="1609725" cy="944217"/>
        </a:xfrm>
        <a:prstGeom prst="borderCallout1">
          <a:avLst>
            <a:gd name="adj1" fmla="val 54920"/>
            <a:gd name="adj2" fmla="val -5247"/>
            <a:gd name="adj3" fmla="val 55053"/>
            <a:gd name="adj4" fmla="val -24752"/>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kWh</a:t>
          </a:r>
          <a:r>
            <a:rPr kumimoji="1" lang="ja-JP" altLang="en-US" sz="1100">
              <a:solidFill>
                <a:sysClr val="windowText" lastClr="000000"/>
              </a:solidFill>
            </a:rPr>
            <a:t>で管理する場合にこの行を使用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（使用しない場合は非表示）</a:t>
          </a:r>
        </a:p>
      </xdr:txBody>
    </xdr:sp>
    <xdr:clientData/>
  </xdr:twoCellAnchor>
  <xdr:twoCellAnchor>
    <xdr:from>
      <xdr:col>6</xdr:col>
      <xdr:colOff>104775</xdr:colOff>
      <xdr:row>26</xdr:row>
      <xdr:rowOff>738</xdr:rowOff>
    </xdr:from>
    <xdr:to>
      <xdr:col>19</xdr:col>
      <xdr:colOff>85725</xdr:colOff>
      <xdr:row>28</xdr:row>
      <xdr:rowOff>154813</xdr:rowOff>
    </xdr:to>
    <xdr:sp macro="" textlink="">
      <xdr:nvSpPr>
        <xdr:cNvPr id="7" name="吹き出し: 角を丸めた四角形 6">
          <a:extLst>
            <a:ext uri="{FF2B5EF4-FFF2-40B4-BE49-F238E27FC236}">
              <a16:creationId xmlns:a16="http://schemas.microsoft.com/office/drawing/2014/main" id="{2BF21F76-32F9-47A5-AFC2-6E97BB45BD6E}"/>
            </a:ext>
          </a:extLst>
        </xdr:cNvPr>
        <xdr:cNvSpPr/>
      </xdr:nvSpPr>
      <xdr:spPr>
        <a:xfrm>
          <a:off x="1562100" y="5172813"/>
          <a:ext cx="2581275" cy="525550"/>
        </a:xfrm>
        <a:prstGeom prst="wedgeRoundRectCallout">
          <a:avLst>
            <a:gd name="adj1" fmla="val 22593"/>
            <a:gd name="adj2" fmla="val -108115"/>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初回の環境経営レポートは活動開始月とする</a:t>
          </a:r>
        </a:p>
      </xdr:txBody>
    </xdr:sp>
    <xdr:clientData/>
  </xdr:twoCellAnchor>
  <xdr:twoCellAnchor>
    <xdr:from>
      <xdr:col>19</xdr:col>
      <xdr:colOff>164444</xdr:colOff>
      <xdr:row>25</xdr:row>
      <xdr:rowOff>152400</xdr:rowOff>
    </xdr:from>
    <xdr:to>
      <xdr:col>31</xdr:col>
      <xdr:colOff>69122</xdr:colOff>
      <xdr:row>28</xdr:row>
      <xdr:rowOff>159163</xdr:rowOff>
    </xdr:to>
    <xdr:sp macro="" textlink="">
      <xdr:nvSpPr>
        <xdr:cNvPr id="10" name="吹き出し: 角を丸めた四角形 9">
          <a:extLst>
            <a:ext uri="{FF2B5EF4-FFF2-40B4-BE49-F238E27FC236}">
              <a16:creationId xmlns:a16="http://schemas.microsoft.com/office/drawing/2014/main" id="{8ABAEFB2-900E-4131-8EF2-F59C08EF4B49}"/>
            </a:ext>
          </a:extLst>
        </xdr:cNvPr>
        <xdr:cNvSpPr/>
      </xdr:nvSpPr>
      <xdr:spPr>
        <a:xfrm>
          <a:off x="4222094" y="5133975"/>
          <a:ext cx="2304978" cy="568738"/>
        </a:xfrm>
        <a:prstGeom prst="wedgeRoundRectCallout">
          <a:avLst>
            <a:gd name="adj1" fmla="val 15021"/>
            <a:gd name="adj2" fmla="val -88179"/>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初回環境経営レポートは仮締めした月までに変更する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1133475</xdr:colOff>
      <xdr:row>8</xdr:row>
      <xdr:rowOff>57150</xdr:rowOff>
    </xdr:from>
    <xdr:to>
      <xdr:col>1</xdr:col>
      <xdr:colOff>2533650</xdr:colOff>
      <xdr:row>10</xdr:row>
      <xdr:rowOff>85725</xdr:rowOff>
    </xdr:to>
    <xdr:cxnSp macro="">
      <xdr:nvCxnSpPr>
        <xdr:cNvPr id="2" name="直線矢印コネクタ 1">
          <a:extLst>
            <a:ext uri="{FF2B5EF4-FFF2-40B4-BE49-F238E27FC236}">
              <a16:creationId xmlns:a16="http://schemas.microsoft.com/office/drawing/2014/main" id="{C0F92FE4-4007-43AC-B2AE-C19D2B5E38AE}"/>
            </a:ext>
          </a:extLst>
        </xdr:cNvPr>
        <xdr:cNvCxnSpPr/>
      </xdr:nvCxnSpPr>
      <xdr:spPr>
        <a:xfrm>
          <a:off x="1533525" y="2921000"/>
          <a:ext cx="1196975" cy="36512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8</xdr:row>
      <xdr:rowOff>76200</xdr:rowOff>
    </xdr:from>
    <xdr:to>
      <xdr:col>2</xdr:col>
      <xdr:colOff>1304925</xdr:colOff>
      <xdr:row>10</xdr:row>
      <xdr:rowOff>76200</xdr:rowOff>
    </xdr:to>
    <xdr:cxnSp macro="">
      <xdr:nvCxnSpPr>
        <xdr:cNvPr id="3" name="直線矢印コネクタ 2">
          <a:extLst>
            <a:ext uri="{FF2B5EF4-FFF2-40B4-BE49-F238E27FC236}">
              <a16:creationId xmlns:a16="http://schemas.microsoft.com/office/drawing/2014/main" id="{0EA1DDAA-7F52-4319-9B15-B1FAF9850AD3}"/>
            </a:ext>
          </a:extLst>
        </xdr:cNvPr>
        <xdr:cNvCxnSpPr/>
      </xdr:nvCxnSpPr>
      <xdr:spPr>
        <a:xfrm flipH="1">
          <a:off x="2768600" y="2940050"/>
          <a:ext cx="1266825" cy="33655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11</xdr:row>
      <xdr:rowOff>1082040</xdr:rowOff>
    </xdr:from>
    <xdr:to>
      <xdr:col>3</xdr:col>
      <xdr:colOff>558165</xdr:colOff>
      <xdr:row>11</xdr:row>
      <xdr:rowOff>1386840</xdr:rowOff>
    </xdr:to>
    <xdr:sp macro="" textlink="">
      <xdr:nvSpPr>
        <xdr:cNvPr id="4" name="矢印: 右 3">
          <a:extLst>
            <a:ext uri="{FF2B5EF4-FFF2-40B4-BE49-F238E27FC236}">
              <a16:creationId xmlns:a16="http://schemas.microsoft.com/office/drawing/2014/main" id="{43FE1835-A6D6-451C-A804-F2336FD184E7}"/>
            </a:ext>
          </a:extLst>
        </xdr:cNvPr>
        <xdr:cNvSpPr/>
      </xdr:nvSpPr>
      <xdr:spPr>
        <a:xfrm>
          <a:off x="5156200" y="4453890"/>
          <a:ext cx="462915" cy="30480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81915</xdr:colOff>
      <xdr:row>17</xdr:row>
      <xdr:rowOff>457200</xdr:rowOff>
    </xdr:from>
    <xdr:to>
      <xdr:col>3</xdr:col>
      <xdr:colOff>533400</xdr:colOff>
      <xdr:row>18</xdr:row>
      <xdr:rowOff>184785</xdr:rowOff>
    </xdr:to>
    <xdr:sp macro="" textlink="">
      <xdr:nvSpPr>
        <xdr:cNvPr id="5" name="矢印: 右 4">
          <a:extLst>
            <a:ext uri="{FF2B5EF4-FFF2-40B4-BE49-F238E27FC236}">
              <a16:creationId xmlns:a16="http://schemas.microsoft.com/office/drawing/2014/main" id="{1B377F5B-1013-4848-9F49-C35F9704D8F7}"/>
            </a:ext>
          </a:extLst>
        </xdr:cNvPr>
        <xdr:cNvSpPr/>
      </xdr:nvSpPr>
      <xdr:spPr>
        <a:xfrm>
          <a:off x="5142865" y="7080250"/>
          <a:ext cx="451485" cy="299085"/>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161925</xdr:colOff>
      <xdr:row>36</xdr:row>
      <xdr:rowOff>790575</xdr:rowOff>
    </xdr:from>
    <xdr:to>
      <xdr:col>3</xdr:col>
      <xdr:colOff>628650</xdr:colOff>
      <xdr:row>37</xdr:row>
      <xdr:rowOff>238125</xdr:rowOff>
    </xdr:to>
    <xdr:sp macro="" textlink="">
      <xdr:nvSpPr>
        <xdr:cNvPr id="6" name="矢印: 右 5">
          <a:extLst>
            <a:ext uri="{FF2B5EF4-FFF2-40B4-BE49-F238E27FC236}">
              <a16:creationId xmlns:a16="http://schemas.microsoft.com/office/drawing/2014/main" id="{DB730B94-A9DF-4B2D-A5CB-CDB9B8AA4C84}"/>
            </a:ext>
          </a:extLst>
        </xdr:cNvPr>
        <xdr:cNvSpPr/>
      </xdr:nvSpPr>
      <xdr:spPr>
        <a:xfrm>
          <a:off x="5222875" y="14487525"/>
          <a:ext cx="396875" cy="298450"/>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1133475</xdr:colOff>
      <xdr:row>24</xdr:row>
      <xdr:rowOff>57150</xdr:rowOff>
    </xdr:from>
    <xdr:to>
      <xdr:col>1</xdr:col>
      <xdr:colOff>2533650</xdr:colOff>
      <xdr:row>26</xdr:row>
      <xdr:rowOff>85725</xdr:rowOff>
    </xdr:to>
    <xdr:cxnSp macro="">
      <xdr:nvCxnSpPr>
        <xdr:cNvPr id="7" name="直線矢印コネクタ 6">
          <a:extLst>
            <a:ext uri="{FF2B5EF4-FFF2-40B4-BE49-F238E27FC236}">
              <a16:creationId xmlns:a16="http://schemas.microsoft.com/office/drawing/2014/main" id="{CB47A0CF-3EB5-4BE3-8CA2-D05CF0D5C2EC}"/>
            </a:ext>
          </a:extLst>
        </xdr:cNvPr>
        <xdr:cNvCxnSpPr/>
      </xdr:nvCxnSpPr>
      <xdr:spPr>
        <a:xfrm>
          <a:off x="1533525" y="9956800"/>
          <a:ext cx="1196975" cy="35877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24</xdr:row>
      <xdr:rowOff>76200</xdr:rowOff>
    </xdr:from>
    <xdr:to>
      <xdr:col>2</xdr:col>
      <xdr:colOff>1304925</xdr:colOff>
      <xdr:row>26</xdr:row>
      <xdr:rowOff>76200</xdr:rowOff>
    </xdr:to>
    <xdr:cxnSp macro="">
      <xdr:nvCxnSpPr>
        <xdr:cNvPr id="8" name="直線矢印コネクタ 7">
          <a:extLst>
            <a:ext uri="{FF2B5EF4-FFF2-40B4-BE49-F238E27FC236}">
              <a16:creationId xmlns:a16="http://schemas.microsoft.com/office/drawing/2014/main" id="{5D078894-A741-4778-8522-2477F25D5FC2}"/>
            </a:ext>
          </a:extLst>
        </xdr:cNvPr>
        <xdr:cNvCxnSpPr/>
      </xdr:nvCxnSpPr>
      <xdr:spPr>
        <a:xfrm flipH="1">
          <a:off x="2768600" y="9975850"/>
          <a:ext cx="1266825" cy="33020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27</xdr:row>
      <xdr:rowOff>457200</xdr:rowOff>
    </xdr:from>
    <xdr:to>
      <xdr:col>3</xdr:col>
      <xdr:colOff>561975</xdr:colOff>
      <xdr:row>28</xdr:row>
      <xdr:rowOff>171450</xdr:rowOff>
    </xdr:to>
    <xdr:sp macro="" textlink="">
      <xdr:nvSpPr>
        <xdr:cNvPr id="9" name="矢印: 右 8">
          <a:extLst>
            <a:ext uri="{FF2B5EF4-FFF2-40B4-BE49-F238E27FC236}">
              <a16:creationId xmlns:a16="http://schemas.microsoft.com/office/drawing/2014/main" id="{01356DE4-684E-4EC3-9F9B-BD719EC14776}"/>
            </a:ext>
          </a:extLst>
        </xdr:cNvPr>
        <xdr:cNvSpPr/>
      </xdr:nvSpPr>
      <xdr:spPr>
        <a:xfrm>
          <a:off x="5156200" y="10858500"/>
          <a:ext cx="460375" cy="51435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6</xdr:row>
      <xdr:rowOff>0</xdr:rowOff>
    </xdr:from>
    <xdr:to>
      <xdr:col>5</xdr:col>
      <xdr:colOff>1678781</xdr:colOff>
      <xdr:row>7</xdr:row>
      <xdr:rowOff>525303</xdr:rowOff>
    </xdr:to>
    <xdr:sp macro="" textlink="">
      <xdr:nvSpPr>
        <xdr:cNvPr id="10" name="WordArt 1">
          <a:extLst>
            <a:ext uri="{FF2B5EF4-FFF2-40B4-BE49-F238E27FC236}">
              <a16:creationId xmlns:a16="http://schemas.microsoft.com/office/drawing/2014/main" id="{7E640E9B-BEDE-44D0-843A-3FFE5D8FF623}"/>
            </a:ext>
          </a:extLst>
        </xdr:cNvPr>
        <xdr:cNvSpPr>
          <a:spLocks noChangeArrowheads="1" noChangeShapeType="1" noTextEdit="1"/>
        </xdr:cNvSpPr>
      </xdr:nvSpPr>
      <xdr:spPr bwMode="auto">
        <a:xfrm>
          <a:off x="6143625" y="1190625"/>
          <a:ext cx="2678906" cy="1358741"/>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文書化は要求されていないが整理する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219075</xdr:colOff>
      <xdr:row>70</xdr:row>
      <xdr:rowOff>19050</xdr:rowOff>
    </xdr:from>
    <xdr:to>
      <xdr:col>8</xdr:col>
      <xdr:colOff>495300</xdr:colOff>
      <xdr:row>71</xdr:row>
      <xdr:rowOff>0</xdr:rowOff>
    </xdr:to>
    <xdr:sp macro="" textlink="">
      <xdr:nvSpPr>
        <xdr:cNvPr id="2" name="AutoShape 7">
          <a:extLst>
            <a:ext uri="{FF2B5EF4-FFF2-40B4-BE49-F238E27FC236}">
              <a16:creationId xmlns:a16="http://schemas.microsoft.com/office/drawing/2014/main" id="{3AD8275A-45D2-48B0-BBDA-B1D923F41A14}"/>
            </a:ext>
          </a:extLst>
        </xdr:cNvPr>
        <xdr:cNvSpPr>
          <a:spLocks noChangeArrowheads="1"/>
        </xdr:cNvSpPr>
      </xdr:nvSpPr>
      <xdr:spPr bwMode="auto">
        <a:xfrm>
          <a:off x="3609975" y="11852910"/>
          <a:ext cx="276225" cy="14859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71</xdr:row>
      <xdr:rowOff>9525</xdr:rowOff>
    </xdr:from>
    <xdr:to>
      <xdr:col>8</xdr:col>
      <xdr:colOff>495300</xdr:colOff>
      <xdr:row>71</xdr:row>
      <xdr:rowOff>161925</xdr:rowOff>
    </xdr:to>
    <xdr:sp macro="" textlink="">
      <xdr:nvSpPr>
        <xdr:cNvPr id="3" name="AutoShape 8">
          <a:extLst>
            <a:ext uri="{FF2B5EF4-FFF2-40B4-BE49-F238E27FC236}">
              <a16:creationId xmlns:a16="http://schemas.microsoft.com/office/drawing/2014/main" id="{F98D56F3-5FFD-401B-9A0C-1905268EFD38}"/>
            </a:ext>
          </a:extLst>
        </xdr:cNvPr>
        <xdr:cNvSpPr>
          <a:spLocks noChangeArrowheads="1"/>
        </xdr:cNvSpPr>
      </xdr:nvSpPr>
      <xdr:spPr bwMode="auto">
        <a:xfrm>
          <a:off x="3609975" y="120110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72</xdr:row>
      <xdr:rowOff>9525</xdr:rowOff>
    </xdr:from>
    <xdr:to>
      <xdr:col>8</xdr:col>
      <xdr:colOff>504825</xdr:colOff>
      <xdr:row>72</xdr:row>
      <xdr:rowOff>161925</xdr:rowOff>
    </xdr:to>
    <xdr:sp macro="" textlink="">
      <xdr:nvSpPr>
        <xdr:cNvPr id="4" name="AutoShape 9">
          <a:extLst>
            <a:ext uri="{FF2B5EF4-FFF2-40B4-BE49-F238E27FC236}">
              <a16:creationId xmlns:a16="http://schemas.microsoft.com/office/drawing/2014/main" id="{63D61B8D-B585-4E4E-A3F8-A3E3E93465E6}"/>
            </a:ext>
          </a:extLst>
        </xdr:cNvPr>
        <xdr:cNvSpPr>
          <a:spLocks noChangeArrowheads="1"/>
        </xdr:cNvSpPr>
      </xdr:nvSpPr>
      <xdr:spPr bwMode="auto">
        <a:xfrm>
          <a:off x="3619500" y="1217866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238125</xdr:colOff>
      <xdr:row>73</xdr:row>
      <xdr:rowOff>9525</xdr:rowOff>
    </xdr:from>
    <xdr:to>
      <xdr:col>8</xdr:col>
      <xdr:colOff>514350</xdr:colOff>
      <xdr:row>73</xdr:row>
      <xdr:rowOff>161925</xdr:rowOff>
    </xdr:to>
    <xdr:sp macro="" textlink="">
      <xdr:nvSpPr>
        <xdr:cNvPr id="5" name="AutoShape 12">
          <a:extLst>
            <a:ext uri="{FF2B5EF4-FFF2-40B4-BE49-F238E27FC236}">
              <a16:creationId xmlns:a16="http://schemas.microsoft.com/office/drawing/2014/main" id="{FA93E973-CC96-46C6-B126-9C9D70304FD4}"/>
            </a:ext>
          </a:extLst>
        </xdr:cNvPr>
        <xdr:cNvSpPr>
          <a:spLocks noChangeArrowheads="1"/>
        </xdr:cNvSpPr>
      </xdr:nvSpPr>
      <xdr:spPr bwMode="auto">
        <a:xfrm>
          <a:off x="3629025" y="1234630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71</xdr:row>
      <xdr:rowOff>9525</xdr:rowOff>
    </xdr:from>
    <xdr:to>
      <xdr:col>5</xdr:col>
      <xdr:colOff>495300</xdr:colOff>
      <xdr:row>71</xdr:row>
      <xdr:rowOff>161925</xdr:rowOff>
    </xdr:to>
    <xdr:sp macro="" textlink="">
      <xdr:nvSpPr>
        <xdr:cNvPr id="6" name="AutoShape 13">
          <a:extLst>
            <a:ext uri="{FF2B5EF4-FFF2-40B4-BE49-F238E27FC236}">
              <a16:creationId xmlns:a16="http://schemas.microsoft.com/office/drawing/2014/main" id="{A58C569F-B868-4FEA-9C3F-660812BB3A46}"/>
            </a:ext>
          </a:extLst>
        </xdr:cNvPr>
        <xdr:cNvSpPr>
          <a:spLocks noChangeArrowheads="1"/>
        </xdr:cNvSpPr>
      </xdr:nvSpPr>
      <xdr:spPr bwMode="auto">
        <a:xfrm>
          <a:off x="1918335" y="120110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72</xdr:row>
      <xdr:rowOff>19050</xdr:rowOff>
    </xdr:from>
    <xdr:to>
      <xdr:col>5</xdr:col>
      <xdr:colOff>495300</xdr:colOff>
      <xdr:row>73</xdr:row>
      <xdr:rowOff>0</xdr:rowOff>
    </xdr:to>
    <xdr:sp macro="" textlink="">
      <xdr:nvSpPr>
        <xdr:cNvPr id="7" name="AutoShape 14">
          <a:extLst>
            <a:ext uri="{FF2B5EF4-FFF2-40B4-BE49-F238E27FC236}">
              <a16:creationId xmlns:a16="http://schemas.microsoft.com/office/drawing/2014/main" id="{163AC7B4-6E0E-4AF3-B209-A805776B8D6E}"/>
            </a:ext>
          </a:extLst>
        </xdr:cNvPr>
        <xdr:cNvSpPr>
          <a:spLocks noChangeArrowheads="1"/>
        </xdr:cNvSpPr>
      </xdr:nvSpPr>
      <xdr:spPr bwMode="auto">
        <a:xfrm>
          <a:off x="1918335" y="12188190"/>
          <a:ext cx="276225" cy="14859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70</xdr:row>
      <xdr:rowOff>9525</xdr:rowOff>
    </xdr:from>
    <xdr:to>
      <xdr:col>5</xdr:col>
      <xdr:colOff>504825</xdr:colOff>
      <xdr:row>70</xdr:row>
      <xdr:rowOff>161925</xdr:rowOff>
    </xdr:to>
    <xdr:sp macro="" textlink="">
      <xdr:nvSpPr>
        <xdr:cNvPr id="8" name="AutoShape 62">
          <a:extLst>
            <a:ext uri="{FF2B5EF4-FFF2-40B4-BE49-F238E27FC236}">
              <a16:creationId xmlns:a16="http://schemas.microsoft.com/office/drawing/2014/main" id="{D59AB3E2-5730-4BD2-92B4-DB0ED4D770D7}"/>
            </a:ext>
          </a:extLst>
        </xdr:cNvPr>
        <xdr:cNvSpPr>
          <a:spLocks noChangeArrowheads="1"/>
        </xdr:cNvSpPr>
      </xdr:nvSpPr>
      <xdr:spPr bwMode="auto">
        <a:xfrm>
          <a:off x="1927860" y="1184338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72</xdr:row>
      <xdr:rowOff>9525</xdr:rowOff>
    </xdr:from>
    <xdr:to>
      <xdr:col>5</xdr:col>
      <xdr:colOff>495300</xdr:colOff>
      <xdr:row>72</xdr:row>
      <xdr:rowOff>161925</xdr:rowOff>
    </xdr:to>
    <xdr:sp macro="" textlink="">
      <xdr:nvSpPr>
        <xdr:cNvPr id="9" name="AutoShape 13">
          <a:extLst>
            <a:ext uri="{FF2B5EF4-FFF2-40B4-BE49-F238E27FC236}">
              <a16:creationId xmlns:a16="http://schemas.microsoft.com/office/drawing/2014/main" id="{CA74EFFC-138D-4EC4-BB8D-C5FC26C10153}"/>
            </a:ext>
          </a:extLst>
        </xdr:cNvPr>
        <xdr:cNvSpPr>
          <a:spLocks noChangeArrowheads="1"/>
        </xdr:cNvSpPr>
      </xdr:nvSpPr>
      <xdr:spPr bwMode="auto">
        <a:xfrm>
          <a:off x="1918335" y="1217866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73</xdr:row>
      <xdr:rowOff>19050</xdr:rowOff>
    </xdr:from>
    <xdr:to>
      <xdr:col>5</xdr:col>
      <xdr:colOff>495300</xdr:colOff>
      <xdr:row>74</xdr:row>
      <xdr:rowOff>0</xdr:rowOff>
    </xdr:to>
    <xdr:sp macro="" textlink="">
      <xdr:nvSpPr>
        <xdr:cNvPr id="10" name="AutoShape 14">
          <a:extLst>
            <a:ext uri="{FF2B5EF4-FFF2-40B4-BE49-F238E27FC236}">
              <a16:creationId xmlns:a16="http://schemas.microsoft.com/office/drawing/2014/main" id="{F9DD06A0-73C3-48C8-BC27-43F2DBA0B5EE}"/>
            </a:ext>
          </a:extLst>
        </xdr:cNvPr>
        <xdr:cNvSpPr>
          <a:spLocks noChangeArrowheads="1"/>
        </xdr:cNvSpPr>
      </xdr:nvSpPr>
      <xdr:spPr bwMode="auto">
        <a:xfrm>
          <a:off x="1918335" y="12355830"/>
          <a:ext cx="276225" cy="14859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71</xdr:row>
      <xdr:rowOff>9525</xdr:rowOff>
    </xdr:from>
    <xdr:to>
      <xdr:col>5</xdr:col>
      <xdr:colOff>504825</xdr:colOff>
      <xdr:row>71</xdr:row>
      <xdr:rowOff>161925</xdr:rowOff>
    </xdr:to>
    <xdr:sp macro="" textlink="">
      <xdr:nvSpPr>
        <xdr:cNvPr id="11" name="AutoShape 84">
          <a:extLst>
            <a:ext uri="{FF2B5EF4-FFF2-40B4-BE49-F238E27FC236}">
              <a16:creationId xmlns:a16="http://schemas.microsoft.com/office/drawing/2014/main" id="{2A183DB9-97E6-4BF1-9EEF-C85312F560BD}"/>
            </a:ext>
          </a:extLst>
        </xdr:cNvPr>
        <xdr:cNvSpPr>
          <a:spLocks noChangeArrowheads="1"/>
        </xdr:cNvSpPr>
      </xdr:nvSpPr>
      <xdr:spPr bwMode="auto">
        <a:xfrm>
          <a:off x="1927860" y="120110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10</xdr:col>
      <xdr:colOff>152400</xdr:colOff>
      <xdr:row>242</xdr:row>
      <xdr:rowOff>9525</xdr:rowOff>
    </xdr:from>
    <xdr:to>
      <xdr:col>13</xdr:col>
      <xdr:colOff>161926</xdr:colOff>
      <xdr:row>252</xdr:row>
      <xdr:rowOff>116417</xdr:rowOff>
    </xdr:to>
    <xdr:sp macro="" textlink="">
      <xdr:nvSpPr>
        <xdr:cNvPr id="12" name="Text Box 1">
          <a:extLst>
            <a:ext uri="{FF2B5EF4-FFF2-40B4-BE49-F238E27FC236}">
              <a16:creationId xmlns:a16="http://schemas.microsoft.com/office/drawing/2014/main" id="{91FD60CD-0F92-4052-A428-F12703E1C4D4}"/>
            </a:ext>
          </a:extLst>
        </xdr:cNvPr>
        <xdr:cNvSpPr txBox="1">
          <a:spLocks noChangeArrowheads="1"/>
        </xdr:cNvSpPr>
      </xdr:nvSpPr>
      <xdr:spPr bwMode="auto">
        <a:xfrm>
          <a:off x="4739640" y="41706165"/>
          <a:ext cx="1548766" cy="178329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ja-JP" sz="1100">
              <a:effectLst/>
              <a:latin typeface="+mn-lt"/>
              <a:ea typeface="+mn-ea"/>
              <a:cs typeface="+mn-cs"/>
            </a:rPr>
            <a:t>○資源の種類</a:t>
          </a:r>
          <a:endParaRPr lang="ja-JP" altLang="ja-JP" sz="1000">
            <a:effectLst/>
          </a:endParaRPr>
        </a:p>
        <a:p>
          <a:pPr>
            <a:lnSpc>
              <a:spcPts val="1200"/>
            </a:lnSpc>
          </a:pPr>
          <a:r>
            <a:rPr lang="ja-JP" altLang="ja-JP" sz="1100">
              <a:effectLst/>
              <a:latin typeface="+mn-lt"/>
              <a:ea typeface="+mn-ea"/>
              <a:cs typeface="+mn-cs"/>
            </a:rPr>
            <a:t>・金属（鉄、アルミ、銅、鉛等）</a:t>
          </a:r>
          <a:endParaRPr lang="ja-JP" altLang="ja-JP" sz="1000">
            <a:effectLst/>
          </a:endParaRPr>
        </a:p>
        <a:p>
          <a:pPr>
            <a:lnSpc>
              <a:spcPts val="1200"/>
            </a:lnSpc>
          </a:pPr>
          <a:r>
            <a:rPr lang="ja-JP" altLang="ja-JP" sz="1100">
              <a:effectLst/>
              <a:latin typeface="+mn-lt"/>
              <a:ea typeface="+mn-ea"/>
              <a:cs typeface="+mn-cs"/>
            </a:rPr>
            <a:t>・プラスチック（種類毎）</a:t>
          </a:r>
          <a:endParaRPr lang="ja-JP" altLang="ja-JP" sz="1000">
            <a:effectLst/>
          </a:endParaRPr>
        </a:p>
        <a:p>
          <a:pPr>
            <a:lnSpc>
              <a:spcPts val="1200"/>
            </a:lnSpc>
          </a:pPr>
          <a:r>
            <a:rPr lang="ja-JP" altLang="ja-JP" sz="1100">
              <a:effectLst/>
              <a:latin typeface="+mn-lt"/>
              <a:ea typeface="+mn-ea"/>
              <a:cs typeface="+mn-cs"/>
            </a:rPr>
            <a:t>・ゴム</a:t>
          </a:r>
          <a:endParaRPr lang="ja-JP" altLang="ja-JP" sz="1000">
            <a:effectLst/>
          </a:endParaRPr>
        </a:p>
        <a:p>
          <a:pPr>
            <a:lnSpc>
              <a:spcPts val="1200"/>
            </a:lnSpc>
          </a:pPr>
          <a:r>
            <a:rPr lang="ja-JP" altLang="ja-JP" sz="1100">
              <a:effectLst/>
              <a:latin typeface="+mn-lt"/>
              <a:ea typeface="+mn-ea"/>
              <a:cs typeface="+mn-cs"/>
            </a:rPr>
            <a:t>・ガラス</a:t>
          </a:r>
          <a:endParaRPr lang="ja-JP" altLang="ja-JP" sz="1000">
            <a:effectLst/>
          </a:endParaRPr>
        </a:p>
        <a:p>
          <a:pPr>
            <a:lnSpc>
              <a:spcPts val="1100"/>
            </a:lnSpc>
          </a:pPr>
          <a:r>
            <a:rPr lang="ja-JP" altLang="ja-JP" sz="1100">
              <a:effectLst/>
              <a:latin typeface="+mn-lt"/>
              <a:ea typeface="+mn-ea"/>
              <a:cs typeface="+mn-cs"/>
            </a:rPr>
            <a:t>・木材</a:t>
          </a:r>
          <a:endParaRPr lang="ja-JP" altLang="ja-JP" sz="1000">
            <a:effectLst/>
          </a:endParaRPr>
        </a:p>
        <a:p>
          <a:pPr>
            <a:lnSpc>
              <a:spcPts val="1200"/>
            </a:lnSpc>
          </a:pPr>
          <a:r>
            <a:rPr lang="ja-JP" altLang="ja-JP" sz="1100">
              <a:effectLst/>
              <a:latin typeface="+mn-lt"/>
              <a:ea typeface="+mn-ea"/>
              <a:cs typeface="+mn-cs"/>
            </a:rPr>
            <a:t>・紙（用紙も含まれる）</a:t>
          </a:r>
          <a:endParaRPr lang="ja-JP" altLang="ja-JP" sz="1000">
            <a:effectLst/>
          </a:endParaRPr>
        </a:p>
        <a:p>
          <a:pPr>
            <a:lnSpc>
              <a:spcPts val="1100"/>
            </a:lnSpc>
          </a:pPr>
          <a:r>
            <a:rPr lang="ja-JP" altLang="ja-JP" sz="1100">
              <a:effectLst/>
              <a:latin typeface="+mn-lt"/>
              <a:ea typeface="+mn-ea"/>
              <a:cs typeface="+mn-cs"/>
            </a:rPr>
            <a:t>・農産物　等</a:t>
          </a:r>
          <a:endParaRPr lang="ja-JP" altLang="ja-JP" sz="1000">
            <a:effectLst/>
          </a:endParaRPr>
        </a:p>
      </xdr:txBody>
    </xdr:sp>
    <xdr:clientData/>
  </xdr:twoCellAnchor>
  <xdr:twoCellAnchor>
    <xdr:from>
      <xdr:col>6</xdr:col>
      <xdr:colOff>447675</xdr:colOff>
      <xdr:row>5</xdr:row>
      <xdr:rowOff>38100</xdr:rowOff>
    </xdr:from>
    <xdr:to>
      <xdr:col>9</xdr:col>
      <xdr:colOff>530407</xdr:colOff>
      <xdr:row>11</xdr:row>
      <xdr:rowOff>65587</xdr:rowOff>
    </xdr:to>
    <xdr:sp macro="" textlink="">
      <xdr:nvSpPr>
        <xdr:cNvPr id="13" name="WordArt 1">
          <a:extLst>
            <a:ext uri="{FF2B5EF4-FFF2-40B4-BE49-F238E27FC236}">
              <a16:creationId xmlns:a16="http://schemas.microsoft.com/office/drawing/2014/main" id="{87CA4405-6F70-4DF5-86CA-9D769CF2FDE3}"/>
            </a:ext>
          </a:extLst>
        </xdr:cNvPr>
        <xdr:cNvSpPr>
          <a:spLocks noChangeArrowheads="1" noChangeShapeType="1" noTextEdit="1"/>
        </xdr:cNvSpPr>
      </xdr:nvSpPr>
      <xdr:spPr bwMode="auto">
        <a:xfrm>
          <a:off x="2962275" y="971550"/>
          <a:ext cx="2025832" cy="999037"/>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初年度はこちらを使用（提出）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219075</xdr:colOff>
      <xdr:row>70</xdr:row>
      <xdr:rowOff>19050</xdr:rowOff>
    </xdr:from>
    <xdr:to>
      <xdr:col>8</xdr:col>
      <xdr:colOff>495300</xdr:colOff>
      <xdr:row>71</xdr:row>
      <xdr:rowOff>0</xdr:rowOff>
    </xdr:to>
    <xdr:sp macro="" textlink="">
      <xdr:nvSpPr>
        <xdr:cNvPr id="166607" name="AutoShape 7">
          <a:extLst>
            <a:ext uri="{FF2B5EF4-FFF2-40B4-BE49-F238E27FC236}">
              <a16:creationId xmlns:a16="http://schemas.microsoft.com/office/drawing/2014/main" id="{00000000-0008-0000-0900-0000CF8A0200}"/>
            </a:ext>
          </a:extLst>
        </xdr:cNvPr>
        <xdr:cNvSpPr>
          <a:spLocks noChangeArrowheads="1"/>
        </xdr:cNvSpPr>
      </xdr:nvSpPr>
      <xdr:spPr bwMode="auto">
        <a:xfrm>
          <a:off x="3962400" y="146399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71</xdr:row>
      <xdr:rowOff>9525</xdr:rowOff>
    </xdr:from>
    <xdr:to>
      <xdr:col>8</xdr:col>
      <xdr:colOff>495300</xdr:colOff>
      <xdr:row>71</xdr:row>
      <xdr:rowOff>161925</xdr:rowOff>
    </xdr:to>
    <xdr:sp macro="" textlink="">
      <xdr:nvSpPr>
        <xdr:cNvPr id="166608" name="AutoShape 8">
          <a:extLst>
            <a:ext uri="{FF2B5EF4-FFF2-40B4-BE49-F238E27FC236}">
              <a16:creationId xmlns:a16="http://schemas.microsoft.com/office/drawing/2014/main" id="{00000000-0008-0000-0900-0000D08A0200}"/>
            </a:ext>
          </a:extLst>
        </xdr:cNvPr>
        <xdr:cNvSpPr>
          <a:spLocks noChangeArrowheads="1"/>
        </xdr:cNvSpPr>
      </xdr:nvSpPr>
      <xdr:spPr bwMode="auto">
        <a:xfrm>
          <a:off x="396240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72</xdr:row>
      <xdr:rowOff>9525</xdr:rowOff>
    </xdr:from>
    <xdr:to>
      <xdr:col>8</xdr:col>
      <xdr:colOff>504825</xdr:colOff>
      <xdr:row>72</xdr:row>
      <xdr:rowOff>161925</xdr:rowOff>
    </xdr:to>
    <xdr:sp macro="" textlink="">
      <xdr:nvSpPr>
        <xdr:cNvPr id="166609" name="AutoShape 9">
          <a:extLst>
            <a:ext uri="{FF2B5EF4-FFF2-40B4-BE49-F238E27FC236}">
              <a16:creationId xmlns:a16="http://schemas.microsoft.com/office/drawing/2014/main" id="{00000000-0008-0000-0900-0000D18A0200}"/>
            </a:ext>
          </a:extLst>
        </xdr:cNvPr>
        <xdr:cNvSpPr>
          <a:spLocks noChangeArrowheads="1"/>
        </xdr:cNvSpPr>
      </xdr:nvSpPr>
      <xdr:spPr bwMode="auto">
        <a:xfrm>
          <a:off x="3971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238125</xdr:colOff>
      <xdr:row>73</xdr:row>
      <xdr:rowOff>9525</xdr:rowOff>
    </xdr:from>
    <xdr:to>
      <xdr:col>8</xdr:col>
      <xdr:colOff>514350</xdr:colOff>
      <xdr:row>73</xdr:row>
      <xdr:rowOff>161925</xdr:rowOff>
    </xdr:to>
    <xdr:sp macro="" textlink="">
      <xdr:nvSpPr>
        <xdr:cNvPr id="166611" name="AutoShape 12">
          <a:extLst>
            <a:ext uri="{FF2B5EF4-FFF2-40B4-BE49-F238E27FC236}">
              <a16:creationId xmlns:a16="http://schemas.microsoft.com/office/drawing/2014/main" id="{00000000-0008-0000-0900-0000D38A0200}"/>
            </a:ext>
          </a:extLst>
        </xdr:cNvPr>
        <xdr:cNvSpPr>
          <a:spLocks noChangeArrowheads="1"/>
        </xdr:cNvSpPr>
      </xdr:nvSpPr>
      <xdr:spPr bwMode="auto">
        <a:xfrm>
          <a:off x="3981450" y="151447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71</xdr:row>
      <xdr:rowOff>9525</xdr:rowOff>
    </xdr:from>
    <xdr:to>
      <xdr:col>5</xdr:col>
      <xdr:colOff>495300</xdr:colOff>
      <xdr:row>71</xdr:row>
      <xdr:rowOff>161925</xdr:rowOff>
    </xdr:to>
    <xdr:sp macro="" textlink="">
      <xdr:nvSpPr>
        <xdr:cNvPr id="166612" name="AutoShape 13">
          <a:extLst>
            <a:ext uri="{FF2B5EF4-FFF2-40B4-BE49-F238E27FC236}">
              <a16:creationId xmlns:a16="http://schemas.microsoft.com/office/drawing/2014/main" id="{00000000-0008-0000-0900-0000D48A0200}"/>
            </a:ext>
          </a:extLst>
        </xdr:cNvPr>
        <xdr:cNvSpPr>
          <a:spLocks noChangeArrowheads="1"/>
        </xdr:cNvSpPr>
      </xdr:nvSpPr>
      <xdr:spPr bwMode="auto">
        <a:xfrm>
          <a:off x="2066925"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72</xdr:row>
      <xdr:rowOff>19050</xdr:rowOff>
    </xdr:from>
    <xdr:to>
      <xdr:col>5</xdr:col>
      <xdr:colOff>495300</xdr:colOff>
      <xdr:row>73</xdr:row>
      <xdr:rowOff>0</xdr:rowOff>
    </xdr:to>
    <xdr:sp macro="" textlink="">
      <xdr:nvSpPr>
        <xdr:cNvPr id="166613" name="AutoShape 14">
          <a:extLst>
            <a:ext uri="{FF2B5EF4-FFF2-40B4-BE49-F238E27FC236}">
              <a16:creationId xmlns:a16="http://schemas.microsoft.com/office/drawing/2014/main" id="{00000000-0008-0000-0900-0000D58A0200}"/>
            </a:ext>
          </a:extLst>
        </xdr:cNvPr>
        <xdr:cNvSpPr>
          <a:spLocks noChangeArrowheads="1"/>
        </xdr:cNvSpPr>
      </xdr:nvSpPr>
      <xdr:spPr bwMode="auto">
        <a:xfrm>
          <a:off x="2066925" y="149828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70</xdr:row>
      <xdr:rowOff>9525</xdr:rowOff>
    </xdr:from>
    <xdr:to>
      <xdr:col>5</xdr:col>
      <xdr:colOff>504825</xdr:colOff>
      <xdr:row>70</xdr:row>
      <xdr:rowOff>161925</xdr:rowOff>
    </xdr:to>
    <xdr:sp macro="" textlink="">
      <xdr:nvSpPr>
        <xdr:cNvPr id="166614" name="AutoShape 62">
          <a:extLst>
            <a:ext uri="{FF2B5EF4-FFF2-40B4-BE49-F238E27FC236}">
              <a16:creationId xmlns:a16="http://schemas.microsoft.com/office/drawing/2014/main" id="{00000000-0008-0000-0900-0000D68A0200}"/>
            </a:ext>
          </a:extLst>
        </xdr:cNvPr>
        <xdr:cNvSpPr>
          <a:spLocks noChangeArrowheads="1"/>
        </xdr:cNvSpPr>
      </xdr:nvSpPr>
      <xdr:spPr bwMode="auto">
        <a:xfrm>
          <a:off x="2076450" y="146304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72</xdr:row>
      <xdr:rowOff>9525</xdr:rowOff>
    </xdr:from>
    <xdr:to>
      <xdr:col>5</xdr:col>
      <xdr:colOff>495300</xdr:colOff>
      <xdr:row>72</xdr:row>
      <xdr:rowOff>161925</xdr:rowOff>
    </xdr:to>
    <xdr:sp macro="" textlink="">
      <xdr:nvSpPr>
        <xdr:cNvPr id="166615" name="AutoShape 13">
          <a:extLst>
            <a:ext uri="{FF2B5EF4-FFF2-40B4-BE49-F238E27FC236}">
              <a16:creationId xmlns:a16="http://schemas.microsoft.com/office/drawing/2014/main" id="{00000000-0008-0000-0900-0000D78A0200}"/>
            </a:ext>
          </a:extLst>
        </xdr:cNvPr>
        <xdr:cNvSpPr>
          <a:spLocks noChangeArrowheads="1"/>
        </xdr:cNvSpPr>
      </xdr:nvSpPr>
      <xdr:spPr bwMode="auto">
        <a:xfrm>
          <a:off x="2066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73</xdr:row>
      <xdr:rowOff>19050</xdr:rowOff>
    </xdr:from>
    <xdr:to>
      <xdr:col>5</xdr:col>
      <xdr:colOff>495300</xdr:colOff>
      <xdr:row>74</xdr:row>
      <xdr:rowOff>0</xdr:rowOff>
    </xdr:to>
    <xdr:sp macro="" textlink="">
      <xdr:nvSpPr>
        <xdr:cNvPr id="166616" name="AutoShape 14">
          <a:extLst>
            <a:ext uri="{FF2B5EF4-FFF2-40B4-BE49-F238E27FC236}">
              <a16:creationId xmlns:a16="http://schemas.microsoft.com/office/drawing/2014/main" id="{00000000-0008-0000-0900-0000D88A0200}"/>
            </a:ext>
          </a:extLst>
        </xdr:cNvPr>
        <xdr:cNvSpPr>
          <a:spLocks noChangeArrowheads="1"/>
        </xdr:cNvSpPr>
      </xdr:nvSpPr>
      <xdr:spPr bwMode="auto">
        <a:xfrm>
          <a:off x="2066925" y="1515427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71</xdr:row>
      <xdr:rowOff>9525</xdr:rowOff>
    </xdr:from>
    <xdr:to>
      <xdr:col>5</xdr:col>
      <xdr:colOff>504825</xdr:colOff>
      <xdr:row>71</xdr:row>
      <xdr:rowOff>161925</xdr:rowOff>
    </xdr:to>
    <xdr:sp macro="" textlink="">
      <xdr:nvSpPr>
        <xdr:cNvPr id="166617" name="AutoShape 84">
          <a:extLst>
            <a:ext uri="{FF2B5EF4-FFF2-40B4-BE49-F238E27FC236}">
              <a16:creationId xmlns:a16="http://schemas.microsoft.com/office/drawing/2014/main" id="{00000000-0008-0000-0900-0000D98A0200}"/>
            </a:ext>
          </a:extLst>
        </xdr:cNvPr>
        <xdr:cNvSpPr>
          <a:spLocks noChangeArrowheads="1"/>
        </xdr:cNvSpPr>
      </xdr:nvSpPr>
      <xdr:spPr bwMode="auto">
        <a:xfrm>
          <a:off x="207645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10</xdr:col>
      <xdr:colOff>152400</xdr:colOff>
      <xdr:row>242</xdr:row>
      <xdr:rowOff>9525</xdr:rowOff>
    </xdr:from>
    <xdr:to>
      <xdr:col>13</xdr:col>
      <xdr:colOff>161926</xdr:colOff>
      <xdr:row>252</xdr:row>
      <xdr:rowOff>116417</xdr:rowOff>
    </xdr:to>
    <xdr:sp macro="" textlink="">
      <xdr:nvSpPr>
        <xdr:cNvPr id="48" name="Text Box 1">
          <a:extLst>
            <a:ext uri="{FF2B5EF4-FFF2-40B4-BE49-F238E27FC236}">
              <a16:creationId xmlns:a16="http://schemas.microsoft.com/office/drawing/2014/main" id="{00000000-0008-0000-0900-000030000000}"/>
            </a:ext>
          </a:extLst>
        </xdr:cNvPr>
        <xdr:cNvSpPr txBox="1">
          <a:spLocks noChangeArrowheads="1"/>
        </xdr:cNvSpPr>
      </xdr:nvSpPr>
      <xdr:spPr bwMode="auto">
        <a:xfrm>
          <a:off x="5232400" y="40490775"/>
          <a:ext cx="1798109" cy="1800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ja-JP" sz="1100">
              <a:effectLst/>
              <a:latin typeface="+mn-lt"/>
              <a:ea typeface="+mn-ea"/>
              <a:cs typeface="+mn-cs"/>
            </a:rPr>
            <a:t>○資源の種類</a:t>
          </a:r>
          <a:endParaRPr lang="ja-JP" altLang="ja-JP" sz="1000">
            <a:effectLst/>
          </a:endParaRPr>
        </a:p>
        <a:p>
          <a:pPr>
            <a:lnSpc>
              <a:spcPts val="1200"/>
            </a:lnSpc>
          </a:pPr>
          <a:r>
            <a:rPr lang="ja-JP" altLang="ja-JP" sz="1100">
              <a:effectLst/>
              <a:latin typeface="+mn-lt"/>
              <a:ea typeface="+mn-ea"/>
              <a:cs typeface="+mn-cs"/>
            </a:rPr>
            <a:t>・金属（鉄、アルミ、銅、鉛等）</a:t>
          </a:r>
          <a:endParaRPr lang="ja-JP" altLang="ja-JP" sz="1000">
            <a:effectLst/>
          </a:endParaRPr>
        </a:p>
        <a:p>
          <a:pPr>
            <a:lnSpc>
              <a:spcPts val="1200"/>
            </a:lnSpc>
          </a:pPr>
          <a:r>
            <a:rPr lang="ja-JP" altLang="ja-JP" sz="1100">
              <a:effectLst/>
              <a:latin typeface="+mn-lt"/>
              <a:ea typeface="+mn-ea"/>
              <a:cs typeface="+mn-cs"/>
            </a:rPr>
            <a:t>・プラスチック（種類毎）</a:t>
          </a:r>
          <a:endParaRPr lang="ja-JP" altLang="ja-JP" sz="1000">
            <a:effectLst/>
          </a:endParaRPr>
        </a:p>
        <a:p>
          <a:pPr>
            <a:lnSpc>
              <a:spcPts val="1200"/>
            </a:lnSpc>
          </a:pPr>
          <a:r>
            <a:rPr lang="ja-JP" altLang="ja-JP" sz="1100">
              <a:effectLst/>
              <a:latin typeface="+mn-lt"/>
              <a:ea typeface="+mn-ea"/>
              <a:cs typeface="+mn-cs"/>
            </a:rPr>
            <a:t>・ゴム</a:t>
          </a:r>
          <a:endParaRPr lang="ja-JP" altLang="ja-JP" sz="1000">
            <a:effectLst/>
          </a:endParaRPr>
        </a:p>
        <a:p>
          <a:pPr>
            <a:lnSpc>
              <a:spcPts val="1200"/>
            </a:lnSpc>
          </a:pPr>
          <a:r>
            <a:rPr lang="ja-JP" altLang="ja-JP" sz="1100">
              <a:effectLst/>
              <a:latin typeface="+mn-lt"/>
              <a:ea typeface="+mn-ea"/>
              <a:cs typeface="+mn-cs"/>
            </a:rPr>
            <a:t>・ガラス</a:t>
          </a:r>
          <a:endParaRPr lang="ja-JP" altLang="ja-JP" sz="1000">
            <a:effectLst/>
          </a:endParaRPr>
        </a:p>
        <a:p>
          <a:pPr>
            <a:lnSpc>
              <a:spcPts val="1100"/>
            </a:lnSpc>
          </a:pPr>
          <a:r>
            <a:rPr lang="ja-JP" altLang="ja-JP" sz="1100">
              <a:effectLst/>
              <a:latin typeface="+mn-lt"/>
              <a:ea typeface="+mn-ea"/>
              <a:cs typeface="+mn-cs"/>
            </a:rPr>
            <a:t>・木材</a:t>
          </a:r>
          <a:endParaRPr lang="ja-JP" altLang="ja-JP" sz="1000">
            <a:effectLst/>
          </a:endParaRPr>
        </a:p>
        <a:p>
          <a:pPr>
            <a:lnSpc>
              <a:spcPts val="1200"/>
            </a:lnSpc>
          </a:pPr>
          <a:r>
            <a:rPr lang="ja-JP" altLang="ja-JP" sz="1100">
              <a:effectLst/>
              <a:latin typeface="+mn-lt"/>
              <a:ea typeface="+mn-ea"/>
              <a:cs typeface="+mn-cs"/>
            </a:rPr>
            <a:t>・紙（用紙も含まれる）</a:t>
          </a:r>
          <a:endParaRPr lang="ja-JP" altLang="ja-JP" sz="1000">
            <a:effectLst/>
          </a:endParaRPr>
        </a:p>
        <a:p>
          <a:pPr>
            <a:lnSpc>
              <a:spcPts val="1100"/>
            </a:lnSpc>
          </a:pPr>
          <a:r>
            <a:rPr lang="ja-JP" altLang="ja-JP" sz="1100">
              <a:effectLst/>
              <a:latin typeface="+mn-lt"/>
              <a:ea typeface="+mn-ea"/>
              <a:cs typeface="+mn-cs"/>
            </a:rPr>
            <a:t>・農産物　等</a:t>
          </a:r>
          <a:endParaRPr lang="ja-JP" altLang="ja-JP" sz="10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261256</xdr:colOff>
      <xdr:row>6</xdr:row>
      <xdr:rowOff>152399</xdr:rowOff>
    </xdr:from>
    <xdr:to>
      <xdr:col>6</xdr:col>
      <xdr:colOff>359228</xdr:colOff>
      <xdr:row>8</xdr:row>
      <xdr:rowOff>97972</xdr:rowOff>
    </xdr:to>
    <xdr:sp macro="" textlink="">
      <xdr:nvSpPr>
        <xdr:cNvPr id="2" name="WordArt 1">
          <a:extLst>
            <a:ext uri="{FF2B5EF4-FFF2-40B4-BE49-F238E27FC236}">
              <a16:creationId xmlns:a16="http://schemas.microsoft.com/office/drawing/2014/main" id="{2F20619C-7A4A-4877-B42B-F9AE6207F489}"/>
            </a:ext>
          </a:extLst>
        </xdr:cNvPr>
        <xdr:cNvSpPr>
          <a:spLocks noChangeArrowheads="1" noChangeShapeType="1" noTextEdit="1"/>
        </xdr:cNvSpPr>
      </xdr:nvSpPr>
      <xdr:spPr bwMode="auto">
        <a:xfrm>
          <a:off x="7957456" y="1470659"/>
          <a:ext cx="1515292" cy="494213"/>
        </a:xfrm>
        <a:prstGeom prst="rect">
          <a:avLst/>
        </a:prstGeom>
      </xdr:spPr>
      <xdr:txBody>
        <a:bodyPr vertOverflow="clip" wrap="none" lIns="91440" tIns="45720" rIns="91440" bIns="45720" fromWordArt="1" anchor="t">
          <a:prstTxWarp prst="textSlantUp">
            <a:avLst>
              <a:gd name="adj" fmla="val 48098"/>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初回のみ提出資料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342900</xdr:colOff>
      <xdr:row>2</xdr:row>
      <xdr:rowOff>152400</xdr:rowOff>
    </xdr:from>
    <xdr:to>
      <xdr:col>9</xdr:col>
      <xdr:colOff>257175</xdr:colOff>
      <xdr:row>6</xdr:row>
      <xdr:rowOff>76200</xdr:rowOff>
    </xdr:to>
    <xdr:sp macro="" textlink="">
      <xdr:nvSpPr>
        <xdr:cNvPr id="2" name="WordArt 1">
          <a:extLst>
            <a:ext uri="{FF2B5EF4-FFF2-40B4-BE49-F238E27FC236}">
              <a16:creationId xmlns:a16="http://schemas.microsoft.com/office/drawing/2014/main" id="{00000000-0008-0000-0B00-000002000000}"/>
            </a:ext>
          </a:extLst>
        </xdr:cNvPr>
        <xdr:cNvSpPr>
          <a:spLocks noChangeArrowheads="1" noChangeShapeType="1" noTextEdit="1"/>
        </xdr:cNvSpPr>
      </xdr:nvSpPr>
      <xdr:spPr bwMode="auto">
        <a:xfrm>
          <a:off x="7381875" y="514350"/>
          <a:ext cx="1981200" cy="1066800"/>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サンプル</a:t>
          </a:r>
        </a:p>
      </xdr:txBody>
    </xdr:sp>
    <xdr:clientData/>
  </xdr:twoCellAnchor>
  <xdr:twoCellAnchor>
    <xdr:from>
      <xdr:col>0</xdr:col>
      <xdr:colOff>295275</xdr:colOff>
      <xdr:row>5</xdr:row>
      <xdr:rowOff>28575</xdr:rowOff>
    </xdr:from>
    <xdr:to>
      <xdr:col>1</xdr:col>
      <xdr:colOff>2238375</xdr:colOff>
      <xdr:row>6</xdr:row>
      <xdr:rowOff>38100</xdr:rowOff>
    </xdr:to>
    <xdr:sp macro="" textlink="">
      <xdr:nvSpPr>
        <xdr:cNvPr id="12" name="AutoShape 29">
          <a:extLst>
            <a:ext uri="{FF2B5EF4-FFF2-40B4-BE49-F238E27FC236}">
              <a16:creationId xmlns:a16="http://schemas.microsoft.com/office/drawing/2014/main" id="{00000000-0008-0000-0B00-00000C000000}"/>
            </a:ext>
          </a:extLst>
        </xdr:cNvPr>
        <xdr:cNvSpPr>
          <a:spLocks/>
        </xdr:cNvSpPr>
      </xdr:nvSpPr>
      <xdr:spPr bwMode="auto">
        <a:xfrm>
          <a:off x="295275" y="942975"/>
          <a:ext cx="2733675" cy="390525"/>
        </a:xfrm>
        <a:prstGeom prst="borderCallout1">
          <a:avLst>
            <a:gd name="adj1" fmla="val 29269"/>
            <a:gd name="adj2" fmla="val -2787"/>
            <a:gd name="adj3" fmla="val 1229269"/>
            <a:gd name="adj4" fmla="val -19861"/>
          </a:avLst>
        </a:prstGeom>
        <a:solidFill>
          <a:srgbClr val="FFFFBF"/>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outerShdw>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不要な項目は行を非表示（高さを０に）にする</a:t>
          </a:r>
        </a:p>
        <a:p>
          <a:pPr algn="l" rtl="0">
            <a:lnSpc>
              <a:spcPts val="1300"/>
            </a:lnSpc>
            <a:defRPr sz="1000"/>
          </a:pPr>
          <a:r>
            <a:rPr lang="ja-JP" altLang="en-US" sz="1100" b="0" i="0" u="none" strike="noStrike" baseline="0">
              <a:solidFill>
                <a:srgbClr val="000000"/>
              </a:solidFill>
              <a:latin typeface="ＭＳ Ｐゴシック"/>
              <a:ea typeface="ＭＳ Ｐゴシック"/>
            </a:rPr>
            <a:t>不足の項目は追加する</a:t>
          </a:r>
        </a:p>
      </xdr:txBody>
    </xdr:sp>
    <xdr:clientData/>
  </xdr:twoCellAnchor>
</xdr:wsDr>
</file>

<file path=xl/persons/person.xml><?xml version="1.0" encoding="utf-8"?>
<personList xmlns="http://schemas.microsoft.com/office/spreadsheetml/2018/threadedcomments" xmlns:x="http://schemas.openxmlformats.org/spreadsheetml/2006/main">
  <person displayName="u y" id="{F86BE086-EAED-4238-8AA8-BCA510799529}" userId="62d7b975e2963fac"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2" dT="2019-03-28T00:31:51.06" personId="{F86BE086-EAED-4238-8AA8-BCA510799529}" id="{71D5F07B-9157-401A-8A41-3905CC7A62ED}">
    <text>プルダウンで選択</text>
  </threadedComment>
  <threadedComment ref="E17" dT="2019-03-28T00:31:51.06" personId="{F86BE086-EAED-4238-8AA8-BCA510799529}" id="{1715F6CA-7847-4B89-B2D9-7E7681C87411}">
    <text>プルダウンで選択</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ea21.jp/" TargetMode="External"/><Relationship Id="rId7" Type="http://schemas.openxmlformats.org/officeDocument/2006/relationships/comments" Target="../comments1.xml"/><Relationship Id="rId2" Type="http://schemas.openxmlformats.org/officeDocument/2006/relationships/hyperlink" Target="http://www.env.go.jp/policy/sdgs/guides/SDGsguide-siryo_ver2.pdf" TargetMode="External"/><Relationship Id="rId1" Type="http://schemas.openxmlformats.org/officeDocument/2006/relationships/hyperlink" Target="http://www.ea21-plaza.org/"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unic.or.jp/activities/economic_social_development/sustainable_development/2030agenda/sdgs_logo/" TargetMode="External"/><Relationship Id="rId2" Type="http://schemas.openxmlformats.org/officeDocument/2006/relationships/hyperlink" Target="https://sdgs-support.or.jp/journal/animedewakaru_logo/" TargetMode="External"/><Relationship Id="rId1" Type="http://schemas.openxmlformats.org/officeDocument/2006/relationships/hyperlink" Target="https://sdgs-support.or.jp/journal/official_logo/" TargetMode="External"/><Relationship Id="rId5" Type="http://schemas.openxmlformats.org/officeDocument/2006/relationships/drawing" Target="../drawings/drawing21.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ea21.jp/starter/flow/"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hyperlink" Target="http://www.prtr.nite.go.jp/prtr/prmate.html" TargetMode="External"/><Relationship Id="rId2" Type="http://schemas.openxmlformats.org/officeDocument/2006/relationships/hyperlink" Target="http://www.prtr.nite.go.jp/prtr/prmate.html" TargetMode="External"/><Relationship Id="rId1" Type="http://schemas.openxmlformats.org/officeDocument/2006/relationships/hyperlink" Target="http://www.prtr.nite.go.jp/prtr/prmate.html"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79"/>
  <sheetViews>
    <sheetView topLeftCell="A70" zoomScale="120" zoomScaleNormal="120" workbookViewId="0">
      <selection activeCell="K77" sqref="K77"/>
    </sheetView>
  </sheetViews>
  <sheetFormatPr defaultColWidth="8.90625" defaultRowHeight="13"/>
  <cols>
    <col min="1" max="1" width="4.08984375" customWidth="1"/>
    <col min="2" max="2" width="11.08984375" customWidth="1"/>
    <col min="3" max="3" width="4.26953125" customWidth="1"/>
    <col min="4" max="4" width="13.36328125" customWidth="1"/>
    <col min="5" max="5" width="4.453125" customWidth="1"/>
    <col min="6" max="6" width="10.7265625" customWidth="1"/>
    <col min="7" max="7" width="4.26953125" customWidth="1"/>
    <col min="8" max="8" width="11.7265625" customWidth="1"/>
  </cols>
  <sheetData>
    <row r="1" spans="1:12" ht="14">
      <c r="A1" s="1355" t="s">
        <v>1983</v>
      </c>
      <c r="B1" s="1355"/>
    </row>
    <row r="2" spans="1:12">
      <c r="B2" s="3048" t="s">
        <v>1984</v>
      </c>
      <c r="C2" s="3049"/>
      <c r="D2" s="3049"/>
      <c r="E2" s="3049"/>
      <c r="F2" s="3049"/>
      <c r="G2" s="3049"/>
      <c r="H2" s="3049"/>
      <c r="I2" s="3049"/>
      <c r="J2" s="3049"/>
      <c r="K2" s="3049"/>
      <c r="L2" s="3049"/>
    </row>
    <row r="3" spans="1:12">
      <c r="B3" s="3049"/>
      <c r="C3" s="3049"/>
      <c r="D3" s="3049"/>
      <c r="E3" s="3049"/>
      <c r="F3" s="3049"/>
      <c r="G3" s="3049"/>
      <c r="H3" s="3049"/>
      <c r="I3" s="3049"/>
      <c r="J3" s="3049"/>
      <c r="K3" s="3049"/>
      <c r="L3" s="3049"/>
    </row>
    <row r="4" spans="1:12">
      <c r="B4" s="3048" t="s">
        <v>1985</v>
      </c>
      <c r="C4" s="3048"/>
      <c r="D4" s="3048"/>
      <c r="E4" s="3048"/>
      <c r="F4" s="3048"/>
      <c r="G4" s="3048"/>
      <c r="H4" s="3048"/>
      <c r="I4" s="3048"/>
      <c r="J4" s="3048"/>
      <c r="K4" s="3048"/>
      <c r="L4" s="3048"/>
    </row>
    <row r="5" spans="1:12">
      <c r="B5" s="3048"/>
      <c r="C5" s="3048"/>
      <c r="D5" s="3048"/>
      <c r="E5" s="3048"/>
      <c r="F5" s="3048"/>
      <c r="G5" s="3048"/>
      <c r="H5" s="3048"/>
      <c r="I5" s="3048"/>
      <c r="J5" s="3048"/>
      <c r="K5" s="3048"/>
      <c r="L5" s="3048"/>
    </row>
    <row r="6" spans="1:12">
      <c r="B6" s="3048" t="s">
        <v>1986</v>
      </c>
      <c r="C6" s="3048"/>
      <c r="D6" s="3048"/>
      <c r="E6" s="3048"/>
      <c r="F6" s="3048"/>
      <c r="G6" s="3048"/>
      <c r="H6" s="3048"/>
      <c r="I6" s="3048"/>
      <c r="J6" s="3048"/>
      <c r="K6" s="3048"/>
      <c r="L6" s="3048"/>
    </row>
    <row r="7" spans="1:12">
      <c r="B7" s="3048"/>
      <c r="C7" s="3048"/>
      <c r="D7" s="3048"/>
      <c r="E7" s="3048"/>
      <c r="F7" s="3048"/>
      <c r="G7" s="3048"/>
      <c r="H7" s="3048"/>
      <c r="I7" s="3048"/>
      <c r="J7" s="3048"/>
      <c r="K7" s="3048"/>
      <c r="L7" s="3048"/>
    </row>
    <row r="8" spans="1:12" ht="14">
      <c r="A8" s="1355" t="s">
        <v>1987</v>
      </c>
      <c r="B8" s="1999"/>
      <c r="C8" s="1999"/>
      <c r="D8" s="1999"/>
      <c r="E8" s="1999"/>
      <c r="F8" s="1999"/>
      <c r="G8" s="1999"/>
      <c r="H8" s="1999"/>
      <c r="I8" s="1999"/>
      <c r="J8" s="1999"/>
      <c r="K8" s="1999"/>
      <c r="L8" s="1999"/>
    </row>
    <row r="9" spans="1:12">
      <c r="B9" s="3048" t="s">
        <v>1988</v>
      </c>
      <c r="C9" s="3048"/>
      <c r="D9" s="3048"/>
      <c r="E9" s="3048"/>
      <c r="F9" s="3048"/>
      <c r="G9" s="3048"/>
      <c r="H9" s="3048"/>
      <c r="I9" s="3048"/>
      <c r="J9" s="3048"/>
      <c r="K9" s="3048"/>
      <c r="L9" s="3048"/>
    </row>
    <row r="10" spans="1:12">
      <c r="B10" s="3048"/>
      <c r="C10" s="3048"/>
      <c r="D10" s="3048"/>
      <c r="E10" s="3048"/>
      <c r="F10" s="3048"/>
      <c r="G10" s="3048"/>
      <c r="H10" s="3048"/>
      <c r="I10" s="3048"/>
      <c r="J10" s="3048"/>
      <c r="K10" s="3048"/>
      <c r="L10" s="3048"/>
    </row>
    <row r="11" spans="1:12" ht="14">
      <c r="A11" s="1355" t="s">
        <v>1989</v>
      </c>
      <c r="B11" s="1999"/>
      <c r="C11" s="1999"/>
      <c r="D11" s="1999"/>
      <c r="E11" s="1999"/>
      <c r="F11" s="1999"/>
      <c r="G11" s="1999"/>
      <c r="H11" s="1999"/>
      <c r="I11" s="1999"/>
      <c r="J11" s="1999"/>
      <c r="K11" s="1999"/>
      <c r="L11" s="1999"/>
    </row>
    <row r="12" spans="1:12">
      <c r="B12" s="3048" t="s">
        <v>1990</v>
      </c>
      <c r="C12" s="3048"/>
      <c r="D12" s="3048"/>
      <c r="E12" s="3048"/>
      <c r="F12" s="3048"/>
      <c r="G12" s="3048"/>
      <c r="H12" s="3048"/>
      <c r="I12" s="3048"/>
      <c r="J12" s="3048"/>
      <c r="K12" s="3048"/>
      <c r="L12" s="3048"/>
    </row>
    <row r="13" spans="1:12">
      <c r="B13" s="3048"/>
      <c r="C13" s="3048"/>
      <c r="D13" s="3048"/>
      <c r="E13" s="3048"/>
      <c r="F13" s="3048"/>
      <c r="G13" s="3048"/>
      <c r="H13" s="3048"/>
      <c r="I13" s="3048"/>
      <c r="J13" s="3048"/>
      <c r="K13" s="3048"/>
      <c r="L13" s="3048"/>
    </row>
    <row r="14" spans="1:12">
      <c r="B14" s="3048"/>
      <c r="C14" s="3048"/>
      <c r="D14" s="3048"/>
      <c r="E14" s="3048"/>
      <c r="F14" s="3048"/>
      <c r="G14" s="3048"/>
      <c r="H14" s="3048"/>
      <c r="I14" s="3048"/>
      <c r="J14" s="3048"/>
      <c r="K14" s="3048"/>
      <c r="L14" s="3048"/>
    </row>
    <row r="15" spans="1:12" ht="14">
      <c r="A15" s="1355" t="s">
        <v>1991</v>
      </c>
      <c r="B15" s="2000"/>
      <c r="C15" s="2000"/>
      <c r="D15" s="2000"/>
      <c r="E15" s="2000"/>
      <c r="F15" s="2000"/>
      <c r="G15" s="2000"/>
      <c r="H15" s="2000"/>
      <c r="I15" s="2000" t="s">
        <v>1992</v>
      </c>
      <c r="J15" s="2000"/>
      <c r="K15" s="2000"/>
      <c r="L15" s="2000"/>
    </row>
    <row r="16" spans="1:12">
      <c r="B16" s="2000" t="s">
        <v>1993</v>
      </c>
      <c r="C16" s="2000"/>
      <c r="D16" s="2000"/>
      <c r="E16" s="2000"/>
      <c r="F16" s="2000"/>
      <c r="G16" s="2000"/>
      <c r="H16" s="2000"/>
      <c r="I16" s="2000" t="s">
        <v>1994</v>
      </c>
      <c r="J16" s="2000"/>
      <c r="K16" s="2000"/>
      <c r="L16" s="2000"/>
    </row>
    <row r="17" spans="1:12">
      <c r="B17" s="2000" t="s">
        <v>1995</v>
      </c>
      <c r="C17" s="2000"/>
      <c r="D17" s="2000"/>
      <c r="E17" s="2000"/>
      <c r="F17" s="2000"/>
      <c r="G17" s="2000"/>
      <c r="H17" s="2000"/>
      <c r="I17" s="2000"/>
      <c r="J17" s="2000"/>
      <c r="K17" s="2000"/>
      <c r="L17" s="2000"/>
    </row>
    <row r="18" spans="1:12" ht="14">
      <c r="A18" s="1355" t="s">
        <v>1996</v>
      </c>
    </row>
    <row r="19" spans="1:12">
      <c r="A19" s="39" t="s">
        <v>1008</v>
      </c>
      <c r="B19" t="s">
        <v>1997</v>
      </c>
    </row>
    <row r="20" spans="1:12">
      <c r="A20" s="39" t="s">
        <v>1009</v>
      </c>
      <c r="B20" t="s">
        <v>1998</v>
      </c>
    </row>
    <row r="21" spans="1:12" ht="14">
      <c r="A21" s="1355" t="s">
        <v>1999</v>
      </c>
    </row>
    <row r="22" spans="1:12">
      <c r="A22" s="39" t="s">
        <v>1008</v>
      </c>
      <c r="B22" t="s">
        <v>2000</v>
      </c>
    </row>
    <row r="23" spans="1:12">
      <c r="A23" s="39" t="s">
        <v>1009</v>
      </c>
      <c r="B23" t="s">
        <v>2001</v>
      </c>
    </row>
    <row r="24" spans="1:12">
      <c r="A24" s="39" t="s">
        <v>1011</v>
      </c>
      <c r="B24" t="s">
        <v>2002</v>
      </c>
    </row>
    <row r="25" spans="1:12">
      <c r="A25" s="39" t="s">
        <v>866</v>
      </c>
      <c r="B25" t="s">
        <v>2003</v>
      </c>
    </row>
    <row r="26" spans="1:12" ht="14">
      <c r="A26" s="1355" t="s">
        <v>2004</v>
      </c>
    </row>
    <row r="27" spans="1:12">
      <c r="A27" s="39" t="s">
        <v>1008</v>
      </c>
      <c r="B27" t="s">
        <v>2005</v>
      </c>
    </row>
    <row r="28" spans="1:12">
      <c r="A28" s="39"/>
      <c r="B28" t="s">
        <v>2006</v>
      </c>
    </row>
    <row r="29" spans="1:12">
      <c r="A29" s="39" t="s">
        <v>1009</v>
      </c>
      <c r="B29" t="s">
        <v>2007</v>
      </c>
    </row>
    <row r="30" spans="1:12">
      <c r="A30" s="39" t="s">
        <v>1011</v>
      </c>
      <c r="B30" t="s">
        <v>2008</v>
      </c>
    </row>
    <row r="31" spans="1:12">
      <c r="A31" s="39"/>
      <c r="B31" t="s">
        <v>2009</v>
      </c>
    </row>
    <row r="32" spans="1:12">
      <c r="A32" s="39" t="s">
        <v>1013</v>
      </c>
      <c r="B32" t="s">
        <v>2010</v>
      </c>
    </row>
    <row r="33" spans="1:2">
      <c r="A33" s="39" t="s">
        <v>1002</v>
      </c>
      <c r="B33" t="s">
        <v>2011</v>
      </c>
    </row>
    <row r="34" spans="1:2">
      <c r="A34" s="39" t="s">
        <v>1003</v>
      </c>
      <c r="B34" t="s">
        <v>2012</v>
      </c>
    </row>
    <row r="35" spans="1:2">
      <c r="A35" s="39" t="s">
        <v>1005</v>
      </c>
      <c r="B35" t="s">
        <v>2013</v>
      </c>
    </row>
    <row r="36" spans="1:2">
      <c r="A36" s="39" t="s">
        <v>1006</v>
      </c>
      <c r="B36" t="s">
        <v>2014</v>
      </c>
    </row>
    <row r="37" spans="1:2">
      <c r="A37" s="39" t="s">
        <v>2015</v>
      </c>
      <c r="B37" t="s">
        <v>2016</v>
      </c>
    </row>
    <row r="38" spans="1:2" ht="14">
      <c r="A38" s="1355" t="s">
        <v>2017</v>
      </c>
    </row>
    <row r="39" spans="1:2">
      <c r="A39" s="39" t="s">
        <v>1008</v>
      </c>
      <c r="B39" t="s">
        <v>2018</v>
      </c>
    </row>
    <row r="40" spans="1:2">
      <c r="A40" s="39" t="s">
        <v>1009</v>
      </c>
      <c r="B40" t="s">
        <v>2019</v>
      </c>
    </row>
    <row r="41" spans="1:2">
      <c r="A41" s="39" t="s">
        <v>1011</v>
      </c>
      <c r="B41" t="s">
        <v>2020</v>
      </c>
    </row>
    <row r="42" spans="1:2">
      <c r="A42" s="39" t="s">
        <v>1013</v>
      </c>
      <c r="B42" t="s">
        <v>2021</v>
      </c>
    </row>
    <row r="43" spans="1:2">
      <c r="A43" s="39"/>
    </row>
    <row r="44" spans="1:2" ht="14">
      <c r="A44" s="1355" t="s">
        <v>2022</v>
      </c>
    </row>
    <row r="45" spans="1:2" ht="12.75" customHeight="1">
      <c r="A45" s="39" t="s">
        <v>1008</v>
      </c>
      <c r="B45" t="s">
        <v>2023</v>
      </c>
    </row>
    <row r="46" spans="1:2">
      <c r="A46" s="39" t="s">
        <v>1009</v>
      </c>
      <c r="B46" t="s">
        <v>2024</v>
      </c>
    </row>
    <row r="47" spans="1:2">
      <c r="A47" s="39" t="s">
        <v>1011</v>
      </c>
      <c r="B47" t="s">
        <v>2025</v>
      </c>
    </row>
    <row r="49" spans="1:8" ht="14">
      <c r="A49" s="1355" t="s">
        <v>2026</v>
      </c>
    </row>
    <row r="51" spans="1:8" ht="26">
      <c r="B51" s="2001" t="s">
        <v>1254</v>
      </c>
      <c r="D51" s="2002" t="s">
        <v>2668</v>
      </c>
      <c r="F51" s="2002" t="s">
        <v>2027</v>
      </c>
      <c r="H51" s="2002" t="s">
        <v>2028</v>
      </c>
    </row>
    <row r="52" spans="1:8" ht="34.9" customHeight="1">
      <c r="B52" s="1943" t="s">
        <v>2029</v>
      </c>
      <c r="C52" s="178"/>
      <c r="D52" s="1943" t="s">
        <v>2030</v>
      </c>
    </row>
    <row r="53" spans="1:8">
      <c r="B53" s="812" t="s">
        <v>2031</v>
      </c>
      <c r="D53" s="40" t="s">
        <v>2032</v>
      </c>
    </row>
    <row r="54" spans="1:8">
      <c r="B54" s="5"/>
    </row>
    <row r="55" spans="1:8">
      <c r="B55" s="812" t="s">
        <v>228</v>
      </c>
      <c r="D55" s="812" t="s">
        <v>228</v>
      </c>
      <c r="E55" s="5"/>
      <c r="F55" s="5"/>
      <c r="G55" s="5"/>
      <c r="H55" s="5"/>
    </row>
    <row r="56" spans="1:8">
      <c r="B56" s="5"/>
      <c r="D56" s="5"/>
      <c r="E56" s="5"/>
      <c r="F56" s="812" t="s">
        <v>228</v>
      </c>
      <c r="G56" s="5"/>
      <c r="H56" s="812" t="s">
        <v>228</v>
      </c>
    </row>
    <row r="57" spans="1:8">
      <c r="B57" s="812" t="s">
        <v>1023</v>
      </c>
      <c r="D57" s="812" t="s">
        <v>1023</v>
      </c>
      <c r="E57" s="5"/>
      <c r="F57" s="5"/>
      <c r="G57" s="5"/>
      <c r="H57" s="5"/>
    </row>
    <row r="58" spans="1:8">
      <c r="B58" s="5"/>
      <c r="D58" s="5"/>
      <c r="E58" s="5"/>
      <c r="F58" s="812" t="s">
        <v>1023</v>
      </c>
      <c r="G58" s="5"/>
      <c r="H58" s="812" t="s">
        <v>1023</v>
      </c>
    </row>
    <row r="59" spans="1:8">
      <c r="B59" s="812" t="s">
        <v>1026</v>
      </c>
      <c r="D59" s="812" t="s">
        <v>1026</v>
      </c>
      <c r="E59" s="5"/>
      <c r="F59" s="5"/>
      <c r="G59" s="5"/>
      <c r="H59" s="5"/>
    </row>
    <row r="60" spans="1:8">
      <c r="B60" s="5"/>
      <c r="D60" s="5"/>
      <c r="E60" s="5"/>
      <c r="F60" s="812" t="s">
        <v>1026</v>
      </c>
      <c r="G60" s="5"/>
      <c r="H60" s="812" t="s">
        <v>1026</v>
      </c>
    </row>
    <row r="61" spans="1:8">
      <c r="B61" s="812" t="s">
        <v>1213</v>
      </c>
      <c r="D61" s="812" t="s">
        <v>1213</v>
      </c>
      <c r="E61" s="5"/>
      <c r="F61" s="5"/>
      <c r="G61" s="5"/>
      <c r="H61" s="5"/>
    </row>
    <row r="62" spans="1:8">
      <c r="B62" s="5"/>
      <c r="D62" s="5"/>
      <c r="E62" s="5"/>
      <c r="F62" s="812" t="s">
        <v>1213</v>
      </c>
      <c r="G62" s="5"/>
      <c r="H62" s="812" t="s">
        <v>1213</v>
      </c>
    </row>
    <row r="63" spans="1:8">
      <c r="B63" s="812" t="s">
        <v>1316</v>
      </c>
      <c r="D63" s="812" t="s">
        <v>1316</v>
      </c>
      <c r="E63" s="5"/>
      <c r="F63" s="5"/>
      <c r="G63" s="5"/>
      <c r="H63" s="5"/>
    </row>
    <row r="64" spans="1:8">
      <c r="B64" s="5"/>
      <c r="D64" s="5"/>
      <c r="E64" s="5"/>
      <c r="F64" s="812" t="s">
        <v>1316</v>
      </c>
      <c r="G64" s="5"/>
      <c r="H64" s="812" t="s">
        <v>1316</v>
      </c>
    </row>
    <row r="65" spans="2:8">
      <c r="B65" s="812" t="s">
        <v>435</v>
      </c>
      <c r="D65" s="812" t="s">
        <v>435</v>
      </c>
      <c r="E65" s="5"/>
      <c r="F65" s="5"/>
      <c r="G65" s="5"/>
      <c r="H65" s="5"/>
    </row>
    <row r="66" spans="2:8">
      <c r="B66" s="5"/>
      <c r="D66" s="5"/>
      <c r="E66" s="5"/>
      <c r="F66" s="812" t="s">
        <v>435</v>
      </c>
      <c r="G66" s="5"/>
      <c r="H66" s="812" t="s">
        <v>435</v>
      </c>
    </row>
    <row r="67" spans="2:8">
      <c r="B67" s="812" t="s">
        <v>2033</v>
      </c>
      <c r="D67" s="812" t="s">
        <v>2033</v>
      </c>
      <c r="E67" s="5"/>
      <c r="F67" s="5"/>
      <c r="G67" s="5"/>
      <c r="H67" s="5"/>
    </row>
    <row r="68" spans="2:8">
      <c r="B68" s="5"/>
      <c r="D68" s="5"/>
      <c r="E68" s="5"/>
      <c r="F68" s="812" t="s">
        <v>2033</v>
      </c>
      <c r="G68" s="5"/>
      <c r="H68" s="812" t="s">
        <v>2033</v>
      </c>
    </row>
    <row r="69" spans="2:8">
      <c r="B69" s="812" t="s">
        <v>2034</v>
      </c>
      <c r="D69" s="43" t="s">
        <v>2034</v>
      </c>
    </row>
    <row r="70" spans="2:8" ht="21" customHeight="1"/>
    <row r="71" spans="2:8" ht="26">
      <c r="D71" s="2003" t="s">
        <v>2035</v>
      </c>
      <c r="H71" s="2003" t="s">
        <v>2035</v>
      </c>
    </row>
    <row r="72" spans="2:8">
      <c r="D72" s="1998"/>
      <c r="H72" s="1998"/>
    </row>
    <row r="73" spans="2:8" ht="26">
      <c r="D73" s="2003" t="s">
        <v>2036</v>
      </c>
      <c r="H73" s="2003" t="s">
        <v>2036</v>
      </c>
    </row>
    <row r="74" spans="2:8">
      <c r="D74" s="1998"/>
      <c r="H74" s="1998"/>
    </row>
    <row r="75" spans="2:8" ht="26">
      <c r="D75" s="2003" t="s">
        <v>2037</v>
      </c>
      <c r="H75" s="2003" t="s">
        <v>2037</v>
      </c>
    </row>
    <row r="77" spans="2:8">
      <c r="D77" s="43" t="s">
        <v>437</v>
      </c>
      <c r="H77" s="43" t="s">
        <v>437</v>
      </c>
    </row>
    <row r="79" spans="2:8" ht="33">
      <c r="D79" s="2588" t="s">
        <v>657</v>
      </c>
      <c r="F79" s="43" t="s">
        <v>2038</v>
      </c>
      <c r="H79" s="1998" t="s">
        <v>2039</v>
      </c>
    </row>
  </sheetData>
  <mergeCells count="5">
    <mergeCell ref="B2:L3"/>
    <mergeCell ref="B4:L5"/>
    <mergeCell ref="B6:L7"/>
    <mergeCell ref="B9:L10"/>
    <mergeCell ref="B12:L14"/>
  </mergeCells>
  <phoneticPr fontId="14"/>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55B86-A324-48AF-AC4E-C44FAE0E352F}">
  <dimension ref="A1:R376"/>
  <sheetViews>
    <sheetView view="pageBreakPreview" zoomScale="85" zoomScaleNormal="100" zoomScaleSheetLayoutView="85" workbookViewId="0"/>
  </sheetViews>
  <sheetFormatPr defaultColWidth="9" defaultRowHeight="13"/>
  <cols>
    <col min="1" max="1" width="6.08984375" style="2073" customWidth="1"/>
    <col min="2" max="2" width="88.7265625" style="2060" customWidth="1"/>
    <col min="3" max="3" width="17.36328125" style="2060" bestFit="1" customWidth="1"/>
    <col min="4" max="4" width="6.90625" style="2061" customWidth="1"/>
    <col min="5" max="6" width="6.90625" style="2062" customWidth="1"/>
    <col min="7" max="7" width="6.90625" style="2063" customWidth="1"/>
    <col min="8" max="8" width="6" style="2064" customWidth="1"/>
    <col min="9" max="9" width="4.453125" style="1399" customWidth="1"/>
    <col min="10" max="17" width="9" style="1399"/>
    <col min="18" max="256" width="9" style="2064"/>
    <col min="257" max="257" width="6.08984375" style="2064" customWidth="1"/>
    <col min="258" max="258" width="88.7265625" style="2064" customWidth="1"/>
    <col min="259" max="259" width="17.36328125" style="2064" bestFit="1" customWidth="1"/>
    <col min="260" max="260" width="10" style="2064" customWidth="1"/>
    <col min="261" max="263" width="9.453125" style="2064" customWidth="1"/>
    <col min="264" max="512" width="9" style="2064"/>
    <col min="513" max="513" width="6.08984375" style="2064" customWidth="1"/>
    <col min="514" max="514" width="88.7265625" style="2064" customWidth="1"/>
    <col min="515" max="515" width="17.36328125" style="2064" bestFit="1" customWidth="1"/>
    <col min="516" max="516" width="10" style="2064" customWidth="1"/>
    <col min="517" max="519" width="9.453125" style="2064" customWidth="1"/>
    <col min="520" max="768" width="9" style="2064"/>
    <col min="769" max="769" width="6.08984375" style="2064" customWidth="1"/>
    <col min="770" max="770" width="88.7265625" style="2064" customWidth="1"/>
    <col min="771" max="771" width="17.36328125" style="2064" bestFit="1" customWidth="1"/>
    <col min="772" max="772" width="10" style="2064" customWidth="1"/>
    <col min="773" max="775" width="9.453125" style="2064" customWidth="1"/>
    <col min="776" max="1024" width="9" style="2064"/>
    <col min="1025" max="1025" width="6.08984375" style="2064" customWidth="1"/>
    <col min="1026" max="1026" width="88.7265625" style="2064" customWidth="1"/>
    <col min="1027" max="1027" width="17.36328125" style="2064" bestFit="1" customWidth="1"/>
    <col min="1028" max="1028" width="10" style="2064" customWidth="1"/>
    <col min="1029" max="1031" width="9.453125" style="2064" customWidth="1"/>
    <col min="1032" max="1280" width="9" style="2064"/>
    <col min="1281" max="1281" width="6.08984375" style="2064" customWidth="1"/>
    <col min="1282" max="1282" width="88.7265625" style="2064" customWidth="1"/>
    <col min="1283" max="1283" width="17.36328125" style="2064" bestFit="1" customWidth="1"/>
    <col min="1284" max="1284" width="10" style="2064" customWidth="1"/>
    <col min="1285" max="1287" width="9.453125" style="2064" customWidth="1"/>
    <col min="1288" max="1536" width="9" style="2064"/>
    <col min="1537" max="1537" width="6.08984375" style="2064" customWidth="1"/>
    <col min="1538" max="1538" width="88.7265625" style="2064" customWidth="1"/>
    <col min="1539" max="1539" width="17.36328125" style="2064" bestFit="1" customWidth="1"/>
    <col min="1540" max="1540" width="10" style="2064" customWidth="1"/>
    <col min="1541" max="1543" width="9.453125" style="2064" customWidth="1"/>
    <col min="1544" max="1792" width="9" style="2064"/>
    <col min="1793" max="1793" width="6.08984375" style="2064" customWidth="1"/>
    <col min="1794" max="1794" width="88.7265625" style="2064" customWidth="1"/>
    <col min="1795" max="1795" width="17.36328125" style="2064" bestFit="1" customWidth="1"/>
    <col min="1796" max="1796" width="10" style="2064" customWidth="1"/>
    <col min="1797" max="1799" width="9.453125" style="2064" customWidth="1"/>
    <col min="1800" max="2048" width="9" style="2064"/>
    <col min="2049" max="2049" width="6.08984375" style="2064" customWidth="1"/>
    <col min="2050" max="2050" width="88.7265625" style="2064" customWidth="1"/>
    <col min="2051" max="2051" width="17.36328125" style="2064" bestFit="1" customWidth="1"/>
    <col min="2052" max="2052" width="10" style="2064" customWidth="1"/>
    <col min="2053" max="2055" width="9.453125" style="2064" customWidth="1"/>
    <col min="2056" max="2304" width="9" style="2064"/>
    <col min="2305" max="2305" width="6.08984375" style="2064" customWidth="1"/>
    <col min="2306" max="2306" width="88.7265625" style="2064" customWidth="1"/>
    <col min="2307" max="2307" width="17.36328125" style="2064" bestFit="1" customWidth="1"/>
    <col min="2308" max="2308" width="10" style="2064" customWidth="1"/>
    <col min="2309" max="2311" width="9.453125" style="2064" customWidth="1"/>
    <col min="2312" max="2560" width="9" style="2064"/>
    <col min="2561" max="2561" width="6.08984375" style="2064" customWidth="1"/>
    <col min="2562" max="2562" width="88.7265625" style="2064" customWidth="1"/>
    <col min="2563" max="2563" width="17.36328125" style="2064" bestFit="1" customWidth="1"/>
    <col min="2564" max="2564" width="10" style="2064" customWidth="1"/>
    <col min="2565" max="2567" width="9.453125" style="2064" customWidth="1"/>
    <col min="2568" max="2816" width="9" style="2064"/>
    <col min="2817" max="2817" width="6.08984375" style="2064" customWidth="1"/>
    <col min="2818" max="2818" width="88.7265625" style="2064" customWidth="1"/>
    <col min="2819" max="2819" width="17.36328125" style="2064" bestFit="1" customWidth="1"/>
    <col min="2820" max="2820" width="10" style="2064" customWidth="1"/>
    <col min="2821" max="2823" width="9.453125" style="2064" customWidth="1"/>
    <col min="2824" max="3072" width="9" style="2064"/>
    <col min="3073" max="3073" width="6.08984375" style="2064" customWidth="1"/>
    <col min="3074" max="3074" width="88.7265625" style="2064" customWidth="1"/>
    <col min="3075" max="3075" width="17.36328125" style="2064" bestFit="1" customWidth="1"/>
    <col min="3076" max="3076" width="10" style="2064" customWidth="1"/>
    <col min="3077" max="3079" width="9.453125" style="2064" customWidth="1"/>
    <col min="3080" max="3328" width="9" style="2064"/>
    <col min="3329" max="3329" width="6.08984375" style="2064" customWidth="1"/>
    <col min="3330" max="3330" width="88.7265625" style="2064" customWidth="1"/>
    <col min="3331" max="3331" width="17.36328125" style="2064" bestFit="1" customWidth="1"/>
    <col min="3332" max="3332" width="10" style="2064" customWidth="1"/>
    <col min="3333" max="3335" width="9.453125" style="2064" customWidth="1"/>
    <col min="3336" max="3584" width="9" style="2064"/>
    <col min="3585" max="3585" width="6.08984375" style="2064" customWidth="1"/>
    <col min="3586" max="3586" width="88.7265625" style="2064" customWidth="1"/>
    <col min="3587" max="3587" width="17.36328125" style="2064" bestFit="1" customWidth="1"/>
    <col min="3588" max="3588" width="10" style="2064" customWidth="1"/>
    <col min="3589" max="3591" width="9.453125" style="2064" customWidth="1"/>
    <col min="3592" max="3840" width="9" style="2064"/>
    <col min="3841" max="3841" width="6.08984375" style="2064" customWidth="1"/>
    <col min="3842" max="3842" width="88.7265625" style="2064" customWidth="1"/>
    <col min="3843" max="3843" width="17.36328125" style="2064" bestFit="1" customWidth="1"/>
    <col min="3844" max="3844" width="10" style="2064" customWidth="1"/>
    <col min="3845" max="3847" width="9.453125" style="2064" customWidth="1"/>
    <col min="3848" max="4096" width="9" style="2064"/>
    <col min="4097" max="4097" width="6.08984375" style="2064" customWidth="1"/>
    <col min="4098" max="4098" width="88.7265625" style="2064" customWidth="1"/>
    <col min="4099" max="4099" width="17.36328125" style="2064" bestFit="1" customWidth="1"/>
    <col min="4100" max="4100" width="10" style="2064" customWidth="1"/>
    <col min="4101" max="4103" width="9.453125" style="2064" customWidth="1"/>
    <col min="4104" max="4352" width="9" style="2064"/>
    <col min="4353" max="4353" width="6.08984375" style="2064" customWidth="1"/>
    <col min="4354" max="4354" width="88.7265625" style="2064" customWidth="1"/>
    <col min="4355" max="4355" width="17.36328125" style="2064" bestFit="1" customWidth="1"/>
    <col min="4356" max="4356" width="10" style="2064" customWidth="1"/>
    <col min="4357" max="4359" width="9.453125" style="2064" customWidth="1"/>
    <col min="4360" max="4608" width="9" style="2064"/>
    <col min="4609" max="4609" width="6.08984375" style="2064" customWidth="1"/>
    <col min="4610" max="4610" width="88.7265625" style="2064" customWidth="1"/>
    <col min="4611" max="4611" width="17.36328125" style="2064" bestFit="1" customWidth="1"/>
    <col min="4612" max="4612" width="10" style="2064" customWidth="1"/>
    <col min="4613" max="4615" width="9.453125" style="2064" customWidth="1"/>
    <col min="4616" max="4864" width="9" style="2064"/>
    <col min="4865" max="4865" width="6.08984375" style="2064" customWidth="1"/>
    <col min="4866" max="4866" width="88.7265625" style="2064" customWidth="1"/>
    <col min="4867" max="4867" width="17.36328125" style="2064" bestFit="1" customWidth="1"/>
    <col min="4868" max="4868" width="10" style="2064" customWidth="1"/>
    <col min="4869" max="4871" width="9.453125" style="2064" customWidth="1"/>
    <col min="4872" max="5120" width="9" style="2064"/>
    <col min="5121" max="5121" width="6.08984375" style="2064" customWidth="1"/>
    <col min="5122" max="5122" width="88.7265625" style="2064" customWidth="1"/>
    <col min="5123" max="5123" width="17.36328125" style="2064" bestFit="1" customWidth="1"/>
    <col min="5124" max="5124" width="10" style="2064" customWidth="1"/>
    <col min="5125" max="5127" width="9.453125" style="2064" customWidth="1"/>
    <col min="5128" max="5376" width="9" style="2064"/>
    <col min="5377" max="5377" width="6.08984375" style="2064" customWidth="1"/>
    <col min="5378" max="5378" width="88.7265625" style="2064" customWidth="1"/>
    <col min="5379" max="5379" width="17.36328125" style="2064" bestFit="1" customWidth="1"/>
    <col min="5380" max="5380" width="10" style="2064" customWidth="1"/>
    <col min="5381" max="5383" width="9.453125" style="2064" customWidth="1"/>
    <col min="5384" max="5632" width="9" style="2064"/>
    <col min="5633" max="5633" width="6.08984375" style="2064" customWidth="1"/>
    <col min="5634" max="5634" width="88.7265625" style="2064" customWidth="1"/>
    <col min="5635" max="5635" width="17.36328125" style="2064" bestFit="1" customWidth="1"/>
    <col min="5636" max="5636" width="10" style="2064" customWidth="1"/>
    <col min="5637" max="5639" width="9.453125" style="2064" customWidth="1"/>
    <col min="5640" max="5888" width="9" style="2064"/>
    <col min="5889" max="5889" width="6.08984375" style="2064" customWidth="1"/>
    <col min="5890" max="5890" width="88.7265625" style="2064" customWidth="1"/>
    <col min="5891" max="5891" width="17.36328125" style="2064" bestFit="1" customWidth="1"/>
    <col min="5892" max="5892" width="10" style="2064" customWidth="1"/>
    <col min="5893" max="5895" width="9.453125" style="2064" customWidth="1"/>
    <col min="5896" max="6144" width="9" style="2064"/>
    <col min="6145" max="6145" width="6.08984375" style="2064" customWidth="1"/>
    <col min="6146" max="6146" width="88.7265625" style="2064" customWidth="1"/>
    <col min="6147" max="6147" width="17.36328125" style="2064" bestFit="1" customWidth="1"/>
    <col min="6148" max="6148" width="10" style="2064" customWidth="1"/>
    <col min="6149" max="6151" width="9.453125" style="2064" customWidth="1"/>
    <col min="6152" max="6400" width="9" style="2064"/>
    <col min="6401" max="6401" width="6.08984375" style="2064" customWidth="1"/>
    <col min="6402" max="6402" width="88.7265625" style="2064" customWidth="1"/>
    <col min="6403" max="6403" width="17.36328125" style="2064" bestFit="1" customWidth="1"/>
    <col min="6404" max="6404" width="10" style="2064" customWidth="1"/>
    <col min="6405" max="6407" width="9.453125" style="2064" customWidth="1"/>
    <col min="6408" max="6656" width="9" style="2064"/>
    <col min="6657" max="6657" width="6.08984375" style="2064" customWidth="1"/>
    <col min="6658" max="6658" width="88.7265625" style="2064" customWidth="1"/>
    <col min="6659" max="6659" width="17.36328125" style="2064" bestFit="1" customWidth="1"/>
    <col min="6660" max="6660" width="10" style="2064" customWidth="1"/>
    <col min="6661" max="6663" width="9.453125" style="2064" customWidth="1"/>
    <col min="6664" max="6912" width="9" style="2064"/>
    <col min="6913" max="6913" width="6.08984375" style="2064" customWidth="1"/>
    <col min="6914" max="6914" width="88.7265625" style="2064" customWidth="1"/>
    <col min="6915" max="6915" width="17.36328125" style="2064" bestFit="1" customWidth="1"/>
    <col min="6916" max="6916" width="10" style="2064" customWidth="1"/>
    <col min="6917" max="6919" width="9.453125" style="2064" customWidth="1"/>
    <col min="6920" max="7168" width="9" style="2064"/>
    <col min="7169" max="7169" width="6.08984375" style="2064" customWidth="1"/>
    <col min="7170" max="7170" width="88.7265625" style="2064" customWidth="1"/>
    <col min="7171" max="7171" width="17.36328125" style="2064" bestFit="1" customWidth="1"/>
    <col min="7172" max="7172" width="10" style="2064" customWidth="1"/>
    <col min="7173" max="7175" width="9.453125" style="2064" customWidth="1"/>
    <col min="7176" max="7424" width="9" style="2064"/>
    <col min="7425" max="7425" width="6.08984375" style="2064" customWidth="1"/>
    <col min="7426" max="7426" width="88.7265625" style="2064" customWidth="1"/>
    <col min="7427" max="7427" width="17.36328125" style="2064" bestFit="1" customWidth="1"/>
    <col min="7428" max="7428" width="10" style="2064" customWidth="1"/>
    <col min="7429" max="7431" width="9.453125" style="2064" customWidth="1"/>
    <col min="7432" max="7680" width="9" style="2064"/>
    <col min="7681" max="7681" width="6.08984375" style="2064" customWidth="1"/>
    <col min="7682" max="7682" width="88.7265625" style="2064" customWidth="1"/>
    <col min="7683" max="7683" width="17.36328125" style="2064" bestFit="1" customWidth="1"/>
    <col min="7684" max="7684" width="10" style="2064" customWidth="1"/>
    <col min="7685" max="7687" width="9.453125" style="2064" customWidth="1"/>
    <col min="7688" max="7936" width="9" style="2064"/>
    <col min="7937" max="7937" width="6.08984375" style="2064" customWidth="1"/>
    <col min="7938" max="7938" width="88.7265625" style="2064" customWidth="1"/>
    <col min="7939" max="7939" width="17.36328125" style="2064" bestFit="1" customWidth="1"/>
    <col min="7940" max="7940" width="10" style="2064" customWidth="1"/>
    <col min="7941" max="7943" width="9.453125" style="2064" customWidth="1"/>
    <col min="7944" max="8192" width="9" style="2064"/>
    <col min="8193" max="8193" width="6.08984375" style="2064" customWidth="1"/>
    <col min="8194" max="8194" width="88.7265625" style="2064" customWidth="1"/>
    <col min="8195" max="8195" width="17.36328125" style="2064" bestFit="1" customWidth="1"/>
    <col min="8196" max="8196" width="10" style="2064" customWidth="1"/>
    <col min="8197" max="8199" width="9.453125" style="2064" customWidth="1"/>
    <col min="8200" max="8448" width="9" style="2064"/>
    <col min="8449" max="8449" width="6.08984375" style="2064" customWidth="1"/>
    <col min="8450" max="8450" width="88.7265625" style="2064" customWidth="1"/>
    <col min="8451" max="8451" width="17.36328125" style="2064" bestFit="1" customWidth="1"/>
    <col min="8452" max="8452" width="10" style="2064" customWidth="1"/>
    <col min="8453" max="8455" width="9.453125" style="2064" customWidth="1"/>
    <col min="8456" max="8704" width="9" style="2064"/>
    <col min="8705" max="8705" width="6.08984375" style="2064" customWidth="1"/>
    <col min="8706" max="8706" width="88.7265625" style="2064" customWidth="1"/>
    <col min="8707" max="8707" width="17.36328125" style="2064" bestFit="1" customWidth="1"/>
    <col min="8708" max="8708" width="10" style="2064" customWidth="1"/>
    <col min="8709" max="8711" width="9.453125" style="2064" customWidth="1"/>
    <col min="8712" max="8960" width="9" style="2064"/>
    <col min="8961" max="8961" width="6.08984375" style="2064" customWidth="1"/>
    <col min="8962" max="8962" width="88.7265625" style="2064" customWidth="1"/>
    <col min="8963" max="8963" width="17.36328125" style="2064" bestFit="1" customWidth="1"/>
    <col min="8964" max="8964" width="10" style="2064" customWidth="1"/>
    <col min="8965" max="8967" width="9.453125" style="2064" customWidth="1"/>
    <col min="8968" max="9216" width="9" style="2064"/>
    <col min="9217" max="9217" width="6.08984375" style="2064" customWidth="1"/>
    <col min="9218" max="9218" width="88.7265625" style="2064" customWidth="1"/>
    <col min="9219" max="9219" width="17.36328125" style="2064" bestFit="1" customWidth="1"/>
    <col min="9220" max="9220" width="10" style="2064" customWidth="1"/>
    <col min="9221" max="9223" width="9.453125" style="2064" customWidth="1"/>
    <col min="9224" max="9472" width="9" style="2064"/>
    <col min="9473" max="9473" width="6.08984375" style="2064" customWidth="1"/>
    <col min="9474" max="9474" width="88.7265625" style="2064" customWidth="1"/>
    <col min="9475" max="9475" width="17.36328125" style="2064" bestFit="1" customWidth="1"/>
    <col min="9476" max="9476" width="10" style="2064" customWidth="1"/>
    <col min="9477" max="9479" width="9.453125" style="2064" customWidth="1"/>
    <col min="9480" max="9728" width="9" style="2064"/>
    <col min="9729" max="9729" width="6.08984375" style="2064" customWidth="1"/>
    <col min="9730" max="9730" width="88.7265625" style="2064" customWidth="1"/>
    <col min="9731" max="9731" width="17.36328125" style="2064" bestFit="1" customWidth="1"/>
    <col min="9732" max="9732" width="10" style="2064" customWidth="1"/>
    <col min="9733" max="9735" width="9.453125" style="2064" customWidth="1"/>
    <col min="9736" max="9984" width="9" style="2064"/>
    <col min="9985" max="9985" width="6.08984375" style="2064" customWidth="1"/>
    <col min="9986" max="9986" width="88.7265625" style="2064" customWidth="1"/>
    <col min="9987" max="9987" width="17.36328125" style="2064" bestFit="1" customWidth="1"/>
    <col min="9988" max="9988" width="10" style="2064" customWidth="1"/>
    <col min="9989" max="9991" width="9.453125" style="2064" customWidth="1"/>
    <col min="9992" max="10240" width="9" style="2064"/>
    <col min="10241" max="10241" width="6.08984375" style="2064" customWidth="1"/>
    <col min="10242" max="10242" width="88.7265625" style="2064" customWidth="1"/>
    <col min="10243" max="10243" width="17.36328125" style="2064" bestFit="1" customWidth="1"/>
    <col min="10244" max="10244" width="10" style="2064" customWidth="1"/>
    <col min="10245" max="10247" width="9.453125" style="2064" customWidth="1"/>
    <col min="10248" max="10496" width="9" style="2064"/>
    <col min="10497" max="10497" width="6.08984375" style="2064" customWidth="1"/>
    <col min="10498" max="10498" width="88.7265625" style="2064" customWidth="1"/>
    <col min="10499" max="10499" width="17.36328125" style="2064" bestFit="1" customWidth="1"/>
    <col min="10500" max="10500" width="10" style="2064" customWidth="1"/>
    <col min="10501" max="10503" width="9.453125" style="2064" customWidth="1"/>
    <col min="10504" max="10752" width="9" style="2064"/>
    <col min="10753" max="10753" width="6.08984375" style="2064" customWidth="1"/>
    <col min="10754" max="10754" width="88.7265625" style="2064" customWidth="1"/>
    <col min="10755" max="10755" width="17.36328125" style="2064" bestFit="1" customWidth="1"/>
    <col min="10756" max="10756" width="10" style="2064" customWidth="1"/>
    <col min="10757" max="10759" width="9.453125" style="2064" customWidth="1"/>
    <col min="10760" max="11008" width="9" style="2064"/>
    <col min="11009" max="11009" width="6.08984375" style="2064" customWidth="1"/>
    <col min="11010" max="11010" width="88.7265625" style="2064" customWidth="1"/>
    <col min="11011" max="11011" width="17.36328125" style="2064" bestFit="1" customWidth="1"/>
    <col min="11012" max="11012" width="10" style="2064" customWidth="1"/>
    <col min="11013" max="11015" width="9.453125" style="2064" customWidth="1"/>
    <col min="11016" max="11264" width="9" style="2064"/>
    <col min="11265" max="11265" width="6.08984375" style="2064" customWidth="1"/>
    <col min="11266" max="11266" width="88.7265625" style="2064" customWidth="1"/>
    <col min="11267" max="11267" width="17.36328125" style="2064" bestFit="1" customWidth="1"/>
    <col min="11268" max="11268" width="10" style="2064" customWidth="1"/>
    <col min="11269" max="11271" width="9.453125" style="2064" customWidth="1"/>
    <col min="11272" max="11520" width="9" style="2064"/>
    <col min="11521" max="11521" width="6.08984375" style="2064" customWidth="1"/>
    <col min="11522" max="11522" width="88.7265625" style="2064" customWidth="1"/>
    <col min="11523" max="11523" width="17.36328125" style="2064" bestFit="1" customWidth="1"/>
    <col min="11524" max="11524" width="10" style="2064" customWidth="1"/>
    <col min="11525" max="11527" width="9.453125" style="2064" customWidth="1"/>
    <col min="11528" max="11776" width="9" style="2064"/>
    <col min="11777" max="11777" width="6.08984375" style="2064" customWidth="1"/>
    <col min="11778" max="11778" width="88.7265625" style="2064" customWidth="1"/>
    <col min="11779" max="11779" width="17.36328125" style="2064" bestFit="1" customWidth="1"/>
    <col min="11780" max="11780" width="10" style="2064" customWidth="1"/>
    <col min="11781" max="11783" width="9.453125" style="2064" customWidth="1"/>
    <col min="11784" max="12032" width="9" style="2064"/>
    <col min="12033" max="12033" width="6.08984375" style="2064" customWidth="1"/>
    <col min="12034" max="12034" width="88.7265625" style="2064" customWidth="1"/>
    <col min="12035" max="12035" width="17.36328125" style="2064" bestFit="1" customWidth="1"/>
    <col min="12036" max="12036" width="10" style="2064" customWidth="1"/>
    <col min="12037" max="12039" width="9.453125" style="2064" customWidth="1"/>
    <col min="12040" max="12288" width="9" style="2064"/>
    <col min="12289" max="12289" width="6.08984375" style="2064" customWidth="1"/>
    <col min="12290" max="12290" width="88.7265625" style="2064" customWidth="1"/>
    <col min="12291" max="12291" width="17.36328125" style="2064" bestFit="1" customWidth="1"/>
    <col min="12292" max="12292" width="10" style="2064" customWidth="1"/>
    <col min="12293" max="12295" width="9.453125" style="2064" customWidth="1"/>
    <col min="12296" max="12544" width="9" style="2064"/>
    <col min="12545" max="12545" width="6.08984375" style="2064" customWidth="1"/>
    <col min="12546" max="12546" width="88.7265625" style="2064" customWidth="1"/>
    <col min="12547" max="12547" width="17.36328125" style="2064" bestFit="1" customWidth="1"/>
    <col min="12548" max="12548" width="10" style="2064" customWidth="1"/>
    <col min="12549" max="12551" width="9.453125" style="2064" customWidth="1"/>
    <col min="12552" max="12800" width="9" style="2064"/>
    <col min="12801" max="12801" width="6.08984375" style="2064" customWidth="1"/>
    <col min="12802" max="12802" width="88.7265625" style="2064" customWidth="1"/>
    <col min="12803" max="12803" width="17.36328125" style="2064" bestFit="1" customWidth="1"/>
    <col min="12804" max="12804" width="10" style="2064" customWidth="1"/>
    <col min="12805" max="12807" width="9.453125" style="2064" customWidth="1"/>
    <col min="12808" max="13056" width="9" style="2064"/>
    <col min="13057" max="13057" width="6.08984375" style="2064" customWidth="1"/>
    <col min="13058" max="13058" width="88.7265625" style="2064" customWidth="1"/>
    <col min="13059" max="13059" width="17.36328125" style="2064" bestFit="1" customWidth="1"/>
    <col min="13060" max="13060" width="10" style="2064" customWidth="1"/>
    <col min="13061" max="13063" width="9.453125" style="2064" customWidth="1"/>
    <col min="13064" max="13312" width="9" style="2064"/>
    <col min="13313" max="13313" width="6.08984375" style="2064" customWidth="1"/>
    <col min="13314" max="13314" width="88.7265625" style="2064" customWidth="1"/>
    <col min="13315" max="13315" width="17.36328125" style="2064" bestFit="1" customWidth="1"/>
    <col min="13316" max="13316" width="10" style="2064" customWidth="1"/>
    <col min="13317" max="13319" width="9.453125" style="2064" customWidth="1"/>
    <col min="13320" max="13568" width="9" style="2064"/>
    <col min="13569" max="13569" width="6.08984375" style="2064" customWidth="1"/>
    <col min="13570" max="13570" width="88.7265625" style="2064" customWidth="1"/>
    <col min="13571" max="13571" width="17.36328125" style="2064" bestFit="1" customWidth="1"/>
    <col min="13572" max="13572" width="10" style="2064" customWidth="1"/>
    <col min="13573" max="13575" width="9.453125" style="2064" customWidth="1"/>
    <col min="13576" max="13824" width="9" style="2064"/>
    <col min="13825" max="13825" width="6.08984375" style="2064" customWidth="1"/>
    <col min="13826" max="13826" width="88.7265625" style="2064" customWidth="1"/>
    <col min="13827" max="13827" width="17.36328125" style="2064" bestFit="1" customWidth="1"/>
    <col min="13828" max="13828" width="10" style="2064" customWidth="1"/>
    <col min="13829" max="13831" width="9.453125" style="2064" customWidth="1"/>
    <col min="13832" max="14080" width="9" style="2064"/>
    <col min="14081" max="14081" width="6.08984375" style="2064" customWidth="1"/>
    <col min="14082" max="14082" width="88.7265625" style="2064" customWidth="1"/>
    <col min="14083" max="14083" width="17.36328125" style="2064" bestFit="1" customWidth="1"/>
    <col min="14084" max="14084" width="10" style="2064" customWidth="1"/>
    <col min="14085" max="14087" width="9.453125" style="2064" customWidth="1"/>
    <col min="14088" max="14336" width="9" style="2064"/>
    <col min="14337" max="14337" width="6.08984375" style="2064" customWidth="1"/>
    <col min="14338" max="14338" width="88.7265625" style="2064" customWidth="1"/>
    <col min="14339" max="14339" width="17.36328125" style="2064" bestFit="1" customWidth="1"/>
    <col min="14340" max="14340" width="10" style="2064" customWidth="1"/>
    <col min="14341" max="14343" width="9.453125" style="2064" customWidth="1"/>
    <col min="14344" max="14592" width="9" style="2064"/>
    <col min="14593" max="14593" width="6.08984375" style="2064" customWidth="1"/>
    <col min="14594" max="14594" width="88.7265625" style="2064" customWidth="1"/>
    <col min="14595" max="14595" width="17.36328125" style="2064" bestFit="1" customWidth="1"/>
    <col min="14596" max="14596" width="10" style="2064" customWidth="1"/>
    <col min="14597" max="14599" width="9.453125" style="2064" customWidth="1"/>
    <col min="14600" max="14848" width="9" style="2064"/>
    <col min="14849" max="14849" width="6.08984375" style="2064" customWidth="1"/>
    <col min="14850" max="14850" width="88.7265625" style="2064" customWidth="1"/>
    <col min="14851" max="14851" width="17.36328125" style="2064" bestFit="1" customWidth="1"/>
    <col min="14852" max="14852" width="10" style="2064" customWidth="1"/>
    <col min="14853" max="14855" width="9.453125" style="2064" customWidth="1"/>
    <col min="14856" max="15104" width="9" style="2064"/>
    <col min="15105" max="15105" width="6.08984375" style="2064" customWidth="1"/>
    <col min="15106" max="15106" width="88.7265625" style="2064" customWidth="1"/>
    <col min="15107" max="15107" width="17.36328125" style="2064" bestFit="1" customWidth="1"/>
    <col min="15108" max="15108" width="10" style="2064" customWidth="1"/>
    <col min="15109" max="15111" width="9.453125" style="2064" customWidth="1"/>
    <col min="15112" max="15360" width="9" style="2064"/>
    <col min="15361" max="15361" width="6.08984375" style="2064" customWidth="1"/>
    <col min="15362" max="15362" width="88.7265625" style="2064" customWidth="1"/>
    <col min="15363" max="15363" width="17.36328125" style="2064" bestFit="1" customWidth="1"/>
    <col min="15364" max="15364" width="10" style="2064" customWidth="1"/>
    <col min="15365" max="15367" width="9.453125" style="2064" customWidth="1"/>
    <col min="15368" max="15616" width="9" style="2064"/>
    <col min="15617" max="15617" width="6.08984375" style="2064" customWidth="1"/>
    <col min="15618" max="15618" width="88.7265625" style="2064" customWidth="1"/>
    <col min="15619" max="15619" width="17.36328125" style="2064" bestFit="1" customWidth="1"/>
    <col min="15620" max="15620" width="10" style="2064" customWidth="1"/>
    <col min="15621" max="15623" width="9.453125" style="2064" customWidth="1"/>
    <col min="15624" max="15872" width="9" style="2064"/>
    <col min="15873" max="15873" width="6.08984375" style="2064" customWidth="1"/>
    <col min="15874" max="15874" width="88.7265625" style="2064" customWidth="1"/>
    <col min="15875" max="15875" width="17.36328125" style="2064" bestFit="1" customWidth="1"/>
    <col min="15876" max="15876" width="10" style="2064" customWidth="1"/>
    <col min="15877" max="15879" width="9.453125" style="2064" customWidth="1"/>
    <col min="15880" max="16128" width="9" style="2064"/>
    <col min="16129" max="16129" width="6.08984375" style="2064" customWidth="1"/>
    <col min="16130" max="16130" width="88.7265625" style="2064" customWidth="1"/>
    <col min="16131" max="16131" width="17.36328125" style="2064" bestFit="1" customWidth="1"/>
    <col min="16132" max="16132" width="10" style="2064" customWidth="1"/>
    <col min="16133" max="16135" width="9.453125" style="2064" customWidth="1"/>
    <col min="16136" max="16384" width="9" style="2064"/>
  </cols>
  <sheetData>
    <row r="1" spans="1:17">
      <c r="A1" s="556" t="s">
        <v>810</v>
      </c>
    </row>
    <row r="2" spans="1:17" ht="21.75" customHeight="1">
      <c r="A2" s="2065" t="s">
        <v>2091</v>
      </c>
      <c r="D2" s="2066" t="s">
        <v>22</v>
      </c>
      <c r="E2" s="4164" t="s">
        <v>2591</v>
      </c>
      <c r="F2" s="4165"/>
      <c r="G2" s="4165"/>
    </row>
    <row r="3" spans="1:17" ht="14">
      <c r="A3" s="2067" t="s">
        <v>13</v>
      </c>
      <c r="B3" s="4150" t="s">
        <v>2092</v>
      </c>
      <c r="C3" s="4166"/>
      <c r="D3" s="2066" t="s">
        <v>23</v>
      </c>
      <c r="E3" s="4167"/>
      <c r="F3" s="4167"/>
      <c r="G3" s="4167"/>
      <c r="I3" s="1355" t="s">
        <v>1555</v>
      </c>
      <c r="J3"/>
      <c r="K3"/>
      <c r="L3"/>
      <c r="M3"/>
      <c r="N3"/>
      <c r="O3"/>
      <c r="P3"/>
      <c r="Q3"/>
    </row>
    <row r="4" spans="1:17" ht="13.15" customHeight="1">
      <c r="A4" s="2067" t="s">
        <v>13</v>
      </c>
      <c r="B4" s="4150" t="s">
        <v>2093</v>
      </c>
      <c r="C4" s="4166"/>
      <c r="D4" s="2068" t="s">
        <v>841</v>
      </c>
      <c r="E4" s="4168" t="s">
        <v>53</v>
      </c>
      <c r="F4" s="4169"/>
      <c r="G4" s="4170"/>
      <c r="I4" s="3156" t="s">
        <v>1562</v>
      </c>
      <c r="J4" s="3156"/>
      <c r="K4" s="3156"/>
      <c r="L4" s="3156"/>
      <c r="M4" s="3156"/>
      <c r="N4" s="3156"/>
      <c r="O4" s="3156"/>
      <c r="P4" s="3156"/>
      <c r="Q4" s="3156"/>
    </row>
    <row r="5" spans="1:17" ht="13.5" thickBot="1">
      <c r="A5" s="2067" t="s">
        <v>13</v>
      </c>
      <c r="B5" s="4150" t="s">
        <v>2094</v>
      </c>
      <c r="C5" s="4150"/>
      <c r="I5" s="3156"/>
      <c r="J5" s="3156"/>
      <c r="K5" s="3156"/>
      <c r="L5" s="3156"/>
      <c r="M5" s="3156"/>
      <c r="N5" s="3156"/>
      <c r="O5" s="3156"/>
      <c r="P5" s="3156"/>
      <c r="Q5" s="3156"/>
    </row>
    <row r="6" spans="1:17" ht="27.65" customHeight="1" thickTop="1" thickBot="1">
      <c r="A6" s="2067" t="s">
        <v>13</v>
      </c>
      <c r="B6" s="4150" t="s">
        <v>2095</v>
      </c>
      <c r="C6" s="4150"/>
      <c r="D6" s="2069" t="s">
        <v>380</v>
      </c>
      <c r="E6" s="2070">
        <f>E12+E151+E241+E316</f>
        <v>0</v>
      </c>
      <c r="F6" s="2071" t="s">
        <v>1051</v>
      </c>
      <c r="G6" s="2072">
        <f>G12+G151+G241+G316</f>
        <v>0</v>
      </c>
      <c r="I6" s="3156"/>
      <c r="J6" s="3156"/>
      <c r="K6" s="3156"/>
      <c r="L6" s="3156"/>
      <c r="M6" s="3156"/>
      <c r="N6" s="3156"/>
      <c r="O6" s="3156"/>
      <c r="P6" s="3156"/>
      <c r="Q6" s="3156"/>
    </row>
    <row r="7" spans="1:17" ht="27.65" customHeight="1" thickTop="1">
      <c r="A7" s="2067" t="s">
        <v>13</v>
      </c>
      <c r="B7" s="4150" t="s">
        <v>2096</v>
      </c>
      <c r="C7" s="4150"/>
      <c r="I7" s="3156"/>
      <c r="J7" s="3156"/>
      <c r="K7" s="3156"/>
      <c r="L7" s="3156"/>
      <c r="M7" s="3156"/>
      <c r="N7" s="3156"/>
      <c r="O7" s="3156"/>
      <c r="P7" s="3156"/>
      <c r="Q7" s="3156"/>
    </row>
    <row r="8" spans="1:17" ht="15.65" customHeight="1" thickBot="1">
      <c r="A8" s="2067" t="s">
        <v>13</v>
      </c>
      <c r="B8" s="4150" t="s">
        <v>2097</v>
      </c>
      <c r="C8" s="4150"/>
      <c r="I8" s="1356" t="s">
        <v>1561</v>
      </c>
    </row>
    <row r="9" spans="1:17" ht="27.65" customHeight="1">
      <c r="A9" s="2067" t="s">
        <v>13</v>
      </c>
      <c r="B9" s="4151" t="s">
        <v>2098</v>
      </c>
      <c r="C9" s="4151"/>
      <c r="E9" s="2063"/>
      <c r="F9" s="2063"/>
      <c r="I9" s="4152" t="s">
        <v>1771</v>
      </c>
      <c r="J9" s="4153"/>
      <c r="K9" s="4153"/>
      <c r="L9" s="4153"/>
      <c r="M9" s="4153"/>
      <c r="N9" s="4153"/>
      <c r="O9" s="4153"/>
      <c r="P9" s="4153"/>
      <c r="Q9" s="4154"/>
    </row>
    <row r="10" spans="1:17" ht="16.149999999999999" customHeight="1">
      <c r="A10" s="2067" t="s">
        <v>13</v>
      </c>
      <c r="B10" s="4151" t="s">
        <v>2099</v>
      </c>
      <c r="C10" s="4151"/>
      <c r="E10" s="2063"/>
      <c r="F10" s="2063"/>
      <c r="I10" s="4155"/>
      <c r="J10" s="4149"/>
      <c r="K10" s="4149"/>
      <c r="L10" s="4149"/>
      <c r="M10" s="4149"/>
      <c r="N10" s="4149"/>
      <c r="O10" s="4149"/>
      <c r="P10" s="4149"/>
      <c r="Q10" s="4156"/>
    </row>
    <row r="11" spans="1:17" ht="13.5" thickBot="1">
      <c r="I11" s="4155"/>
      <c r="J11" s="4149"/>
      <c r="K11" s="4149"/>
      <c r="L11" s="4149"/>
      <c r="M11" s="4149"/>
      <c r="N11" s="4149"/>
      <c r="O11" s="4149"/>
      <c r="P11" s="4149"/>
      <c r="Q11" s="4156"/>
    </row>
    <row r="12" spans="1:17" ht="20.25" customHeight="1" thickBot="1">
      <c r="A12" s="2074" t="s">
        <v>2100</v>
      </c>
      <c r="B12" s="2075"/>
      <c r="C12" s="2075"/>
      <c r="D12" s="2069" t="s">
        <v>167</v>
      </c>
      <c r="E12" s="2076">
        <f>E14+E93+E113+E134</f>
        <v>0</v>
      </c>
      <c r="F12" s="2077" t="s">
        <v>1051</v>
      </c>
      <c r="G12" s="2078">
        <f>G14+G93+G113+G134</f>
        <v>0</v>
      </c>
      <c r="I12" s="4155"/>
      <c r="J12" s="4149"/>
      <c r="K12" s="4149"/>
      <c r="L12" s="4149"/>
      <c r="M12" s="4149"/>
      <c r="N12" s="4149"/>
      <c r="O12" s="4149"/>
      <c r="P12" s="4149"/>
      <c r="Q12" s="4156"/>
    </row>
    <row r="13" spans="1:17" ht="18" customHeight="1">
      <c r="A13" s="2079"/>
      <c r="B13" s="2080"/>
      <c r="C13" s="2080"/>
      <c r="I13" s="4155"/>
      <c r="J13" s="4149"/>
      <c r="K13" s="4149"/>
      <c r="L13" s="4149"/>
      <c r="M13" s="4149"/>
      <c r="N13" s="4149"/>
      <c r="O13" s="4149"/>
      <c r="P13" s="4149"/>
      <c r="Q13" s="4156"/>
    </row>
    <row r="14" spans="1:17" ht="18" customHeight="1">
      <c r="A14" s="2081" t="s">
        <v>2101</v>
      </c>
      <c r="B14" s="2080"/>
      <c r="C14" s="2080"/>
      <c r="D14" s="2069" t="s">
        <v>36</v>
      </c>
      <c r="E14" s="2082">
        <f>SUM(F17:F39)+SUM(F44:F59)+SUM(F63:F91)</f>
        <v>0</v>
      </c>
      <c r="F14" s="2083" t="s">
        <v>1051</v>
      </c>
      <c r="G14" s="2084">
        <f>SUM(H17:H39)+SUM(H44:H59)+SUM(H63:H91)</f>
        <v>0</v>
      </c>
      <c r="I14" s="4155"/>
      <c r="J14" s="4149"/>
      <c r="K14" s="4149"/>
      <c r="L14" s="4149"/>
      <c r="M14" s="4149"/>
      <c r="N14" s="4149"/>
      <c r="O14" s="4149"/>
      <c r="P14" s="4149"/>
      <c r="Q14" s="4156"/>
    </row>
    <row r="15" spans="1:17" ht="18" customHeight="1" thickBot="1">
      <c r="A15" s="2081" t="s">
        <v>2102</v>
      </c>
      <c r="B15" s="2080"/>
      <c r="C15" s="2080"/>
      <c r="F15" s="2085"/>
      <c r="I15" s="4157"/>
      <c r="J15" s="4158"/>
      <c r="K15" s="4158"/>
      <c r="L15" s="4158"/>
      <c r="M15" s="4158"/>
      <c r="N15" s="4158"/>
      <c r="O15" s="4158"/>
      <c r="P15" s="4158"/>
      <c r="Q15" s="4159"/>
    </row>
    <row r="16" spans="1:17" s="2090" customFormat="1" ht="60" customHeight="1">
      <c r="A16" s="2086" t="s">
        <v>2103</v>
      </c>
      <c r="B16" s="2087" t="s">
        <v>2104</v>
      </c>
      <c r="C16" s="2087" t="s">
        <v>2105</v>
      </c>
      <c r="D16" s="2088" t="s">
        <v>2106</v>
      </c>
      <c r="E16" s="2087" t="s">
        <v>2107</v>
      </c>
      <c r="F16" s="2087" t="s">
        <v>2108</v>
      </c>
      <c r="G16" s="2089" t="s">
        <v>2109</v>
      </c>
      <c r="I16" s="1399"/>
      <c r="J16" s="1399"/>
      <c r="K16" s="1399"/>
      <c r="L16" s="1399"/>
      <c r="M16" s="1399"/>
      <c r="N16" s="1399"/>
      <c r="O16" s="1399"/>
      <c r="P16" s="1399"/>
      <c r="Q16" s="1399"/>
    </row>
    <row r="17" spans="1:17" s="2099" customFormat="1" ht="18" customHeight="1">
      <c r="A17" s="2091"/>
      <c r="B17" s="2092" t="s">
        <v>2110</v>
      </c>
      <c r="C17" s="2093" t="s">
        <v>2111</v>
      </c>
      <c r="D17" s="2094"/>
      <c r="E17" s="2095"/>
      <c r="F17" s="2096" t="str">
        <f t="shared" ref="F17:F39" si="0">IF(A17=1,1*D17*E17,"－")</f>
        <v>－</v>
      </c>
      <c r="G17" s="2097"/>
      <c r="H17" s="2098" t="str">
        <f t="shared" ref="H17:H39" si="1">IF(A17=1,1*D17*2,"－")</f>
        <v>－</v>
      </c>
      <c r="I17" s="1948" t="s">
        <v>1563</v>
      </c>
      <c r="J17" s="1399"/>
      <c r="K17" s="1399"/>
      <c r="L17" s="1399"/>
      <c r="M17" s="1399"/>
      <c r="N17" s="1399"/>
      <c r="O17" s="1399"/>
      <c r="P17" s="1399"/>
      <c r="Q17" s="1399"/>
    </row>
    <row r="18" spans="1:17" s="2099" customFormat="1" ht="18" customHeight="1">
      <c r="A18" s="2100"/>
      <c r="B18" s="2101" t="s">
        <v>2112</v>
      </c>
      <c r="C18" s="2093" t="s">
        <v>2111</v>
      </c>
      <c r="D18" s="2102"/>
      <c r="E18" s="2103"/>
      <c r="F18" s="2096" t="str">
        <f t="shared" si="0"/>
        <v>－</v>
      </c>
      <c r="G18" s="2104"/>
      <c r="H18" s="2098" t="str">
        <f t="shared" si="1"/>
        <v>－</v>
      </c>
      <c r="I18" s="4160" t="s">
        <v>1564</v>
      </c>
      <c r="J18" s="4148"/>
      <c r="K18" s="4148"/>
      <c r="L18" s="4148"/>
      <c r="M18" s="4148"/>
      <c r="N18" s="4148"/>
      <c r="O18" s="4148"/>
      <c r="P18" s="4148"/>
      <c r="Q18" s="4161"/>
    </row>
    <row r="19" spans="1:17" s="2099" customFormat="1" ht="18" customHeight="1">
      <c r="A19" s="2100"/>
      <c r="B19" s="2101" t="s">
        <v>2113</v>
      </c>
      <c r="C19" s="2093" t="s">
        <v>2111</v>
      </c>
      <c r="D19" s="2102"/>
      <c r="E19" s="2103"/>
      <c r="F19" s="2096" t="str">
        <f t="shared" si="0"/>
        <v>－</v>
      </c>
      <c r="G19" s="2104"/>
      <c r="H19" s="2098" t="str">
        <f t="shared" si="1"/>
        <v>－</v>
      </c>
      <c r="I19" s="4162"/>
      <c r="J19" s="4149"/>
      <c r="K19" s="4149"/>
      <c r="L19" s="4149"/>
      <c r="M19" s="4149"/>
      <c r="N19" s="4149"/>
      <c r="O19" s="4149"/>
      <c r="P19" s="4149"/>
      <c r="Q19" s="4163"/>
    </row>
    <row r="20" spans="1:17" s="2099" customFormat="1" ht="18" customHeight="1">
      <c r="A20" s="2100"/>
      <c r="B20" s="2101" t="s">
        <v>2114</v>
      </c>
      <c r="C20" s="2093" t="s">
        <v>2111</v>
      </c>
      <c r="D20" s="2102"/>
      <c r="E20" s="2103"/>
      <c r="F20" s="2096" t="str">
        <f t="shared" si="0"/>
        <v>－</v>
      </c>
      <c r="G20" s="2104"/>
      <c r="H20" s="2098" t="str">
        <f t="shared" si="1"/>
        <v>－</v>
      </c>
      <c r="I20" s="4162"/>
      <c r="J20" s="4149"/>
      <c r="K20" s="4149"/>
      <c r="L20" s="4149"/>
      <c r="M20" s="4149"/>
      <c r="N20" s="4149"/>
      <c r="O20" s="4149"/>
      <c r="P20" s="4149"/>
      <c r="Q20" s="4163"/>
    </row>
    <row r="21" spans="1:17" s="2099" customFormat="1" ht="18" customHeight="1">
      <c r="A21" s="2100"/>
      <c r="B21" s="2101" t="s">
        <v>2115</v>
      </c>
      <c r="C21" s="2093" t="s">
        <v>2111</v>
      </c>
      <c r="D21" s="2102"/>
      <c r="E21" s="2103"/>
      <c r="F21" s="2096" t="str">
        <f t="shared" si="0"/>
        <v>－</v>
      </c>
      <c r="G21" s="2104"/>
      <c r="H21" s="2098" t="str">
        <f t="shared" si="1"/>
        <v>－</v>
      </c>
      <c r="I21" s="4162"/>
      <c r="J21" s="4149"/>
      <c r="K21" s="4149"/>
      <c r="L21" s="4149"/>
      <c r="M21" s="4149"/>
      <c r="N21" s="4149"/>
      <c r="O21" s="4149"/>
      <c r="P21" s="4149"/>
      <c r="Q21" s="4163"/>
    </row>
    <row r="22" spans="1:17" s="2099" customFormat="1" ht="18" customHeight="1">
      <c r="A22" s="2100"/>
      <c r="B22" s="2101" t="s">
        <v>2116</v>
      </c>
      <c r="C22" s="2093" t="s">
        <v>2111</v>
      </c>
      <c r="D22" s="2102"/>
      <c r="E22" s="2103"/>
      <c r="F22" s="2096" t="str">
        <f t="shared" si="0"/>
        <v>－</v>
      </c>
      <c r="G22" s="2104"/>
      <c r="H22" s="2098" t="str">
        <f t="shared" si="1"/>
        <v>－</v>
      </c>
      <c r="I22" s="4162"/>
      <c r="J22" s="4149"/>
      <c r="K22" s="4149"/>
      <c r="L22" s="4149"/>
      <c r="M22" s="4149"/>
      <c r="N22" s="4149"/>
      <c r="O22" s="4149"/>
      <c r="P22" s="4149"/>
      <c r="Q22" s="4163"/>
    </row>
    <row r="23" spans="1:17" s="2099" customFormat="1" ht="18" customHeight="1">
      <c r="A23" s="2100"/>
      <c r="B23" s="2101" t="s">
        <v>2117</v>
      </c>
      <c r="C23" s="2093" t="s">
        <v>2111</v>
      </c>
      <c r="D23" s="2102"/>
      <c r="E23" s="2103"/>
      <c r="F23" s="2096" t="str">
        <f t="shared" si="0"/>
        <v>－</v>
      </c>
      <c r="G23" s="2104"/>
      <c r="H23" s="2098" t="str">
        <f t="shared" si="1"/>
        <v>－</v>
      </c>
      <c r="I23" s="4162" t="s">
        <v>1565</v>
      </c>
      <c r="J23" s="4149"/>
      <c r="K23" s="4149"/>
      <c r="L23" s="4149"/>
      <c r="M23" s="4149"/>
      <c r="N23" s="4149"/>
      <c r="O23" s="4149"/>
      <c r="P23" s="4149"/>
      <c r="Q23" s="4163"/>
    </row>
    <row r="24" spans="1:17" s="2099" customFormat="1" ht="18" customHeight="1">
      <c r="A24" s="2100"/>
      <c r="B24" s="2101" t="s">
        <v>2118</v>
      </c>
      <c r="C24" s="2093" t="s">
        <v>2111</v>
      </c>
      <c r="D24" s="2102"/>
      <c r="E24" s="2103"/>
      <c r="F24" s="2096" t="str">
        <f t="shared" si="0"/>
        <v>－</v>
      </c>
      <c r="G24" s="2104"/>
      <c r="H24" s="2098" t="str">
        <f t="shared" si="1"/>
        <v>－</v>
      </c>
      <c r="I24" s="4162"/>
      <c r="J24" s="4149"/>
      <c r="K24" s="4149"/>
      <c r="L24" s="4149"/>
      <c r="M24" s="4149"/>
      <c r="N24" s="4149"/>
      <c r="O24" s="4149"/>
      <c r="P24" s="4149"/>
      <c r="Q24" s="4163"/>
    </row>
    <row r="25" spans="1:17" s="2105" customFormat="1" ht="30" customHeight="1">
      <c r="A25" s="2100"/>
      <c r="B25" s="2101" t="s">
        <v>2119</v>
      </c>
      <c r="C25" s="2093" t="s">
        <v>2111</v>
      </c>
      <c r="D25" s="2102"/>
      <c r="E25" s="2103"/>
      <c r="F25" s="2096" t="str">
        <f t="shared" si="0"/>
        <v>－</v>
      </c>
      <c r="G25" s="2104"/>
      <c r="H25" s="2098" t="str">
        <f t="shared" si="1"/>
        <v>－</v>
      </c>
      <c r="I25" s="4162"/>
      <c r="J25" s="4149"/>
      <c r="K25" s="4149"/>
      <c r="L25" s="4149"/>
      <c r="M25" s="4149"/>
      <c r="N25" s="4149"/>
      <c r="O25" s="4149"/>
      <c r="P25" s="4149"/>
      <c r="Q25" s="4163"/>
    </row>
    <row r="26" spans="1:17" s="2099" customFormat="1" ht="18" customHeight="1">
      <c r="A26" s="2100"/>
      <c r="B26" s="2101" t="s">
        <v>2120</v>
      </c>
      <c r="C26" s="2093" t="s">
        <v>2111</v>
      </c>
      <c r="D26" s="2102"/>
      <c r="E26" s="2103"/>
      <c r="F26" s="2096" t="str">
        <f t="shared" si="0"/>
        <v>－</v>
      </c>
      <c r="G26" s="2104"/>
      <c r="H26" s="2098" t="str">
        <f t="shared" si="1"/>
        <v>－</v>
      </c>
      <c r="I26" s="4162"/>
      <c r="J26" s="4149"/>
      <c r="K26" s="4149"/>
      <c r="L26" s="4149"/>
      <c r="M26" s="4149"/>
      <c r="N26" s="4149"/>
      <c r="O26" s="4149"/>
      <c r="P26" s="4149"/>
      <c r="Q26" s="4163"/>
    </row>
    <row r="27" spans="1:17" s="2099" customFormat="1" ht="18" customHeight="1">
      <c r="A27" s="2100"/>
      <c r="B27" s="2101" t="s">
        <v>2121</v>
      </c>
      <c r="C27" s="2093" t="s">
        <v>2111</v>
      </c>
      <c r="D27" s="2102"/>
      <c r="E27" s="2103"/>
      <c r="F27" s="2096" t="str">
        <f t="shared" si="0"/>
        <v>－</v>
      </c>
      <c r="G27" s="2104"/>
      <c r="H27" s="2098" t="str">
        <f t="shared" si="1"/>
        <v>－</v>
      </c>
      <c r="I27" s="4162"/>
      <c r="J27" s="4149"/>
      <c r="K27" s="4149"/>
      <c r="L27" s="4149"/>
      <c r="M27" s="4149"/>
      <c r="N27" s="4149"/>
      <c r="O27" s="4149"/>
      <c r="P27" s="4149"/>
      <c r="Q27" s="4163"/>
    </row>
    <row r="28" spans="1:17" s="2099" customFormat="1" ht="18" customHeight="1">
      <c r="A28" s="2100"/>
      <c r="B28" s="2101" t="s">
        <v>2122</v>
      </c>
      <c r="C28" s="2093" t="s">
        <v>2111</v>
      </c>
      <c r="D28" s="2102"/>
      <c r="E28" s="2103"/>
      <c r="F28" s="2096" t="str">
        <f t="shared" si="0"/>
        <v>－</v>
      </c>
      <c r="G28" s="2104"/>
      <c r="H28" s="2098" t="str">
        <f t="shared" si="1"/>
        <v>－</v>
      </c>
      <c r="I28" s="4162"/>
      <c r="J28" s="4149"/>
      <c r="K28" s="4149"/>
      <c r="L28" s="4149"/>
      <c r="M28" s="4149"/>
      <c r="N28" s="4149"/>
      <c r="O28" s="4149"/>
      <c r="P28" s="4149"/>
      <c r="Q28" s="4163"/>
    </row>
    <row r="29" spans="1:17" s="2099" customFormat="1" ht="18" customHeight="1">
      <c r="A29" s="2100"/>
      <c r="B29" s="2101" t="s">
        <v>2123</v>
      </c>
      <c r="C29" s="2093" t="s">
        <v>2111</v>
      </c>
      <c r="D29" s="2102"/>
      <c r="E29" s="2103"/>
      <c r="F29" s="2096" t="str">
        <f t="shared" si="0"/>
        <v>－</v>
      </c>
      <c r="G29" s="2104"/>
      <c r="H29" s="2098" t="str">
        <f t="shared" si="1"/>
        <v>－</v>
      </c>
      <c r="I29" s="4162"/>
      <c r="J29" s="4149"/>
      <c r="K29" s="4149"/>
      <c r="L29" s="4149"/>
      <c r="M29" s="4149"/>
      <c r="N29" s="4149"/>
      <c r="O29" s="4149"/>
      <c r="P29" s="4149"/>
      <c r="Q29" s="4163"/>
    </row>
    <row r="30" spans="1:17" s="2099" customFormat="1" ht="18" customHeight="1">
      <c r="A30" s="2100"/>
      <c r="B30" s="2101" t="s">
        <v>2124</v>
      </c>
      <c r="C30" s="2093" t="s">
        <v>2111</v>
      </c>
      <c r="D30" s="2102"/>
      <c r="E30" s="2103"/>
      <c r="F30" s="2096" t="str">
        <f t="shared" si="0"/>
        <v>－</v>
      </c>
      <c r="G30" s="2104"/>
      <c r="H30" s="2098" t="str">
        <f t="shared" si="1"/>
        <v>－</v>
      </c>
      <c r="I30" s="4162"/>
      <c r="J30" s="4149"/>
      <c r="K30" s="4149"/>
      <c r="L30" s="4149"/>
      <c r="M30" s="4149"/>
      <c r="N30" s="4149"/>
      <c r="O30" s="4149"/>
      <c r="P30" s="4149"/>
      <c r="Q30" s="4163"/>
    </row>
    <row r="31" spans="1:17" s="2099" customFormat="1" ht="18" customHeight="1">
      <c r="A31" s="2100"/>
      <c r="B31" s="2101" t="s">
        <v>2125</v>
      </c>
      <c r="C31" s="2106" t="s">
        <v>2126</v>
      </c>
      <c r="D31" s="2102"/>
      <c r="E31" s="2103"/>
      <c r="F31" s="2096" t="str">
        <f t="shared" si="0"/>
        <v>－</v>
      </c>
      <c r="G31" s="2104"/>
      <c r="H31" s="2098" t="str">
        <f t="shared" si="1"/>
        <v>－</v>
      </c>
      <c r="I31" s="4162"/>
      <c r="J31" s="4149"/>
      <c r="K31" s="4149"/>
      <c r="L31" s="4149"/>
      <c r="M31" s="4149"/>
      <c r="N31" s="4149"/>
      <c r="O31" s="4149"/>
      <c r="P31" s="4149"/>
      <c r="Q31" s="4163"/>
    </row>
    <row r="32" spans="1:17" s="2099" customFormat="1" ht="18" customHeight="1">
      <c r="A32" s="2100"/>
      <c r="B32" s="2101" t="s">
        <v>2127</v>
      </c>
      <c r="C32" s="2106" t="s">
        <v>2126</v>
      </c>
      <c r="D32" s="2102"/>
      <c r="E32" s="2103"/>
      <c r="F32" s="2096" t="str">
        <f t="shared" si="0"/>
        <v>－</v>
      </c>
      <c r="G32" s="2104"/>
      <c r="H32" s="2098" t="str">
        <f t="shared" si="1"/>
        <v>－</v>
      </c>
      <c r="I32" s="4148" t="s">
        <v>1566</v>
      </c>
      <c r="J32" s="4148"/>
      <c r="K32" s="4148"/>
      <c r="L32" s="4148"/>
      <c r="M32" s="4148"/>
      <c r="N32" s="4148"/>
      <c r="O32" s="4148"/>
      <c r="P32" s="4148"/>
      <c r="Q32" s="4148"/>
    </row>
    <row r="33" spans="1:17" s="2099" customFormat="1" ht="18" customHeight="1">
      <c r="A33" s="2100"/>
      <c r="B33" s="2101" t="s">
        <v>2128</v>
      </c>
      <c r="C33" s="2106" t="s">
        <v>2126</v>
      </c>
      <c r="D33" s="2102"/>
      <c r="E33" s="2103"/>
      <c r="F33" s="2096" t="str">
        <f t="shared" si="0"/>
        <v>－</v>
      </c>
      <c r="G33" s="2104"/>
      <c r="H33" s="2098" t="str">
        <f t="shared" si="1"/>
        <v>－</v>
      </c>
      <c r="I33" s="4149"/>
      <c r="J33" s="4149"/>
      <c r="K33" s="4149"/>
      <c r="L33" s="4149"/>
      <c r="M33" s="4149"/>
      <c r="N33" s="4149"/>
      <c r="O33" s="4149"/>
      <c r="P33" s="4149"/>
      <c r="Q33" s="4149"/>
    </row>
    <row r="34" spans="1:17" s="2099" customFormat="1" ht="18" customHeight="1">
      <c r="A34" s="2100"/>
      <c r="B34" s="2101" t="s">
        <v>2129</v>
      </c>
      <c r="C34" s="2106" t="s">
        <v>2126</v>
      </c>
      <c r="D34" s="2102"/>
      <c r="E34" s="2103"/>
      <c r="F34" s="2096" t="str">
        <f t="shared" si="0"/>
        <v>－</v>
      </c>
      <c r="G34" s="2104"/>
      <c r="H34" s="2098" t="str">
        <f t="shared" si="1"/>
        <v>－</v>
      </c>
      <c r="I34" s="4149"/>
      <c r="J34" s="4149"/>
      <c r="K34" s="4149"/>
      <c r="L34" s="4149"/>
      <c r="M34" s="4149"/>
      <c r="N34" s="4149"/>
      <c r="O34" s="4149"/>
      <c r="P34" s="4149"/>
      <c r="Q34" s="4149"/>
    </row>
    <row r="35" spans="1:17" s="2099" customFormat="1" ht="18" customHeight="1">
      <c r="A35" s="2100"/>
      <c r="B35" s="2101" t="s">
        <v>2130</v>
      </c>
      <c r="C35" s="2106" t="s">
        <v>2131</v>
      </c>
      <c r="D35" s="2102"/>
      <c r="E35" s="2103"/>
      <c r="F35" s="2096" t="str">
        <f>IF(A35=1,1*D35*E35,"－")</f>
        <v>－</v>
      </c>
      <c r="G35" s="2104"/>
      <c r="H35" s="2098" t="str">
        <f>IF(A35=1,1*D35*2,"－")</f>
        <v>－</v>
      </c>
      <c r="I35" s="4149"/>
      <c r="J35" s="4149"/>
      <c r="K35" s="4149"/>
      <c r="L35" s="4149"/>
      <c r="M35" s="4149"/>
      <c r="N35" s="4149"/>
      <c r="O35" s="4149"/>
      <c r="P35" s="4149"/>
      <c r="Q35" s="4149"/>
    </row>
    <row r="36" spans="1:17" s="2099" customFormat="1" ht="30" customHeight="1">
      <c r="A36" s="2100"/>
      <c r="B36" s="2101" t="s">
        <v>2132</v>
      </c>
      <c r="C36" s="2106" t="s">
        <v>2131</v>
      </c>
      <c r="D36" s="2102"/>
      <c r="E36" s="2103"/>
      <c r="F36" s="2096" t="str">
        <f t="shared" si="0"/>
        <v>－</v>
      </c>
      <c r="G36" s="2104"/>
      <c r="H36" s="2098" t="str">
        <f t="shared" si="1"/>
        <v>－</v>
      </c>
      <c r="I36" s="4149"/>
      <c r="J36" s="4149"/>
      <c r="K36" s="4149"/>
      <c r="L36" s="4149"/>
      <c r="M36" s="4149"/>
      <c r="N36" s="4149"/>
      <c r="O36" s="4149"/>
      <c r="P36" s="4149"/>
      <c r="Q36" s="4149"/>
    </row>
    <row r="37" spans="1:17" s="2099" customFormat="1" ht="18" customHeight="1">
      <c r="A37" s="2100"/>
      <c r="B37" s="2101" t="s">
        <v>2133</v>
      </c>
      <c r="C37" s="2106" t="s">
        <v>2131</v>
      </c>
      <c r="D37" s="2102"/>
      <c r="E37" s="2103"/>
      <c r="F37" s="2096" t="str">
        <f t="shared" si="0"/>
        <v>－</v>
      </c>
      <c r="G37" s="2104"/>
      <c r="H37" s="2098" t="str">
        <f t="shared" si="1"/>
        <v>－</v>
      </c>
      <c r="I37" s="4149"/>
      <c r="J37" s="4149"/>
      <c r="K37" s="4149"/>
      <c r="L37" s="4149"/>
      <c r="M37" s="4149"/>
      <c r="N37" s="4149"/>
      <c r="O37" s="4149"/>
      <c r="P37" s="4149"/>
      <c r="Q37" s="4149"/>
    </row>
    <row r="38" spans="1:17" s="2099" customFormat="1" ht="18" customHeight="1">
      <c r="A38" s="2100"/>
      <c r="B38" s="2101" t="s">
        <v>2134</v>
      </c>
      <c r="C38" s="2106" t="s">
        <v>2131</v>
      </c>
      <c r="D38" s="2102"/>
      <c r="E38" s="2103"/>
      <c r="F38" s="2096" t="str">
        <f t="shared" si="0"/>
        <v>－</v>
      </c>
      <c r="G38" s="2104"/>
      <c r="H38" s="2098" t="str">
        <f t="shared" si="1"/>
        <v>－</v>
      </c>
      <c r="I38" s="4149"/>
      <c r="J38" s="4149"/>
      <c r="K38" s="4149"/>
      <c r="L38" s="4149"/>
      <c r="M38" s="4149"/>
      <c r="N38" s="4149"/>
      <c r="O38" s="4149"/>
      <c r="P38" s="4149"/>
      <c r="Q38" s="4149"/>
    </row>
    <row r="39" spans="1:17" ht="18" customHeight="1">
      <c r="A39" s="2107"/>
      <c r="B39" s="2092"/>
      <c r="C39" s="2092"/>
      <c r="D39" s="2108"/>
      <c r="E39" s="2109"/>
      <c r="F39" s="2096" t="str">
        <f t="shared" si="0"/>
        <v>－</v>
      </c>
      <c r="G39" s="2104"/>
      <c r="H39" s="2098" t="str">
        <f t="shared" si="1"/>
        <v>－</v>
      </c>
      <c r="I39" s="4149"/>
      <c r="J39" s="4149"/>
      <c r="K39" s="4149"/>
      <c r="L39" s="4149"/>
      <c r="M39" s="4149"/>
      <c r="N39" s="4149"/>
      <c r="O39" s="4149"/>
      <c r="P39" s="4149"/>
      <c r="Q39" s="4149"/>
    </row>
    <row r="40" spans="1:17" ht="18" customHeight="1">
      <c r="A40" s="2110" t="s">
        <v>2135</v>
      </c>
      <c r="B40" s="2080"/>
      <c r="C40" s="2080"/>
      <c r="G40" s="2062"/>
      <c r="H40" s="2063"/>
      <c r="I40" s="4149"/>
      <c r="J40" s="4149"/>
      <c r="K40" s="4149"/>
      <c r="L40" s="4149"/>
      <c r="M40" s="4149"/>
      <c r="N40" s="4149"/>
      <c r="O40" s="4149"/>
      <c r="P40" s="4149"/>
      <c r="Q40" s="4149"/>
    </row>
    <row r="41" spans="1:17" ht="18" customHeight="1">
      <c r="A41" s="2079"/>
      <c r="B41" s="2080"/>
      <c r="C41" s="2080"/>
      <c r="G41" s="2062"/>
      <c r="H41" s="2063"/>
    </row>
    <row r="42" spans="1:17" ht="18" customHeight="1">
      <c r="A42" s="2081" t="s">
        <v>2136</v>
      </c>
      <c r="B42" s="2080"/>
      <c r="C42" s="2080"/>
      <c r="F42" s="2085"/>
      <c r="G42" s="2085"/>
      <c r="H42" s="2063"/>
      <c r="I42" t="s">
        <v>1560</v>
      </c>
      <c r="J42"/>
      <c r="K42"/>
      <c r="L42"/>
      <c r="M42"/>
      <c r="N42"/>
      <c r="O42"/>
      <c r="P42"/>
      <c r="Q42"/>
    </row>
    <row r="43" spans="1:17" s="2090" customFormat="1" ht="60" customHeight="1">
      <c r="A43" s="2086" t="s">
        <v>2103</v>
      </c>
      <c r="B43" s="2087" t="s">
        <v>2104</v>
      </c>
      <c r="C43" s="2087" t="s">
        <v>2105</v>
      </c>
      <c r="D43" s="2088" t="s">
        <v>2106</v>
      </c>
      <c r="E43" s="2087" t="s">
        <v>2107</v>
      </c>
      <c r="F43" s="2087" t="s">
        <v>2108</v>
      </c>
      <c r="G43" s="2089" t="s">
        <v>2109</v>
      </c>
      <c r="I43" s="3516" t="s">
        <v>1568</v>
      </c>
      <c r="J43" s="3155"/>
      <c r="K43" s="3155"/>
      <c r="L43" s="3155"/>
      <c r="M43" s="3155"/>
      <c r="N43" s="3155"/>
      <c r="O43" s="3155"/>
      <c r="P43" s="3155"/>
      <c r="Q43" s="3718"/>
    </row>
    <row r="44" spans="1:17" ht="18" customHeight="1">
      <c r="A44" s="2107"/>
      <c r="B44" s="2092" t="s">
        <v>2137</v>
      </c>
      <c r="C44" s="2093" t="s">
        <v>2111</v>
      </c>
      <c r="D44" s="2108"/>
      <c r="E44" s="2109"/>
      <c r="F44" s="2096" t="str">
        <f>IF(A44=1,1*D44*E44,"－")</f>
        <v>－</v>
      </c>
      <c r="G44" s="2104"/>
      <c r="H44" s="2098" t="str">
        <f t="shared" ref="H44:H59" si="2">IF(A44=1,1*D44*2,"－")</f>
        <v>－</v>
      </c>
      <c r="I44" s="3719"/>
      <c r="J44" s="3156"/>
      <c r="K44" s="3156"/>
      <c r="L44" s="3156"/>
      <c r="M44" s="3156"/>
      <c r="N44" s="3156"/>
      <c r="O44" s="3156"/>
      <c r="P44" s="3156"/>
      <c r="Q44" s="3720"/>
    </row>
    <row r="45" spans="1:17" ht="30" customHeight="1">
      <c r="A45" s="2107"/>
      <c r="B45" s="2092" t="s">
        <v>2138</v>
      </c>
      <c r="C45" s="2093" t="s">
        <v>2111</v>
      </c>
      <c r="D45" s="2108"/>
      <c r="E45" s="2109"/>
      <c r="F45" s="2096" t="str">
        <f t="shared" ref="F45:F59" si="3">IF(A45=1,1*D45*E45,"－")</f>
        <v>－</v>
      </c>
      <c r="G45" s="2104"/>
      <c r="H45" s="2098" t="str">
        <f t="shared" si="2"/>
        <v>－</v>
      </c>
      <c r="I45" s="3721"/>
      <c r="J45" s="3722"/>
      <c r="K45" s="3722"/>
      <c r="L45" s="3722"/>
      <c r="M45" s="3722"/>
      <c r="N45" s="3722"/>
      <c r="O45" s="3722"/>
      <c r="P45" s="3722"/>
      <c r="Q45" s="3723"/>
    </row>
    <row r="46" spans="1:17" ht="18" customHeight="1">
      <c r="A46" s="2107"/>
      <c r="B46" s="2092" t="s">
        <v>2139</v>
      </c>
      <c r="C46" s="2093" t="s">
        <v>2111</v>
      </c>
      <c r="D46" s="2108"/>
      <c r="E46" s="2109"/>
      <c r="F46" s="2096" t="str">
        <f>IF(A46=1,1*D46*E46,"－")</f>
        <v>－</v>
      </c>
      <c r="G46" s="2104"/>
      <c r="H46" s="2098" t="str">
        <f>IF(A46=1,1*D46*2,"－")</f>
        <v>－</v>
      </c>
      <c r="I46" s="1317"/>
      <c r="J46" s="1317"/>
      <c r="K46" s="1317"/>
      <c r="L46" s="1317"/>
      <c r="M46" s="1317"/>
      <c r="N46" s="1317"/>
      <c r="O46" s="1317"/>
      <c r="P46" s="1317"/>
      <c r="Q46" s="1317"/>
    </row>
    <row r="47" spans="1:17" ht="18" customHeight="1">
      <c r="A47" s="2107"/>
      <c r="B47" s="2092" t="s">
        <v>2140</v>
      </c>
      <c r="C47" s="2106" t="s">
        <v>2126</v>
      </c>
      <c r="D47" s="2108"/>
      <c r="E47" s="2109"/>
      <c r="F47" s="2096" t="str">
        <f t="shared" si="3"/>
        <v>－</v>
      </c>
      <c r="G47" s="2104"/>
      <c r="H47" s="2098" t="str">
        <f t="shared" si="2"/>
        <v>－</v>
      </c>
      <c r="I47" s="1317"/>
      <c r="J47" s="1317"/>
      <c r="K47" s="1317"/>
      <c r="L47" s="1317"/>
      <c r="M47" s="1317"/>
      <c r="N47" s="1317"/>
      <c r="O47" s="1317"/>
      <c r="P47" s="1317"/>
      <c r="Q47" s="1317"/>
    </row>
    <row r="48" spans="1:17" ht="18" customHeight="1">
      <c r="A48" s="2107"/>
      <c r="B48" s="2092" t="s">
        <v>2141</v>
      </c>
      <c r="C48" s="2106" t="s">
        <v>2131</v>
      </c>
      <c r="D48" s="2108"/>
      <c r="E48" s="2109"/>
      <c r="F48" s="2096" t="str">
        <f t="shared" si="3"/>
        <v>－</v>
      </c>
      <c r="G48" s="2104"/>
      <c r="H48" s="2098" t="str">
        <f t="shared" si="2"/>
        <v>－</v>
      </c>
    </row>
    <row r="49" spans="1:17" ht="30" customHeight="1">
      <c r="A49" s="2107"/>
      <c r="B49" s="2092" t="s">
        <v>2142</v>
      </c>
      <c r="C49" s="2106" t="s">
        <v>2131</v>
      </c>
      <c r="D49" s="2108"/>
      <c r="E49" s="2109"/>
      <c r="F49" s="2096" t="str">
        <f t="shared" si="3"/>
        <v>－</v>
      </c>
      <c r="G49" s="2104"/>
      <c r="H49" s="2098" t="str">
        <f t="shared" si="2"/>
        <v>－</v>
      </c>
    </row>
    <row r="50" spans="1:17" ht="18" customHeight="1">
      <c r="A50" s="2107"/>
      <c r="B50" s="2092" t="s">
        <v>2143</v>
      </c>
      <c r="C50" s="2106" t="s">
        <v>2131</v>
      </c>
      <c r="D50" s="2108"/>
      <c r="E50" s="2109"/>
      <c r="F50" s="2096" t="str">
        <f t="shared" si="3"/>
        <v>－</v>
      </c>
      <c r="G50" s="2104"/>
      <c r="H50" s="2098" t="str">
        <f t="shared" si="2"/>
        <v>－</v>
      </c>
    </row>
    <row r="51" spans="1:17" ht="45" customHeight="1">
      <c r="A51" s="2107"/>
      <c r="B51" s="2092" t="s">
        <v>2144</v>
      </c>
      <c r="C51" s="2106" t="s">
        <v>2131</v>
      </c>
      <c r="D51" s="2108"/>
      <c r="E51" s="2109"/>
      <c r="F51" s="2096" t="str">
        <f t="shared" si="3"/>
        <v>－</v>
      </c>
      <c r="G51" s="2104"/>
      <c r="H51" s="2098" t="str">
        <f t="shared" si="2"/>
        <v>－</v>
      </c>
    </row>
    <row r="52" spans="1:17" ht="18" customHeight="1">
      <c r="A52" s="2107"/>
      <c r="B52" s="2092" t="s">
        <v>2145</v>
      </c>
      <c r="C52" s="2106" t="s">
        <v>2131</v>
      </c>
      <c r="D52" s="2108"/>
      <c r="E52" s="2109"/>
      <c r="F52" s="2096" t="str">
        <f t="shared" si="3"/>
        <v>－</v>
      </c>
      <c r="G52" s="2104"/>
      <c r="H52" s="2098" t="str">
        <f t="shared" si="2"/>
        <v>－</v>
      </c>
    </row>
    <row r="53" spans="1:17" ht="30" customHeight="1">
      <c r="A53" s="2107"/>
      <c r="B53" s="2092" t="s">
        <v>2146</v>
      </c>
      <c r="C53" s="2106" t="s">
        <v>2131</v>
      </c>
      <c r="D53" s="2108"/>
      <c r="E53" s="2109"/>
      <c r="F53" s="2096" t="str">
        <f t="shared" si="3"/>
        <v>－</v>
      </c>
      <c r="G53" s="2104"/>
      <c r="H53" s="2098" t="str">
        <f t="shared" si="2"/>
        <v>－</v>
      </c>
    </row>
    <row r="54" spans="1:17" ht="18" customHeight="1">
      <c r="A54" s="2107"/>
      <c r="B54" s="2092" t="s">
        <v>2147</v>
      </c>
      <c r="C54" s="2106" t="s">
        <v>2131</v>
      </c>
      <c r="D54" s="2108"/>
      <c r="E54" s="2109"/>
      <c r="F54" s="2096" t="str">
        <f t="shared" si="3"/>
        <v>－</v>
      </c>
      <c r="G54" s="2104"/>
      <c r="H54" s="2098" t="str">
        <f t="shared" si="2"/>
        <v>－</v>
      </c>
    </row>
    <row r="55" spans="1:17" ht="18" customHeight="1">
      <c r="A55" s="2107"/>
      <c r="B55" s="2092" t="s">
        <v>2148</v>
      </c>
      <c r="C55" s="2106" t="s">
        <v>2131</v>
      </c>
      <c r="D55" s="2108"/>
      <c r="E55" s="2109"/>
      <c r="F55" s="2096" t="str">
        <f t="shared" si="3"/>
        <v>－</v>
      </c>
      <c r="G55" s="2104"/>
      <c r="H55" s="2098" t="str">
        <f t="shared" si="2"/>
        <v>－</v>
      </c>
      <c r="I55" s="79"/>
    </row>
    <row r="56" spans="1:17" s="2099" customFormat="1" ht="18" customHeight="1">
      <c r="A56" s="2100"/>
      <c r="B56" s="2101" t="s">
        <v>2149</v>
      </c>
      <c r="C56" s="2106" t="s">
        <v>2131</v>
      </c>
      <c r="D56" s="2102"/>
      <c r="E56" s="2103"/>
      <c r="F56" s="2096" t="str">
        <f>IF(A56=1,1*D56*E56,"－")</f>
        <v>－</v>
      </c>
      <c r="G56" s="2104"/>
      <c r="H56" s="2098" t="str">
        <f>IF(A56=1,1*D56*2,"－")</f>
        <v>－</v>
      </c>
      <c r="I56" s="79"/>
      <c r="J56" s="1399"/>
      <c r="K56" s="1399"/>
      <c r="L56" s="1399"/>
      <c r="M56" s="1399"/>
      <c r="N56" s="1399"/>
      <c r="O56" s="1399"/>
      <c r="P56" s="1399"/>
      <c r="Q56" s="1399"/>
    </row>
    <row r="57" spans="1:17" ht="18" customHeight="1">
      <c r="A57" s="2107"/>
      <c r="B57" s="2092" t="s">
        <v>2150</v>
      </c>
      <c r="C57" s="2106" t="s">
        <v>2131</v>
      </c>
      <c r="D57" s="2108"/>
      <c r="E57" s="2109"/>
      <c r="F57" s="2096" t="str">
        <f>IF(A57=1,1*D57*E57,"－")</f>
        <v>－</v>
      </c>
      <c r="G57" s="2104"/>
      <c r="H57" s="2098" t="str">
        <f>IF(A57=1,1*D57*2,"－")</f>
        <v>－</v>
      </c>
      <c r="I57" s="79"/>
    </row>
    <row r="58" spans="1:17" ht="18" customHeight="1">
      <c r="A58" s="2107"/>
      <c r="B58" s="2092" t="s">
        <v>2151</v>
      </c>
      <c r="C58" s="2106" t="s">
        <v>2131</v>
      </c>
      <c r="D58" s="2108"/>
      <c r="E58" s="2109"/>
      <c r="F58" s="2096" t="str">
        <f t="shared" si="3"/>
        <v>－</v>
      </c>
      <c r="G58" s="2104"/>
      <c r="H58" s="2098" t="str">
        <f t="shared" si="2"/>
        <v>－</v>
      </c>
      <c r="I58" s="79"/>
    </row>
    <row r="59" spans="1:17" ht="18" customHeight="1">
      <c r="A59" s="2107"/>
      <c r="B59" s="2111"/>
      <c r="C59" s="2111"/>
      <c r="D59" s="2112"/>
      <c r="E59" s="2113"/>
      <c r="F59" s="2096" t="str">
        <f t="shared" si="3"/>
        <v>－</v>
      </c>
      <c r="G59" s="2104"/>
      <c r="H59" s="2098" t="str">
        <f t="shared" si="2"/>
        <v>－</v>
      </c>
      <c r="I59" s="79"/>
    </row>
    <row r="60" spans="1:17" ht="18" customHeight="1">
      <c r="A60" s="2079"/>
      <c r="B60" s="2080"/>
      <c r="C60" s="2080"/>
      <c r="G60" s="2062"/>
      <c r="H60" s="2063"/>
      <c r="I60" s="79"/>
    </row>
    <row r="61" spans="1:17" ht="18" customHeight="1">
      <c r="A61" s="2081" t="s">
        <v>2152</v>
      </c>
      <c r="B61" s="2080"/>
      <c r="C61" s="2080"/>
      <c r="D61" s="2069"/>
      <c r="E61" s="2085"/>
      <c r="F61" s="2085"/>
      <c r="G61" s="2085"/>
      <c r="H61" s="2063"/>
      <c r="I61" s="79"/>
    </row>
    <row r="62" spans="1:17" s="2090" customFormat="1" ht="60" customHeight="1">
      <c r="A62" s="2086" t="s">
        <v>2103</v>
      </c>
      <c r="B62" s="2087" t="s">
        <v>2104</v>
      </c>
      <c r="C62" s="2087" t="s">
        <v>2105</v>
      </c>
      <c r="D62" s="2088" t="s">
        <v>2106</v>
      </c>
      <c r="E62" s="2087" t="s">
        <v>2107</v>
      </c>
      <c r="F62" s="2087" t="s">
        <v>2108</v>
      </c>
      <c r="G62" s="2089" t="s">
        <v>2109</v>
      </c>
      <c r="I62" s="79"/>
      <c r="J62" s="1399"/>
      <c r="K62" s="1399"/>
      <c r="L62" s="1399"/>
      <c r="M62" s="1399"/>
      <c r="N62" s="1399"/>
      <c r="O62" s="1399"/>
      <c r="P62" s="1399"/>
      <c r="Q62" s="1399"/>
    </row>
    <row r="63" spans="1:17" ht="18" customHeight="1">
      <c r="A63" s="2100"/>
      <c r="B63" s="2101" t="s">
        <v>2153</v>
      </c>
      <c r="C63" s="2093" t="s">
        <v>2111</v>
      </c>
      <c r="D63" s="2102"/>
      <c r="E63" s="2103"/>
      <c r="F63" s="2096" t="str">
        <f t="shared" ref="F63:F91" si="4">IF(A63=1,1*D63*E63,"－")</f>
        <v>－</v>
      </c>
      <c r="G63" s="2104"/>
      <c r="H63" s="2098" t="str">
        <f t="shared" ref="H63:H91" si="5">IF(A63=1,1*D63*2,"－")</f>
        <v>－</v>
      </c>
      <c r="I63" s="79"/>
    </row>
    <row r="64" spans="1:17" ht="18" customHeight="1">
      <c r="A64" s="2100"/>
      <c r="B64" s="2101" t="s">
        <v>2154</v>
      </c>
      <c r="C64" s="2093" t="s">
        <v>2111</v>
      </c>
      <c r="D64" s="2102"/>
      <c r="E64" s="2103"/>
      <c r="F64" s="2096" t="str">
        <f t="shared" si="4"/>
        <v>－</v>
      </c>
      <c r="G64" s="2104"/>
      <c r="H64" s="2098" t="str">
        <f t="shared" si="5"/>
        <v>－</v>
      </c>
      <c r="I64" s="79"/>
    </row>
    <row r="65" spans="1:10" ht="18" customHeight="1">
      <c r="A65" s="2107"/>
      <c r="B65" s="2092" t="s">
        <v>2155</v>
      </c>
      <c r="C65" s="2093" t="s">
        <v>2111</v>
      </c>
      <c r="D65" s="2108"/>
      <c r="E65" s="2109"/>
      <c r="F65" s="2096" t="str">
        <f>IF(A65=1,1*D65*E65,"－")</f>
        <v>－</v>
      </c>
      <c r="G65" s="2104"/>
      <c r="H65" s="2098" t="str">
        <f>IF(A65=1,1*D65*2,"－")</f>
        <v>－</v>
      </c>
      <c r="I65" s="79"/>
    </row>
    <row r="66" spans="1:10" ht="18" customHeight="1">
      <c r="A66" s="2100"/>
      <c r="B66" s="2101" t="s">
        <v>2156</v>
      </c>
      <c r="C66" s="2106" t="s">
        <v>2126</v>
      </c>
      <c r="D66" s="2102"/>
      <c r="E66" s="2103"/>
      <c r="F66" s="2096" t="str">
        <f t="shared" si="4"/>
        <v>－</v>
      </c>
      <c r="G66" s="2104"/>
      <c r="H66" s="2098" t="str">
        <f t="shared" si="5"/>
        <v>－</v>
      </c>
      <c r="I66" s="79"/>
    </row>
    <row r="67" spans="1:10" ht="30" customHeight="1">
      <c r="A67" s="2100"/>
      <c r="B67" s="2101" t="s">
        <v>2157</v>
      </c>
      <c r="C67" s="2106" t="s">
        <v>2126</v>
      </c>
      <c r="D67" s="2102"/>
      <c r="E67" s="2103"/>
      <c r="F67" s="2096" t="str">
        <f t="shared" si="4"/>
        <v>－</v>
      </c>
      <c r="G67" s="2104"/>
      <c r="H67" s="2098" t="str">
        <f t="shared" si="5"/>
        <v>－</v>
      </c>
      <c r="I67" s="79"/>
    </row>
    <row r="68" spans="1:10" ht="18" customHeight="1">
      <c r="A68" s="2100"/>
      <c r="B68" s="2101" t="s">
        <v>2158</v>
      </c>
      <c r="C68" s="2106" t="s">
        <v>2126</v>
      </c>
      <c r="D68" s="2102"/>
      <c r="E68" s="2103"/>
      <c r="F68" s="2096" t="str">
        <f t="shared" si="4"/>
        <v>－</v>
      </c>
      <c r="G68" s="2104"/>
      <c r="H68" s="2098" t="str">
        <f t="shared" si="5"/>
        <v>－</v>
      </c>
      <c r="I68" s="79"/>
    </row>
    <row r="69" spans="1:10" ht="18" customHeight="1">
      <c r="A69" s="2107"/>
      <c r="B69" s="2092" t="s">
        <v>2159</v>
      </c>
      <c r="C69" s="2106" t="s">
        <v>2126</v>
      </c>
      <c r="D69" s="2108"/>
      <c r="E69" s="2109"/>
      <c r="F69" s="2096" t="str">
        <f t="shared" si="4"/>
        <v>－</v>
      </c>
      <c r="G69" s="2104"/>
      <c r="H69" s="2098" t="str">
        <f t="shared" si="5"/>
        <v>－</v>
      </c>
      <c r="I69" s="79"/>
    </row>
    <row r="70" spans="1:10" ht="18" customHeight="1">
      <c r="A70" s="2107"/>
      <c r="B70" s="2092" t="s">
        <v>2160</v>
      </c>
      <c r="C70" s="2106" t="s">
        <v>2131</v>
      </c>
      <c r="D70" s="2108"/>
      <c r="E70" s="2109"/>
      <c r="F70" s="2096" t="str">
        <f t="shared" si="4"/>
        <v>－</v>
      </c>
      <c r="G70" s="2104"/>
      <c r="H70" s="2098" t="str">
        <f t="shared" si="5"/>
        <v>－</v>
      </c>
      <c r="I70" s="79"/>
    </row>
    <row r="71" spans="1:10" ht="30" customHeight="1">
      <c r="A71" s="2107"/>
      <c r="B71" s="2092" t="s">
        <v>2161</v>
      </c>
      <c r="C71" s="2106" t="s">
        <v>2131</v>
      </c>
      <c r="D71" s="2108"/>
      <c r="E71" s="2109"/>
      <c r="F71" s="2096" t="str">
        <f t="shared" si="4"/>
        <v>－</v>
      </c>
      <c r="G71" s="2104"/>
      <c r="H71" s="2098" t="str">
        <f t="shared" si="5"/>
        <v>－</v>
      </c>
      <c r="I71" s="79"/>
    </row>
    <row r="72" spans="1:10" ht="18" customHeight="1">
      <c r="A72" s="2107"/>
      <c r="B72" s="2092" t="s">
        <v>2162</v>
      </c>
      <c r="C72" s="2106" t="s">
        <v>2131</v>
      </c>
      <c r="D72" s="2108"/>
      <c r="E72" s="2109"/>
      <c r="F72" s="2096" t="str">
        <f t="shared" si="4"/>
        <v>－</v>
      </c>
      <c r="G72" s="2104"/>
      <c r="H72" s="2098" t="str">
        <f t="shared" si="5"/>
        <v>－</v>
      </c>
      <c r="I72" s="79"/>
    </row>
    <row r="73" spans="1:10" ht="18" customHeight="1">
      <c r="A73" s="2107"/>
      <c r="B73" s="2092" t="s">
        <v>2163</v>
      </c>
      <c r="C73" s="2106" t="s">
        <v>2131</v>
      </c>
      <c r="D73" s="2108"/>
      <c r="E73" s="2109"/>
      <c r="F73" s="2096" t="str">
        <f t="shared" si="4"/>
        <v>－</v>
      </c>
      <c r="G73" s="2104"/>
      <c r="H73" s="2098" t="str">
        <f t="shared" si="5"/>
        <v>－</v>
      </c>
      <c r="I73" s="79"/>
    </row>
    <row r="74" spans="1:10" ht="18" customHeight="1">
      <c r="A74" s="2107"/>
      <c r="B74" s="2092" t="s">
        <v>2164</v>
      </c>
      <c r="C74" s="2106" t="s">
        <v>2131</v>
      </c>
      <c r="D74" s="2108"/>
      <c r="E74" s="2109"/>
      <c r="F74" s="2096" t="str">
        <f t="shared" si="4"/>
        <v>－</v>
      </c>
      <c r="G74" s="2104"/>
      <c r="H74" s="2098" t="str">
        <f t="shared" si="5"/>
        <v>－</v>
      </c>
      <c r="I74" s="79"/>
    </row>
    <row r="75" spans="1:10" ht="18" customHeight="1">
      <c r="A75" s="2107"/>
      <c r="B75" s="2092" t="s">
        <v>2165</v>
      </c>
      <c r="C75" s="2106" t="s">
        <v>2131</v>
      </c>
      <c r="D75" s="2108"/>
      <c r="E75" s="2109"/>
      <c r="F75" s="2096" t="str">
        <f t="shared" si="4"/>
        <v>－</v>
      </c>
      <c r="G75" s="2104"/>
      <c r="H75" s="2098" t="str">
        <f t="shared" si="5"/>
        <v>－</v>
      </c>
    </row>
    <row r="76" spans="1:10" ht="18" customHeight="1">
      <c r="A76" s="2107"/>
      <c r="B76" s="2092" t="s">
        <v>2166</v>
      </c>
      <c r="C76" s="2106" t="s">
        <v>2131</v>
      </c>
      <c r="D76" s="2108"/>
      <c r="E76" s="2109"/>
      <c r="F76" s="2096" t="str">
        <f t="shared" si="4"/>
        <v>－</v>
      </c>
      <c r="G76" s="2104"/>
      <c r="H76" s="2098" t="str">
        <f t="shared" si="5"/>
        <v>－</v>
      </c>
    </row>
    <row r="77" spans="1:10" ht="18" customHeight="1">
      <c r="A77" s="2107"/>
      <c r="B77" s="2092" t="s">
        <v>2167</v>
      </c>
      <c r="C77" s="2106" t="s">
        <v>2131</v>
      </c>
      <c r="D77" s="2108"/>
      <c r="E77" s="2109"/>
      <c r="F77" s="2096" t="str">
        <f t="shared" si="4"/>
        <v>－</v>
      </c>
      <c r="G77" s="2104"/>
      <c r="H77" s="2098" t="str">
        <f t="shared" si="5"/>
        <v>－</v>
      </c>
    </row>
    <row r="78" spans="1:10" ht="18" customHeight="1">
      <c r="A78" s="2107"/>
      <c r="B78" s="2092" t="s">
        <v>2168</v>
      </c>
      <c r="C78" s="2106" t="s">
        <v>2131</v>
      </c>
      <c r="D78" s="2108"/>
      <c r="E78" s="2109"/>
      <c r="F78" s="2096" t="str">
        <f t="shared" si="4"/>
        <v>－</v>
      </c>
      <c r="G78" s="2104"/>
      <c r="H78" s="2098" t="str">
        <f t="shared" si="5"/>
        <v>－</v>
      </c>
    </row>
    <row r="79" spans="1:10" ht="18" customHeight="1">
      <c r="A79" s="2107"/>
      <c r="B79" s="2092" t="s">
        <v>2169</v>
      </c>
      <c r="C79" s="2106" t="s">
        <v>2131</v>
      </c>
      <c r="D79" s="2108"/>
      <c r="E79" s="2109"/>
      <c r="F79" s="2096" t="str">
        <f t="shared" si="4"/>
        <v>－</v>
      </c>
      <c r="G79" s="2104"/>
      <c r="H79" s="2098" t="str">
        <f t="shared" si="5"/>
        <v>－</v>
      </c>
      <c r="J79" s="1919"/>
    </row>
    <row r="80" spans="1:10" ht="18" customHeight="1">
      <c r="A80" s="2107"/>
      <c r="B80" s="2092" t="s">
        <v>2170</v>
      </c>
      <c r="C80" s="2106" t="s">
        <v>2131</v>
      </c>
      <c r="D80" s="2108"/>
      <c r="E80" s="2109"/>
      <c r="F80" s="2096" t="str">
        <f t="shared" si="4"/>
        <v>－</v>
      </c>
      <c r="G80" s="2104"/>
      <c r="H80" s="2098" t="str">
        <f t="shared" si="5"/>
        <v>－</v>
      </c>
      <c r="J80" s="1919"/>
    </row>
    <row r="81" spans="1:18" ht="18" customHeight="1">
      <c r="A81" s="2107"/>
      <c r="B81" s="2092" t="s">
        <v>2171</v>
      </c>
      <c r="C81" s="2106" t="s">
        <v>2131</v>
      </c>
      <c r="D81" s="2108"/>
      <c r="E81" s="2109"/>
      <c r="F81" s="2096" t="str">
        <f t="shared" si="4"/>
        <v>－</v>
      </c>
      <c r="G81" s="2104"/>
      <c r="H81" s="2098" t="str">
        <f t="shared" si="5"/>
        <v>－</v>
      </c>
      <c r="J81" s="1919"/>
    </row>
    <row r="82" spans="1:18" ht="18" customHeight="1">
      <c r="A82" s="2107"/>
      <c r="B82" s="2092" t="s">
        <v>2172</v>
      </c>
      <c r="C82" s="2106" t="s">
        <v>2131</v>
      </c>
      <c r="D82" s="2108"/>
      <c r="E82" s="2109"/>
      <c r="F82" s="2096" t="str">
        <f t="shared" si="4"/>
        <v>－</v>
      </c>
      <c r="G82" s="2104"/>
      <c r="H82" s="2098" t="str">
        <f t="shared" si="5"/>
        <v>－</v>
      </c>
      <c r="J82" s="1919"/>
    </row>
    <row r="83" spans="1:18" ht="18" customHeight="1">
      <c r="A83" s="2107"/>
      <c r="B83" s="2092" t="s">
        <v>2173</v>
      </c>
      <c r="C83" s="2106" t="s">
        <v>2131</v>
      </c>
      <c r="D83" s="2108"/>
      <c r="E83" s="2109"/>
      <c r="F83" s="2096" t="str">
        <f t="shared" si="4"/>
        <v>－</v>
      </c>
      <c r="G83" s="2104"/>
      <c r="H83" s="2098" t="str">
        <f t="shared" si="5"/>
        <v>－</v>
      </c>
      <c r="J83" s="1919"/>
    </row>
    <row r="84" spans="1:18" ht="18" customHeight="1">
      <c r="A84" s="2107"/>
      <c r="B84" s="2092" t="s">
        <v>2174</v>
      </c>
      <c r="C84" s="2106" t="s">
        <v>2131</v>
      </c>
      <c r="D84" s="2108"/>
      <c r="E84" s="2109"/>
      <c r="F84" s="2096" t="str">
        <f t="shared" si="4"/>
        <v>－</v>
      </c>
      <c r="G84" s="2104"/>
      <c r="H84" s="2098" t="str">
        <f t="shared" si="5"/>
        <v>－</v>
      </c>
      <c r="J84" s="1919"/>
    </row>
    <row r="85" spans="1:18" ht="18" customHeight="1">
      <c r="A85" s="2107"/>
      <c r="B85" s="2092" t="s">
        <v>2175</v>
      </c>
      <c r="C85" s="2106" t="s">
        <v>2131</v>
      </c>
      <c r="D85" s="2108"/>
      <c r="E85" s="2109"/>
      <c r="F85" s="2096" t="str">
        <f t="shared" si="4"/>
        <v>－</v>
      </c>
      <c r="G85" s="2104"/>
      <c r="H85" s="2098" t="str">
        <f t="shared" si="5"/>
        <v>－</v>
      </c>
      <c r="J85" s="1919"/>
    </row>
    <row r="86" spans="1:18" ht="18" customHeight="1">
      <c r="A86" s="2107"/>
      <c r="B86" s="2092" t="s">
        <v>2176</v>
      </c>
      <c r="C86" s="2106" t="s">
        <v>2131</v>
      </c>
      <c r="D86" s="2108"/>
      <c r="E86" s="2109"/>
      <c r="F86" s="2096" t="str">
        <f t="shared" si="4"/>
        <v>－</v>
      </c>
      <c r="G86" s="2104"/>
      <c r="H86" s="2098" t="str">
        <f t="shared" si="5"/>
        <v>－</v>
      </c>
      <c r="J86" s="1919"/>
    </row>
    <row r="87" spans="1:18" ht="18" customHeight="1">
      <c r="A87" s="2107"/>
      <c r="B87" s="2092" t="s">
        <v>2177</v>
      </c>
      <c r="C87" s="2106" t="s">
        <v>2131</v>
      </c>
      <c r="D87" s="2108"/>
      <c r="E87" s="2109"/>
      <c r="F87" s="2096" t="str">
        <f t="shared" si="4"/>
        <v>－</v>
      </c>
      <c r="G87" s="2104"/>
      <c r="H87" s="2098" t="str">
        <f t="shared" si="5"/>
        <v>－</v>
      </c>
      <c r="J87" s="1919"/>
    </row>
    <row r="88" spans="1:18" ht="18" customHeight="1">
      <c r="A88" s="2107"/>
      <c r="B88" s="2092" t="s">
        <v>2178</v>
      </c>
      <c r="C88" s="2106" t="s">
        <v>2131</v>
      </c>
      <c r="D88" s="2108"/>
      <c r="E88" s="2109"/>
      <c r="F88" s="2096" t="str">
        <f t="shared" si="4"/>
        <v>－</v>
      </c>
      <c r="G88" s="2104"/>
      <c r="H88" s="2098" t="str">
        <f t="shared" si="5"/>
        <v>－</v>
      </c>
      <c r="J88" s="1919"/>
    </row>
    <row r="89" spans="1:18" ht="18" customHeight="1">
      <c r="A89" s="2107"/>
      <c r="B89" s="2092" t="s">
        <v>2179</v>
      </c>
      <c r="C89" s="2106" t="s">
        <v>2131</v>
      </c>
      <c r="D89" s="2108"/>
      <c r="E89" s="2109"/>
      <c r="F89" s="2096" t="str">
        <f t="shared" si="4"/>
        <v>－</v>
      </c>
      <c r="G89" s="2104"/>
      <c r="H89" s="2098" t="str">
        <f t="shared" si="5"/>
        <v>－</v>
      </c>
      <c r="J89" s="1919"/>
    </row>
    <row r="90" spans="1:18" ht="18" customHeight="1">
      <c r="A90" s="2107"/>
      <c r="B90" s="2092" t="s">
        <v>2180</v>
      </c>
      <c r="C90" s="2106" t="s">
        <v>2131</v>
      </c>
      <c r="D90" s="2108"/>
      <c r="E90" s="2109"/>
      <c r="F90" s="2096" t="str">
        <f t="shared" si="4"/>
        <v>－</v>
      </c>
      <c r="G90" s="2104"/>
      <c r="H90" s="2098" t="str">
        <f t="shared" si="5"/>
        <v>－</v>
      </c>
      <c r="J90" s="1919"/>
    </row>
    <row r="91" spans="1:18" ht="18" customHeight="1">
      <c r="A91" s="2107"/>
      <c r="B91" s="2092"/>
      <c r="C91" s="2092"/>
      <c r="D91" s="2108"/>
      <c r="E91" s="2109"/>
      <c r="F91" s="2096" t="str">
        <f t="shared" si="4"/>
        <v>－</v>
      </c>
      <c r="G91" s="2104"/>
      <c r="H91" s="2098" t="str">
        <f t="shared" si="5"/>
        <v>－</v>
      </c>
      <c r="J91" s="1919"/>
    </row>
    <row r="92" spans="1:18" ht="18" customHeight="1">
      <c r="A92" s="2079"/>
      <c r="B92" s="2080"/>
      <c r="C92" s="2080"/>
      <c r="I92" s="1919"/>
      <c r="Q92" s="2064"/>
    </row>
    <row r="93" spans="1:18" ht="18" customHeight="1">
      <c r="A93" s="2081" t="s">
        <v>2181</v>
      </c>
      <c r="B93" s="2080"/>
      <c r="C93" s="2080"/>
      <c r="D93" s="2069" t="s">
        <v>36</v>
      </c>
      <c r="E93" s="2082">
        <f>SUM(F96:F111)</f>
        <v>0</v>
      </c>
      <c r="F93" s="2083" t="s">
        <v>1051</v>
      </c>
      <c r="G93" s="2114">
        <f>SUM(H96:H111)</f>
        <v>0</v>
      </c>
      <c r="I93" s="1919"/>
      <c r="Q93" s="2064"/>
    </row>
    <row r="94" spans="1:18" ht="18" customHeight="1">
      <c r="A94" s="2081"/>
      <c r="B94" s="2080"/>
      <c r="C94" s="2080"/>
      <c r="D94" s="2069"/>
      <c r="E94" s="2085"/>
      <c r="F94" s="2085"/>
      <c r="J94" s="1919"/>
    </row>
    <row r="95" spans="1:18" s="2090" customFormat="1" ht="60" customHeight="1">
      <c r="A95" s="2086" t="s">
        <v>2103</v>
      </c>
      <c r="B95" s="2087" t="s">
        <v>2104</v>
      </c>
      <c r="C95" s="2087" t="s">
        <v>2105</v>
      </c>
      <c r="D95" s="2088" t="s">
        <v>2106</v>
      </c>
      <c r="E95" s="2087" t="s">
        <v>2107</v>
      </c>
      <c r="F95" s="2087" t="s">
        <v>2108</v>
      </c>
      <c r="G95" s="2089" t="s">
        <v>2109</v>
      </c>
      <c r="J95" s="1399"/>
      <c r="K95" s="1919"/>
      <c r="L95" s="1399"/>
      <c r="M95" s="1399"/>
      <c r="N95" s="1399"/>
      <c r="O95" s="1399"/>
      <c r="P95" s="1399"/>
      <c r="Q95" s="1399"/>
      <c r="R95" s="1399"/>
    </row>
    <row r="96" spans="1:18" ht="18" customHeight="1">
      <c r="A96" s="2100"/>
      <c r="B96" s="2101" t="s">
        <v>2182</v>
      </c>
      <c r="C96" s="2093" t="s">
        <v>2111</v>
      </c>
      <c r="D96" s="2102"/>
      <c r="E96" s="2103"/>
      <c r="F96" s="2096" t="str">
        <f t="shared" ref="F96:F111" si="6">IF(A96=1,1*D96*E96,"－")</f>
        <v>－</v>
      </c>
      <c r="G96" s="2104"/>
      <c r="H96" s="2098" t="str">
        <f t="shared" ref="H96:H111" si="7">IF(A96=1,1*D96*2,"－")</f>
        <v>－</v>
      </c>
      <c r="I96" s="2064"/>
      <c r="K96" s="1919"/>
      <c r="R96" s="1399"/>
    </row>
    <row r="97" spans="1:18" ht="18" customHeight="1">
      <c r="A97" s="2100"/>
      <c r="B97" s="2101" t="s">
        <v>1109</v>
      </c>
      <c r="C97" s="2093" t="s">
        <v>2111</v>
      </c>
      <c r="D97" s="2102"/>
      <c r="E97" s="2103"/>
      <c r="F97" s="2096" t="str">
        <f>IF(A97=1,1*D97*E97,"－")</f>
        <v>－</v>
      </c>
      <c r="G97" s="2104"/>
      <c r="H97" s="2098" t="str">
        <f>IF(A97=1,1*D97*2,"－")</f>
        <v>－</v>
      </c>
      <c r="I97" s="2064"/>
      <c r="K97" s="1919"/>
      <c r="R97" s="1399"/>
    </row>
    <row r="98" spans="1:18" ht="30" customHeight="1">
      <c r="A98" s="2107"/>
      <c r="B98" s="2092" t="s">
        <v>2183</v>
      </c>
      <c r="C98" s="2093" t="s">
        <v>2111</v>
      </c>
      <c r="D98" s="2108"/>
      <c r="E98" s="2109"/>
      <c r="F98" s="2096" t="str">
        <f t="shared" si="6"/>
        <v>－</v>
      </c>
      <c r="G98" s="2104"/>
      <c r="H98" s="2098" t="str">
        <f t="shared" si="7"/>
        <v>－</v>
      </c>
      <c r="I98" s="2064"/>
      <c r="K98" s="1919"/>
      <c r="R98" s="1399"/>
    </row>
    <row r="99" spans="1:18" ht="30" customHeight="1">
      <c r="A99" s="2107"/>
      <c r="B99" s="2092" t="s">
        <v>2184</v>
      </c>
      <c r="C99" s="2093" t="s">
        <v>2111</v>
      </c>
      <c r="D99" s="2108"/>
      <c r="E99" s="2109"/>
      <c r="F99" s="2096" t="str">
        <f t="shared" si="6"/>
        <v>－</v>
      </c>
      <c r="G99" s="2104"/>
      <c r="H99" s="2098" t="str">
        <f t="shared" si="7"/>
        <v>－</v>
      </c>
      <c r="I99" s="2064"/>
      <c r="K99" s="1919"/>
      <c r="R99" s="1399"/>
    </row>
    <row r="100" spans="1:18" ht="18" customHeight="1">
      <c r="A100" s="2107"/>
      <c r="B100" s="2092" t="s">
        <v>2185</v>
      </c>
      <c r="C100" s="2093" t="s">
        <v>2111</v>
      </c>
      <c r="D100" s="2108"/>
      <c r="E100" s="2109"/>
      <c r="F100" s="2096" t="str">
        <f t="shared" si="6"/>
        <v>－</v>
      </c>
      <c r="G100" s="2104"/>
      <c r="H100" s="2098" t="str">
        <f t="shared" si="7"/>
        <v>－</v>
      </c>
      <c r="I100" s="2064"/>
      <c r="K100" s="1919"/>
      <c r="R100" s="1399"/>
    </row>
    <row r="101" spans="1:18" ht="30" customHeight="1">
      <c r="A101" s="2107"/>
      <c r="B101" s="2092" t="s">
        <v>2186</v>
      </c>
      <c r="C101" s="2093" t="s">
        <v>2111</v>
      </c>
      <c r="D101" s="2108"/>
      <c r="E101" s="2109"/>
      <c r="F101" s="2096" t="str">
        <f t="shared" si="6"/>
        <v>－</v>
      </c>
      <c r="G101" s="2104"/>
      <c r="H101" s="2098" t="str">
        <f t="shared" si="7"/>
        <v>－</v>
      </c>
      <c r="I101" s="2064"/>
      <c r="K101" s="1919"/>
      <c r="R101" s="1399"/>
    </row>
    <row r="102" spans="1:18" ht="18" customHeight="1">
      <c r="A102" s="2107"/>
      <c r="B102" s="2092" t="s">
        <v>1110</v>
      </c>
      <c r="C102" s="2093" t="s">
        <v>2111</v>
      </c>
      <c r="D102" s="2108"/>
      <c r="E102" s="2109"/>
      <c r="F102" s="2096" t="str">
        <f t="shared" si="6"/>
        <v>－</v>
      </c>
      <c r="G102" s="2104"/>
      <c r="H102" s="2098" t="str">
        <f t="shared" si="7"/>
        <v>－</v>
      </c>
      <c r="I102" s="2064"/>
      <c r="K102" s="1919"/>
      <c r="R102" s="1399"/>
    </row>
    <row r="103" spans="1:18" ht="30" customHeight="1">
      <c r="A103" s="2107"/>
      <c r="B103" s="2092" t="s">
        <v>2187</v>
      </c>
      <c r="C103" s="2093" t="s">
        <v>2111</v>
      </c>
      <c r="D103" s="2108"/>
      <c r="E103" s="2109"/>
      <c r="F103" s="2096" t="str">
        <f t="shared" si="6"/>
        <v>－</v>
      </c>
      <c r="G103" s="2104"/>
      <c r="H103" s="2098" t="str">
        <f t="shared" si="7"/>
        <v>－</v>
      </c>
      <c r="I103" s="2064"/>
      <c r="K103" s="1919"/>
      <c r="R103" s="1399"/>
    </row>
    <row r="104" spans="1:18" ht="18" customHeight="1">
      <c r="A104" s="2107"/>
      <c r="B104" s="2092" t="s">
        <v>2188</v>
      </c>
      <c r="C104" s="2093" t="s">
        <v>2111</v>
      </c>
      <c r="D104" s="2108"/>
      <c r="E104" s="2109"/>
      <c r="F104" s="2096" t="str">
        <f t="shared" si="6"/>
        <v>－</v>
      </c>
      <c r="G104" s="2104"/>
      <c r="H104" s="2098" t="str">
        <f t="shared" si="7"/>
        <v>－</v>
      </c>
      <c r="I104" s="2064"/>
      <c r="K104" s="1919"/>
      <c r="R104" s="1399"/>
    </row>
    <row r="105" spans="1:18" ht="18" customHeight="1">
      <c r="A105" s="2107"/>
      <c r="B105" s="2092" t="s">
        <v>2189</v>
      </c>
      <c r="C105" s="2093" t="s">
        <v>2111</v>
      </c>
      <c r="D105" s="2108"/>
      <c r="E105" s="2109"/>
      <c r="F105" s="2096" t="str">
        <f t="shared" si="6"/>
        <v>－</v>
      </c>
      <c r="G105" s="2104"/>
      <c r="H105" s="2098" t="str">
        <f t="shared" si="7"/>
        <v>－</v>
      </c>
      <c r="I105" s="2064"/>
      <c r="K105" s="1919"/>
      <c r="R105" s="1399"/>
    </row>
    <row r="106" spans="1:18" ht="18" customHeight="1">
      <c r="A106" s="2107"/>
      <c r="B106" s="2092" t="s">
        <v>2190</v>
      </c>
      <c r="C106" s="2106" t="s">
        <v>2126</v>
      </c>
      <c r="D106" s="2108"/>
      <c r="E106" s="2109"/>
      <c r="F106" s="2096" t="str">
        <f t="shared" si="6"/>
        <v>－</v>
      </c>
      <c r="G106" s="2104"/>
      <c r="H106" s="2098" t="str">
        <f t="shared" si="7"/>
        <v>－</v>
      </c>
      <c r="I106" s="2064"/>
      <c r="R106" s="1399"/>
    </row>
    <row r="107" spans="1:18" ht="18" customHeight="1">
      <c r="A107" s="2107"/>
      <c r="B107" s="2092" t="s">
        <v>2191</v>
      </c>
      <c r="C107" s="2106" t="s">
        <v>2131</v>
      </c>
      <c r="D107" s="2108"/>
      <c r="E107" s="2109"/>
      <c r="F107" s="2096" t="str">
        <f t="shared" si="6"/>
        <v>－</v>
      </c>
      <c r="G107" s="2104"/>
      <c r="H107" s="2098" t="str">
        <f t="shared" si="7"/>
        <v>－</v>
      </c>
      <c r="I107" s="2064"/>
      <c r="R107" s="1399"/>
    </row>
    <row r="108" spans="1:18" ht="18" customHeight="1">
      <c r="A108" s="2107"/>
      <c r="B108" s="2092" t="s">
        <v>2192</v>
      </c>
      <c r="C108" s="2106" t="s">
        <v>2131</v>
      </c>
      <c r="D108" s="2108"/>
      <c r="E108" s="2109"/>
      <c r="F108" s="2096" t="str">
        <f t="shared" si="6"/>
        <v>－</v>
      </c>
      <c r="G108" s="2104"/>
      <c r="H108" s="2098" t="str">
        <f t="shared" si="7"/>
        <v>－</v>
      </c>
      <c r="I108" s="2064"/>
      <c r="R108" s="1399"/>
    </row>
    <row r="109" spans="1:18" ht="18" customHeight="1">
      <c r="A109" s="2107"/>
      <c r="B109" s="2092" t="s">
        <v>2193</v>
      </c>
      <c r="C109" s="2106" t="s">
        <v>2131</v>
      </c>
      <c r="D109" s="2108"/>
      <c r="E109" s="2109"/>
      <c r="F109" s="2096" t="str">
        <f t="shared" si="6"/>
        <v>－</v>
      </c>
      <c r="G109" s="2104"/>
      <c r="H109" s="2098" t="str">
        <f t="shared" si="7"/>
        <v>－</v>
      </c>
      <c r="I109" s="2064"/>
      <c r="R109" s="1399"/>
    </row>
    <row r="110" spans="1:18" ht="18" customHeight="1">
      <c r="A110" s="2107"/>
      <c r="B110" s="2092" t="s">
        <v>2194</v>
      </c>
      <c r="C110" s="2106" t="s">
        <v>2131</v>
      </c>
      <c r="D110" s="2108"/>
      <c r="E110" s="2109"/>
      <c r="F110" s="2096" t="str">
        <f t="shared" si="6"/>
        <v>－</v>
      </c>
      <c r="G110" s="2104"/>
      <c r="H110" s="2098" t="str">
        <f t="shared" si="7"/>
        <v>－</v>
      </c>
      <c r="I110" s="2064"/>
      <c r="R110" s="1399"/>
    </row>
    <row r="111" spans="1:18" ht="18" customHeight="1">
      <c r="A111" s="2107"/>
      <c r="B111" s="2092"/>
      <c r="C111" s="2092"/>
      <c r="D111" s="2108"/>
      <c r="E111" s="2109"/>
      <c r="F111" s="2096" t="str">
        <f t="shared" si="6"/>
        <v>－</v>
      </c>
      <c r="G111" s="2104"/>
      <c r="H111" s="2098" t="str">
        <f t="shared" si="7"/>
        <v>－</v>
      </c>
      <c r="I111" s="2064"/>
      <c r="R111" s="1399"/>
    </row>
    <row r="112" spans="1:18" ht="18" customHeight="1">
      <c r="A112" s="2079"/>
      <c r="B112" s="2080"/>
      <c r="C112" s="2080"/>
    </row>
    <row r="113" spans="1:18" ht="18" customHeight="1">
      <c r="A113" s="2081" t="s">
        <v>2195</v>
      </c>
      <c r="B113" s="2080"/>
      <c r="C113" s="2080"/>
      <c r="D113" s="2069" t="s">
        <v>36</v>
      </c>
      <c r="E113" s="2082">
        <f>SUM(F116:F132)</f>
        <v>0</v>
      </c>
      <c r="F113" s="2083" t="s">
        <v>1051</v>
      </c>
      <c r="G113" s="2114">
        <f>SUM(H116:H132)</f>
        <v>0</v>
      </c>
    </row>
    <row r="114" spans="1:18" ht="18" customHeight="1">
      <c r="A114" s="2081"/>
      <c r="B114" s="2080"/>
      <c r="C114" s="2080"/>
      <c r="E114" s="2115"/>
      <c r="F114" s="2083"/>
    </row>
    <row r="115" spans="1:18" s="2090" customFormat="1" ht="60" customHeight="1">
      <c r="A115" s="2086" t="s">
        <v>2103</v>
      </c>
      <c r="B115" s="2087" t="s">
        <v>2104</v>
      </c>
      <c r="C115" s="2087" t="s">
        <v>2105</v>
      </c>
      <c r="D115" s="2088" t="s">
        <v>2106</v>
      </c>
      <c r="E115" s="2087" t="s">
        <v>2107</v>
      </c>
      <c r="F115" s="2087" t="s">
        <v>2108</v>
      </c>
      <c r="G115" s="2089" t="s">
        <v>2109</v>
      </c>
      <c r="J115" s="1399"/>
      <c r="K115" s="1399"/>
      <c r="L115" s="1399"/>
      <c r="M115" s="1399"/>
      <c r="N115" s="1399"/>
      <c r="O115" s="1399"/>
      <c r="P115" s="1399"/>
      <c r="Q115" s="1399"/>
      <c r="R115" s="1399"/>
    </row>
    <row r="116" spans="1:18" ht="18" customHeight="1">
      <c r="A116" s="2107"/>
      <c r="B116" s="2092" t="s">
        <v>2196</v>
      </c>
      <c r="C116" s="2093" t="s">
        <v>2111</v>
      </c>
      <c r="D116" s="2108"/>
      <c r="E116" s="2109"/>
      <c r="F116" s="2096" t="str">
        <f t="shared" ref="F116:F132" si="8">IF(A116=1,1*D116*E116,"－")</f>
        <v>－</v>
      </c>
      <c r="G116" s="2104"/>
      <c r="H116" s="2098" t="str">
        <f t="shared" ref="H116:H132" si="9">IF(A116=1,1*D116*2,"－")</f>
        <v>－</v>
      </c>
      <c r="I116" s="2064"/>
      <c r="R116" s="1399"/>
    </row>
    <row r="117" spans="1:18" ht="18" customHeight="1">
      <c r="A117" s="2100"/>
      <c r="B117" s="2101" t="s">
        <v>1113</v>
      </c>
      <c r="C117" s="2093" t="s">
        <v>2111</v>
      </c>
      <c r="D117" s="2102"/>
      <c r="E117" s="2103"/>
      <c r="F117" s="2096" t="str">
        <f t="shared" si="8"/>
        <v>－</v>
      </c>
      <c r="G117" s="2104"/>
      <c r="H117" s="2098" t="str">
        <f t="shared" si="9"/>
        <v>－</v>
      </c>
      <c r="I117" s="2064"/>
      <c r="R117" s="1399"/>
    </row>
    <row r="118" spans="1:18" ht="18" customHeight="1">
      <c r="A118" s="2100"/>
      <c r="B118" s="2101" t="s">
        <v>1542</v>
      </c>
      <c r="C118" s="2093" t="s">
        <v>2111</v>
      </c>
      <c r="D118" s="2102"/>
      <c r="E118" s="2103"/>
      <c r="F118" s="2096" t="str">
        <f t="shared" si="8"/>
        <v>－</v>
      </c>
      <c r="G118" s="2104"/>
      <c r="H118" s="2098" t="str">
        <f t="shared" si="9"/>
        <v>－</v>
      </c>
      <c r="I118" s="2064"/>
      <c r="R118" s="1399"/>
    </row>
    <row r="119" spans="1:18" ht="18" customHeight="1">
      <c r="A119" s="2100"/>
      <c r="B119" s="2101" t="s">
        <v>2197</v>
      </c>
      <c r="C119" s="2093" t="s">
        <v>2111</v>
      </c>
      <c r="D119" s="2102"/>
      <c r="E119" s="2103"/>
      <c r="F119" s="2096" t="str">
        <f t="shared" si="8"/>
        <v>－</v>
      </c>
      <c r="G119" s="2104"/>
      <c r="H119" s="2098" t="str">
        <f t="shared" si="9"/>
        <v>－</v>
      </c>
      <c r="I119" s="2064"/>
      <c r="R119" s="1399"/>
    </row>
    <row r="120" spans="1:18" ht="18" customHeight="1">
      <c r="A120" s="2100"/>
      <c r="B120" s="2101" t="s">
        <v>2198</v>
      </c>
      <c r="C120" s="2093" t="s">
        <v>2111</v>
      </c>
      <c r="D120" s="2102"/>
      <c r="E120" s="2103"/>
      <c r="F120" s="2096" t="str">
        <f t="shared" si="8"/>
        <v>－</v>
      </c>
      <c r="G120" s="2104"/>
      <c r="H120" s="2098" t="str">
        <f t="shared" si="9"/>
        <v>－</v>
      </c>
      <c r="I120" s="2064"/>
      <c r="R120" s="1399"/>
    </row>
    <row r="121" spans="1:18" ht="18" customHeight="1">
      <c r="A121" s="2100"/>
      <c r="B121" s="2101" t="s">
        <v>2199</v>
      </c>
      <c r="C121" s="2106" t="s">
        <v>2126</v>
      </c>
      <c r="D121" s="2102"/>
      <c r="E121" s="2103"/>
      <c r="F121" s="2096" t="str">
        <f t="shared" si="8"/>
        <v>－</v>
      </c>
      <c r="G121" s="2104"/>
      <c r="H121" s="2098" t="str">
        <f t="shared" si="9"/>
        <v>－</v>
      </c>
      <c r="I121" s="2064"/>
      <c r="R121" s="1399"/>
    </row>
    <row r="122" spans="1:18" ht="18" customHeight="1">
      <c r="A122" s="2100"/>
      <c r="B122" s="2101" t="s">
        <v>2200</v>
      </c>
      <c r="C122" s="2106" t="s">
        <v>2126</v>
      </c>
      <c r="D122" s="2102"/>
      <c r="E122" s="2103"/>
      <c r="F122" s="2096" t="str">
        <f t="shared" si="8"/>
        <v>－</v>
      </c>
      <c r="G122" s="2104"/>
      <c r="H122" s="2098" t="str">
        <f t="shared" si="9"/>
        <v>－</v>
      </c>
      <c r="I122" s="2064"/>
      <c r="R122" s="1399"/>
    </row>
    <row r="123" spans="1:18" ht="18" customHeight="1">
      <c r="A123" s="2100"/>
      <c r="B123" s="2101" t="s">
        <v>1112</v>
      </c>
      <c r="C123" s="2106" t="s">
        <v>2126</v>
      </c>
      <c r="D123" s="2102"/>
      <c r="E123" s="2103"/>
      <c r="F123" s="2096" t="str">
        <f t="shared" si="8"/>
        <v>－</v>
      </c>
      <c r="G123" s="2104"/>
      <c r="H123" s="2098" t="str">
        <f t="shared" si="9"/>
        <v>－</v>
      </c>
      <c r="I123" s="2064"/>
      <c r="R123" s="1399"/>
    </row>
    <row r="124" spans="1:18" ht="18" customHeight="1">
      <c r="A124" s="2100"/>
      <c r="B124" s="2101" t="s">
        <v>1114</v>
      </c>
      <c r="C124" s="2106" t="s">
        <v>2126</v>
      </c>
      <c r="D124" s="2102"/>
      <c r="E124" s="2103"/>
      <c r="F124" s="2096" t="str">
        <f t="shared" si="8"/>
        <v>－</v>
      </c>
      <c r="G124" s="2104"/>
      <c r="H124" s="2098" t="str">
        <f t="shared" si="9"/>
        <v>－</v>
      </c>
      <c r="I124" s="2064"/>
      <c r="R124" s="1399"/>
    </row>
    <row r="125" spans="1:18" ht="18" customHeight="1">
      <c r="A125" s="2100"/>
      <c r="B125" s="2101" t="s">
        <v>2201</v>
      </c>
      <c r="C125" s="2106" t="s">
        <v>2126</v>
      </c>
      <c r="D125" s="2102"/>
      <c r="E125" s="2103"/>
      <c r="F125" s="2096" t="str">
        <f t="shared" si="8"/>
        <v>－</v>
      </c>
      <c r="G125" s="2104"/>
      <c r="H125" s="2098" t="str">
        <f t="shared" si="9"/>
        <v>－</v>
      </c>
      <c r="I125" s="2064"/>
      <c r="R125" s="1399"/>
    </row>
    <row r="126" spans="1:18" ht="18" customHeight="1">
      <c r="A126" s="2100"/>
      <c r="B126" s="2101" t="s">
        <v>2202</v>
      </c>
      <c r="C126" s="2106" t="s">
        <v>2126</v>
      </c>
      <c r="D126" s="2102"/>
      <c r="E126" s="2103"/>
      <c r="F126" s="2096" t="str">
        <f t="shared" si="8"/>
        <v>－</v>
      </c>
      <c r="G126" s="2104"/>
      <c r="H126" s="2098" t="str">
        <f t="shared" si="9"/>
        <v>－</v>
      </c>
      <c r="I126" s="2064"/>
      <c r="R126" s="1399"/>
    </row>
    <row r="127" spans="1:18" ht="18" customHeight="1">
      <c r="A127" s="2100"/>
      <c r="B127" s="2101" t="s">
        <v>2203</v>
      </c>
      <c r="C127" s="2106" t="s">
        <v>2126</v>
      </c>
      <c r="D127" s="2102"/>
      <c r="E127" s="2103"/>
      <c r="F127" s="2096" t="str">
        <f t="shared" si="8"/>
        <v>－</v>
      </c>
      <c r="G127" s="2104"/>
      <c r="H127" s="2098" t="str">
        <f t="shared" si="9"/>
        <v>－</v>
      </c>
      <c r="I127" s="2064"/>
      <c r="R127" s="1399"/>
    </row>
    <row r="128" spans="1:18" ht="18" customHeight="1">
      <c r="A128" s="2100"/>
      <c r="B128" s="2101" t="s">
        <v>1111</v>
      </c>
      <c r="C128" s="2106" t="s">
        <v>2131</v>
      </c>
      <c r="D128" s="2102"/>
      <c r="E128" s="2103"/>
      <c r="F128" s="2096" t="str">
        <f t="shared" si="8"/>
        <v>－</v>
      </c>
      <c r="G128" s="2104"/>
      <c r="H128" s="2098" t="str">
        <f t="shared" si="9"/>
        <v>－</v>
      </c>
      <c r="I128" s="2064"/>
      <c r="R128" s="1399"/>
    </row>
    <row r="129" spans="1:18" ht="30" customHeight="1">
      <c r="A129" s="2100"/>
      <c r="B129" s="2101" t="s">
        <v>2204</v>
      </c>
      <c r="C129" s="2106" t="s">
        <v>2131</v>
      </c>
      <c r="D129" s="2102"/>
      <c r="E129" s="2103"/>
      <c r="F129" s="2096" t="str">
        <f t="shared" si="8"/>
        <v>－</v>
      </c>
      <c r="G129" s="2104"/>
      <c r="H129" s="2098" t="str">
        <f t="shared" si="9"/>
        <v>－</v>
      </c>
      <c r="I129" s="2064"/>
      <c r="R129" s="1399"/>
    </row>
    <row r="130" spans="1:18" ht="18" customHeight="1">
      <c r="A130" s="2100"/>
      <c r="B130" s="2101" t="s">
        <v>2205</v>
      </c>
      <c r="C130" s="2106" t="s">
        <v>2131</v>
      </c>
      <c r="D130" s="2102"/>
      <c r="E130" s="2103"/>
      <c r="F130" s="2096" t="str">
        <f t="shared" si="8"/>
        <v>－</v>
      </c>
      <c r="G130" s="2104"/>
      <c r="H130" s="2098" t="str">
        <f t="shared" si="9"/>
        <v>－</v>
      </c>
      <c r="I130" s="2064"/>
      <c r="R130" s="1399"/>
    </row>
    <row r="131" spans="1:18" ht="18" customHeight="1">
      <c r="A131" s="2100"/>
      <c r="B131" s="2101" t="s">
        <v>2206</v>
      </c>
      <c r="C131" s="2106" t="s">
        <v>2131</v>
      </c>
      <c r="D131" s="2102"/>
      <c r="E131" s="2103"/>
      <c r="F131" s="2096" t="str">
        <f t="shared" si="8"/>
        <v>－</v>
      </c>
      <c r="G131" s="2104"/>
      <c r="H131" s="2098" t="str">
        <f t="shared" si="9"/>
        <v>－</v>
      </c>
      <c r="I131" s="2064"/>
      <c r="R131" s="1399"/>
    </row>
    <row r="132" spans="1:18" ht="18" customHeight="1">
      <c r="A132" s="2107"/>
      <c r="B132" s="2092"/>
      <c r="C132" s="2092"/>
      <c r="D132" s="2108"/>
      <c r="E132" s="2109"/>
      <c r="F132" s="2096" t="str">
        <f t="shared" si="8"/>
        <v>－</v>
      </c>
      <c r="G132" s="2104"/>
      <c r="H132" s="2098" t="str">
        <f t="shared" si="9"/>
        <v>－</v>
      </c>
      <c r="I132" s="2064"/>
      <c r="R132" s="1399"/>
    </row>
    <row r="133" spans="1:18" ht="18" customHeight="1">
      <c r="A133" s="2079"/>
      <c r="B133" s="2080"/>
      <c r="C133" s="2080"/>
    </row>
    <row r="134" spans="1:18" ht="18" customHeight="1">
      <c r="A134" s="2081" t="s">
        <v>2207</v>
      </c>
      <c r="B134" s="2080"/>
      <c r="C134" s="2080"/>
      <c r="D134" s="2069" t="s">
        <v>36</v>
      </c>
      <c r="E134" s="2082">
        <f>SUM(F137:F149)</f>
        <v>0</v>
      </c>
      <c r="F134" s="2083" t="s">
        <v>1051</v>
      </c>
      <c r="G134" s="2114">
        <f>SUM(H137:H149)</f>
        <v>0</v>
      </c>
    </row>
    <row r="135" spans="1:18" ht="18" customHeight="1">
      <c r="A135" s="2081"/>
      <c r="B135" s="2080"/>
      <c r="C135" s="2080"/>
      <c r="E135" s="2115"/>
      <c r="F135" s="2083"/>
    </row>
    <row r="136" spans="1:18" s="2090" customFormat="1" ht="60" customHeight="1">
      <c r="A136" s="2086" t="s">
        <v>2103</v>
      </c>
      <c r="B136" s="2087" t="s">
        <v>2104</v>
      </c>
      <c r="C136" s="2087" t="s">
        <v>2105</v>
      </c>
      <c r="D136" s="2088" t="s">
        <v>2106</v>
      </c>
      <c r="E136" s="2087" t="s">
        <v>2107</v>
      </c>
      <c r="F136" s="2087" t="s">
        <v>2108</v>
      </c>
      <c r="G136" s="2089" t="s">
        <v>2109</v>
      </c>
      <c r="J136" s="1399"/>
      <c r="K136" s="1399"/>
      <c r="L136" s="1399"/>
      <c r="M136" s="1399"/>
      <c r="N136" s="1399"/>
      <c r="O136" s="1399"/>
      <c r="P136" s="1399"/>
      <c r="Q136" s="1399"/>
      <c r="R136" s="1399"/>
    </row>
    <row r="137" spans="1:18" ht="18" customHeight="1">
      <c r="A137" s="2100"/>
      <c r="B137" s="2101" t="s">
        <v>2208</v>
      </c>
      <c r="C137" s="2093" t="s">
        <v>2111</v>
      </c>
      <c r="D137" s="2102"/>
      <c r="E137" s="2103"/>
      <c r="F137" s="2096" t="str">
        <f t="shared" ref="F137:F149" si="10">IF(A137=1,1*D137*E137,"－")</f>
        <v>－</v>
      </c>
      <c r="G137" s="2104"/>
      <c r="H137" s="2098" t="str">
        <f t="shared" ref="H137:H149" si="11">IF(A137=1,1*D137*2,"－")</f>
        <v>－</v>
      </c>
      <c r="I137" s="2064"/>
      <c r="R137" s="1399"/>
    </row>
    <row r="138" spans="1:18" ht="18" customHeight="1">
      <c r="A138" s="2100"/>
      <c r="B138" s="2101" t="s">
        <v>2209</v>
      </c>
      <c r="C138" s="2106" t="s">
        <v>2126</v>
      </c>
      <c r="D138" s="2102"/>
      <c r="E138" s="2103"/>
      <c r="F138" s="2096" t="str">
        <f t="shared" si="10"/>
        <v>－</v>
      </c>
      <c r="G138" s="2104"/>
      <c r="H138" s="2098" t="str">
        <f t="shared" si="11"/>
        <v>－</v>
      </c>
      <c r="I138" s="2064"/>
      <c r="R138" s="1399"/>
    </row>
    <row r="139" spans="1:18" ht="18" customHeight="1">
      <c r="A139" s="2100"/>
      <c r="B139" s="2101" t="s">
        <v>2210</v>
      </c>
      <c r="C139" s="2106" t="s">
        <v>2126</v>
      </c>
      <c r="D139" s="2102"/>
      <c r="E139" s="2103"/>
      <c r="F139" s="2096" t="str">
        <f t="shared" si="10"/>
        <v>－</v>
      </c>
      <c r="G139" s="2104"/>
      <c r="H139" s="2098" t="str">
        <f t="shared" si="11"/>
        <v>－</v>
      </c>
      <c r="I139" s="2064"/>
      <c r="R139" s="1399"/>
    </row>
    <row r="140" spans="1:18" ht="18" customHeight="1">
      <c r="A140" s="2100"/>
      <c r="B140" s="2101" t="s">
        <v>2211</v>
      </c>
      <c r="C140" s="2106" t="s">
        <v>2126</v>
      </c>
      <c r="D140" s="2102"/>
      <c r="E140" s="2103"/>
      <c r="F140" s="2096" t="str">
        <f t="shared" si="10"/>
        <v>－</v>
      </c>
      <c r="G140" s="2104"/>
      <c r="H140" s="2098" t="str">
        <f t="shared" si="11"/>
        <v>－</v>
      </c>
      <c r="I140" s="2064"/>
      <c r="J140" s="706"/>
      <c r="R140" s="1399"/>
    </row>
    <row r="141" spans="1:18" ht="18" customHeight="1">
      <c r="A141" s="2100"/>
      <c r="B141" s="2101" t="s">
        <v>2212</v>
      </c>
      <c r="C141" s="2106" t="s">
        <v>2131</v>
      </c>
      <c r="D141" s="2102"/>
      <c r="E141" s="2103"/>
      <c r="F141" s="2096" t="str">
        <f t="shared" si="10"/>
        <v>－</v>
      </c>
      <c r="G141" s="2104"/>
      <c r="H141" s="2098" t="str">
        <f t="shared" si="11"/>
        <v>－</v>
      </c>
      <c r="I141" s="2064"/>
      <c r="J141" s="706"/>
      <c r="R141" s="1399"/>
    </row>
    <row r="142" spans="1:18" ht="18" customHeight="1">
      <c r="A142" s="2100"/>
      <c r="B142" s="2101" t="s">
        <v>2213</v>
      </c>
      <c r="C142" s="2106" t="s">
        <v>2131</v>
      </c>
      <c r="D142" s="2102"/>
      <c r="E142" s="2103"/>
      <c r="F142" s="2096" t="str">
        <f t="shared" si="10"/>
        <v>－</v>
      </c>
      <c r="G142" s="2104"/>
      <c r="H142" s="2098" t="str">
        <f t="shared" si="11"/>
        <v>－</v>
      </c>
      <c r="I142" s="2064"/>
      <c r="J142" s="706"/>
      <c r="R142" s="1399"/>
    </row>
    <row r="143" spans="1:18" ht="30" customHeight="1">
      <c r="A143" s="2100"/>
      <c r="B143" s="2101" t="s">
        <v>2214</v>
      </c>
      <c r="C143" s="2106" t="s">
        <v>2131</v>
      </c>
      <c r="D143" s="2102"/>
      <c r="E143" s="2103"/>
      <c r="F143" s="2096" t="str">
        <f t="shared" si="10"/>
        <v>－</v>
      </c>
      <c r="G143" s="2104"/>
      <c r="H143" s="2098" t="str">
        <f t="shared" si="11"/>
        <v>－</v>
      </c>
      <c r="I143" s="2064"/>
      <c r="J143" s="706"/>
      <c r="R143" s="1399"/>
    </row>
    <row r="144" spans="1:18" ht="18" customHeight="1">
      <c r="A144" s="2100"/>
      <c r="B144" s="2101" t="s">
        <v>2215</v>
      </c>
      <c r="C144" s="2106" t="s">
        <v>2131</v>
      </c>
      <c r="D144" s="2102"/>
      <c r="E144" s="2103"/>
      <c r="F144" s="2096" t="str">
        <f t="shared" si="10"/>
        <v>－</v>
      </c>
      <c r="G144" s="2104"/>
      <c r="H144" s="2098" t="str">
        <f t="shared" si="11"/>
        <v>－</v>
      </c>
      <c r="I144" s="2064"/>
      <c r="J144" s="706"/>
      <c r="R144" s="1399"/>
    </row>
    <row r="145" spans="1:18" ht="18" customHeight="1">
      <c r="A145" s="2100"/>
      <c r="B145" s="2101" t="s">
        <v>2216</v>
      </c>
      <c r="C145" s="2106" t="s">
        <v>2131</v>
      </c>
      <c r="D145" s="2102"/>
      <c r="E145" s="2103"/>
      <c r="F145" s="2096" t="str">
        <f t="shared" si="10"/>
        <v>－</v>
      </c>
      <c r="G145" s="2104"/>
      <c r="H145" s="2098" t="str">
        <f t="shared" si="11"/>
        <v>－</v>
      </c>
      <c r="I145" s="2064"/>
      <c r="J145" s="706"/>
      <c r="R145" s="1399"/>
    </row>
    <row r="146" spans="1:18" ht="18" customHeight="1">
      <c r="A146" s="2100"/>
      <c r="B146" s="2101" t="s">
        <v>2217</v>
      </c>
      <c r="C146" s="2106" t="s">
        <v>2131</v>
      </c>
      <c r="D146" s="2102"/>
      <c r="E146" s="2103"/>
      <c r="F146" s="2096" t="str">
        <f t="shared" si="10"/>
        <v>－</v>
      </c>
      <c r="G146" s="2104"/>
      <c r="H146" s="2098" t="str">
        <f t="shared" si="11"/>
        <v>－</v>
      </c>
      <c r="I146" s="2064"/>
      <c r="J146" s="706"/>
      <c r="R146" s="1399"/>
    </row>
    <row r="147" spans="1:18" ht="18" customHeight="1">
      <c r="A147" s="2100"/>
      <c r="B147" s="2101" t="s">
        <v>2218</v>
      </c>
      <c r="C147" s="2106" t="s">
        <v>2131</v>
      </c>
      <c r="D147" s="2102"/>
      <c r="E147" s="2103"/>
      <c r="F147" s="2096" t="str">
        <f t="shared" si="10"/>
        <v>－</v>
      </c>
      <c r="G147" s="2104"/>
      <c r="H147" s="2098" t="str">
        <f t="shared" si="11"/>
        <v>－</v>
      </c>
      <c r="I147" s="2064"/>
      <c r="J147" s="706"/>
      <c r="R147" s="1399"/>
    </row>
    <row r="148" spans="1:18" ht="18" customHeight="1">
      <c r="A148" s="2100"/>
      <c r="B148" s="2101" t="s">
        <v>2219</v>
      </c>
      <c r="C148" s="2106" t="s">
        <v>2131</v>
      </c>
      <c r="D148" s="2102"/>
      <c r="E148" s="2103"/>
      <c r="F148" s="2096" t="str">
        <f t="shared" si="10"/>
        <v>－</v>
      </c>
      <c r="G148" s="2104"/>
      <c r="H148" s="2098" t="str">
        <f t="shared" si="11"/>
        <v>－</v>
      </c>
      <c r="I148" s="2064"/>
      <c r="J148" s="706"/>
      <c r="R148" s="1399"/>
    </row>
    <row r="149" spans="1:18" ht="18" customHeight="1">
      <c r="A149" s="2107"/>
      <c r="B149" s="2092"/>
      <c r="C149" s="2092"/>
      <c r="D149" s="2108"/>
      <c r="E149" s="2109"/>
      <c r="F149" s="2096" t="str">
        <f t="shared" si="10"/>
        <v>－</v>
      </c>
      <c r="G149" s="2104"/>
      <c r="H149" s="2098" t="str">
        <f t="shared" si="11"/>
        <v>－</v>
      </c>
      <c r="I149" s="2064"/>
      <c r="J149" s="706"/>
      <c r="R149" s="1399"/>
    </row>
    <row r="150" spans="1:18" ht="18" customHeight="1" thickBot="1">
      <c r="A150" s="2079"/>
      <c r="B150" s="2080"/>
      <c r="C150" s="2080"/>
    </row>
    <row r="151" spans="1:18" ht="20.25" customHeight="1" thickBot="1">
      <c r="A151" s="2074" t="s">
        <v>1115</v>
      </c>
      <c r="B151" s="2075"/>
      <c r="C151" s="2075"/>
      <c r="D151" s="2069" t="s">
        <v>167</v>
      </c>
      <c r="E151" s="2076">
        <f>E153+E179+E222+E234</f>
        <v>0</v>
      </c>
      <c r="F151" s="2077" t="s">
        <v>1051</v>
      </c>
      <c r="G151" s="2078">
        <f>G153+G179+G222+G234</f>
        <v>0</v>
      </c>
    </row>
    <row r="152" spans="1:18" ht="18" customHeight="1">
      <c r="A152" s="2079"/>
      <c r="B152" s="2080"/>
      <c r="C152" s="2080"/>
    </row>
    <row r="153" spans="1:18" ht="18" customHeight="1">
      <c r="A153" s="2081" t="s">
        <v>2220</v>
      </c>
      <c r="B153" s="2080"/>
      <c r="C153" s="2080"/>
      <c r="D153" s="2069" t="s">
        <v>36</v>
      </c>
      <c r="E153" s="2082">
        <f>SUM(F157:F168)+SUM(F172:F177)</f>
        <v>0</v>
      </c>
      <c r="F153" s="2083" t="s">
        <v>1051</v>
      </c>
      <c r="G153" s="2084">
        <f>SUM(H157:H168)+SUM(H172:H177)</f>
        <v>0</v>
      </c>
    </row>
    <row r="154" spans="1:18" ht="18" customHeight="1">
      <c r="A154" s="2079"/>
      <c r="B154" s="2080"/>
      <c r="C154" s="2080"/>
      <c r="D154" s="2069"/>
      <c r="E154" s="2085"/>
      <c r="F154" s="2085"/>
    </row>
    <row r="155" spans="1:18" ht="18" customHeight="1">
      <c r="A155" s="2081" t="s">
        <v>1543</v>
      </c>
      <c r="B155" s="2080"/>
      <c r="C155" s="2080"/>
      <c r="D155" s="2069"/>
      <c r="E155" s="2085"/>
      <c r="F155" s="2085"/>
    </row>
    <row r="156" spans="1:18" s="2090" customFormat="1" ht="60" customHeight="1">
      <c r="A156" s="2086" t="s">
        <v>2103</v>
      </c>
      <c r="B156" s="2087" t="s">
        <v>2104</v>
      </c>
      <c r="C156" s="2087" t="s">
        <v>2105</v>
      </c>
      <c r="D156" s="2088" t="s">
        <v>2106</v>
      </c>
      <c r="E156" s="2087" t="s">
        <v>2107</v>
      </c>
      <c r="F156" s="2087" t="s">
        <v>2108</v>
      </c>
      <c r="G156" s="2089" t="s">
        <v>2109</v>
      </c>
      <c r="J156" s="1399"/>
      <c r="K156" s="1399"/>
      <c r="L156" s="1399"/>
      <c r="M156" s="1399"/>
      <c r="N156" s="1399"/>
      <c r="O156" s="1399"/>
      <c r="P156" s="1399"/>
      <c r="Q156" s="1399"/>
      <c r="R156" s="1399"/>
    </row>
    <row r="157" spans="1:18" ht="18" customHeight="1">
      <c r="A157" s="2107"/>
      <c r="B157" s="2092" t="s">
        <v>2221</v>
      </c>
      <c r="C157" s="2106" t="s">
        <v>2126</v>
      </c>
      <c r="D157" s="2108"/>
      <c r="E157" s="2109"/>
      <c r="F157" s="2096" t="str">
        <f>IF(A157=1,1*D157*E157,"－")</f>
        <v>－</v>
      </c>
      <c r="G157" s="2104"/>
      <c r="H157" s="2098" t="str">
        <f>IF(A157=1,1*D157*2,"－")</f>
        <v>－</v>
      </c>
      <c r="I157" s="2064"/>
      <c r="R157" s="1399"/>
    </row>
    <row r="158" spans="1:18" ht="30" customHeight="1">
      <c r="A158" s="2107"/>
      <c r="B158" s="2092" t="s">
        <v>2222</v>
      </c>
      <c r="C158" s="2106" t="s">
        <v>2126</v>
      </c>
      <c r="D158" s="2108"/>
      <c r="E158" s="2109"/>
      <c r="F158" s="2096" t="str">
        <f t="shared" ref="F158:F168" si="12">IF(A158=1,1*D158*E158,"－")</f>
        <v>－</v>
      </c>
      <c r="G158" s="2104"/>
      <c r="H158" s="2098" t="str">
        <f t="shared" ref="H158:H168" si="13">IF(A158=1,1*D158*2,"－")</f>
        <v>－</v>
      </c>
      <c r="I158" s="2064"/>
      <c r="R158" s="1399"/>
    </row>
    <row r="159" spans="1:18" ht="30" customHeight="1">
      <c r="A159" s="2107"/>
      <c r="B159" s="2092" t="s">
        <v>2223</v>
      </c>
      <c r="C159" s="2106" t="s">
        <v>2131</v>
      </c>
      <c r="D159" s="2108"/>
      <c r="E159" s="2109"/>
      <c r="F159" s="2096" t="str">
        <f t="shared" si="12"/>
        <v>－</v>
      </c>
      <c r="G159" s="2104"/>
      <c r="H159" s="2098" t="str">
        <f t="shared" si="13"/>
        <v>－</v>
      </c>
      <c r="I159" s="2064"/>
      <c r="R159" s="1399"/>
    </row>
    <row r="160" spans="1:18" ht="30" customHeight="1">
      <c r="A160" s="2107"/>
      <c r="B160" s="2092" t="s">
        <v>2224</v>
      </c>
      <c r="C160" s="2106" t="s">
        <v>2131</v>
      </c>
      <c r="D160" s="2108"/>
      <c r="E160" s="2109"/>
      <c r="F160" s="2096" t="str">
        <f t="shared" si="12"/>
        <v>－</v>
      </c>
      <c r="G160" s="2104"/>
      <c r="H160" s="2098" t="str">
        <f t="shared" si="13"/>
        <v>－</v>
      </c>
      <c r="I160" s="2064"/>
      <c r="R160" s="1399"/>
    </row>
    <row r="161" spans="1:18" ht="18" customHeight="1">
      <c r="A161" s="2107"/>
      <c r="B161" s="2092" t="s">
        <v>2225</v>
      </c>
      <c r="C161" s="2106" t="s">
        <v>2131</v>
      </c>
      <c r="D161" s="2108"/>
      <c r="E161" s="2109"/>
      <c r="F161" s="2096" t="str">
        <f t="shared" si="12"/>
        <v>－</v>
      </c>
      <c r="G161" s="2104"/>
      <c r="H161" s="2098" t="str">
        <f t="shared" si="13"/>
        <v>－</v>
      </c>
      <c r="I161" s="2064"/>
      <c r="R161" s="1399"/>
    </row>
    <row r="162" spans="1:18" ht="18" customHeight="1">
      <c r="A162" s="2107"/>
      <c r="B162" s="2092" t="s">
        <v>2226</v>
      </c>
      <c r="C162" s="2106" t="s">
        <v>2131</v>
      </c>
      <c r="D162" s="2108"/>
      <c r="E162" s="2109"/>
      <c r="F162" s="2096" t="str">
        <f t="shared" si="12"/>
        <v>－</v>
      </c>
      <c r="G162" s="2104"/>
      <c r="H162" s="2098" t="str">
        <f t="shared" si="13"/>
        <v>－</v>
      </c>
      <c r="I162" s="2064"/>
      <c r="R162" s="1399"/>
    </row>
    <row r="163" spans="1:18" ht="18" customHeight="1">
      <c r="A163" s="2107"/>
      <c r="B163" s="2092" t="s">
        <v>2227</v>
      </c>
      <c r="C163" s="2106" t="s">
        <v>2131</v>
      </c>
      <c r="D163" s="2108"/>
      <c r="E163" s="2109"/>
      <c r="F163" s="2096" t="str">
        <f t="shared" si="12"/>
        <v>－</v>
      </c>
      <c r="G163" s="2104"/>
      <c r="H163" s="2098" t="str">
        <f t="shared" si="13"/>
        <v>－</v>
      </c>
      <c r="I163" s="2064"/>
      <c r="R163" s="1399"/>
    </row>
    <row r="164" spans="1:18" ht="18" customHeight="1">
      <c r="A164" s="2107"/>
      <c r="B164" s="2092" t="s">
        <v>2228</v>
      </c>
      <c r="C164" s="2106" t="s">
        <v>2131</v>
      </c>
      <c r="D164" s="2108"/>
      <c r="E164" s="2109"/>
      <c r="F164" s="2096" t="str">
        <f t="shared" si="12"/>
        <v>－</v>
      </c>
      <c r="G164" s="2104"/>
      <c r="H164" s="2098" t="str">
        <f t="shared" si="13"/>
        <v>－</v>
      </c>
      <c r="I164" s="2064"/>
      <c r="R164" s="1399"/>
    </row>
    <row r="165" spans="1:18" ht="18" customHeight="1">
      <c r="A165" s="2107"/>
      <c r="B165" s="2092" t="s">
        <v>2229</v>
      </c>
      <c r="C165" s="2106" t="s">
        <v>2131</v>
      </c>
      <c r="D165" s="2108"/>
      <c r="E165" s="2109"/>
      <c r="F165" s="2096" t="str">
        <f>IF(A165=1,1*D165*E165,"－")</f>
        <v>－</v>
      </c>
      <c r="G165" s="2104"/>
      <c r="H165" s="2098" t="str">
        <f>IF(A165=1,1*D165*2,"－")</f>
        <v>－</v>
      </c>
      <c r="I165" s="2064"/>
      <c r="R165" s="1399"/>
    </row>
    <row r="166" spans="1:18" ht="18" customHeight="1">
      <c r="A166" s="2107"/>
      <c r="B166" s="2092" t="s">
        <v>2230</v>
      </c>
      <c r="C166" s="2106" t="s">
        <v>2131</v>
      </c>
      <c r="D166" s="2108"/>
      <c r="E166" s="2109"/>
      <c r="F166" s="2096" t="str">
        <f t="shared" si="12"/>
        <v>－</v>
      </c>
      <c r="G166" s="2104"/>
      <c r="H166" s="2098" t="str">
        <f t="shared" si="13"/>
        <v>－</v>
      </c>
      <c r="I166" s="2064"/>
      <c r="R166" s="1399"/>
    </row>
    <row r="167" spans="1:18" ht="30" customHeight="1">
      <c r="A167" s="2107"/>
      <c r="B167" s="2092" t="s">
        <v>2231</v>
      </c>
      <c r="C167" s="2106" t="s">
        <v>2131</v>
      </c>
      <c r="D167" s="2108"/>
      <c r="E167" s="2109"/>
      <c r="F167" s="2096" t="str">
        <f>IF(A167=1,1*D167*E167,"－")</f>
        <v>－</v>
      </c>
      <c r="G167" s="2104"/>
      <c r="H167" s="2098" t="str">
        <f>IF(A167=1,1*D167*2,"－")</f>
        <v>－</v>
      </c>
      <c r="I167" s="2064"/>
      <c r="R167" s="1399"/>
    </row>
    <row r="168" spans="1:18" ht="18" customHeight="1">
      <c r="A168" s="2107"/>
      <c r="B168" s="2092"/>
      <c r="C168" s="2092"/>
      <c r="D168" s="2108"/>
      <c r="E168" s="2109"/>
      <c r="F168" s="2096" t="str">
        <f t="shared" si="12"/>
        <v>－</v>
      </c>
      <c r="G168" s="2104"/>
      <c r="H168" s="2098" t="str">
        <f t="shared" si="13"/>
        <v>－</v>
      </c>
      <c r="I168" s="2064"/>
      <c r="R168" s="1399"/>
    </row>
    <row r="169" spans="1:18" ht="18" customHeight="1">
      <c r="A169" s="2079"/>
      <c r="B169" s="2080"/>
      <c r="C169" s="2080"/>
      <c r="G169" s="2062"/>
      <c r="H169" s="2063"/>
      <c r="I169" s="2064"/>
      <c r="R169" s="1399"/>
    </row>
    <row r="170" spans="1:18" ht="18" customHeight="1">
      <c r="A170" s="2081" t="s">
        <v>1544</v>
      </c>
      <c r="B170" s="2080"/>
      <c r="C170" s="2080"/>
      <c r="D170" s="2069"/>
      <c r="E170" s="2085"/>
      <c r="F170" s="2085"/>
      <c r="G170" s="2085"/>
      <c r="H170" s="2063"/>
      <c r="I170" s="2064"/>
      <c r="R170" s="1399"/>
    </row>
    <row r="171" spans="1:18" s="2090" customFormat="1" ht="60" customHeight="1">
      <c r="A171" s="2086" t="s">
        <v>2103</v>
      </c>
      <c r="B171" s="2087" t="s">
        <v>2104</v>
      </c>
      <c r="C171" s="2087" t="s">
        <v>2105</v>
      </c>
      <c r="D171" s="2088" t="s">
        <v>2106</v>
      </c>
      <c r="E171" s="2087" t="s">
        <v>2107</v>
      </c>
      <c r="F171" s="2087" t="s">
        <v>2108</v>
      </c>
      <c r="G171" s="2089" t="s">
        <v>2109</v>
      </c>
      <c r="J171" s="1399"/>
      <c r="K171" s="1399"/>
      <c r="L171" s="1399"/>
      <c r="M171" s="1399"/>
      <c r="N171" s="1399"/>
      <c r="O171" s="1399"/>
      <c r="P171" s="1399"/>
      <c r="Q171" s="1399"/>
      <c r="R171" s="1399"/>
    </row>
    <row r="172" spans="1:18" ht="18" customHeight="1">
      <c r="A172" s="2100"/>
      <c r="B172" s="2101" t="s">
        <v>2232</v>
      </c>
      <c r="C172" s="2093" t="s">
        <v>2111</v>
      </c>
      <c r="D172" s="2108"/>
      <c r="E172" s="2109"/>
      <c r="F172" s="2096" t="str">
        <f t="shared" ref="F172:F177" si="14">IF(A172=1,1*D172*E172,"－")</f>
        <v>－</v>
      </c>
      <c r="G172" s="2104"/>
      <c r="H172" s="2098" t="str">
        <f t="shared" ref="H172:H177" si="15">IF(A172=1,1*D172*2,"－")</f>
        <v>－</v>
      </c>
      <c r="I172" s="2064"/>
      <c r="R172" s="1399"/>
    </row>
    <row r="173" spans="1:18" ht="18" customHeight="1">
      <c r="A173" s="2100"/>
      <c r="B173" s="2101" t="s">
        <v>2233</v>
      </c>
      <c r="C173" s="2106" t="s">
        <v>2126</v>
      </c>
      <c r="D173" s="2108"/>
      <c r="E173" s="2109"/>
      <c r="F173" s="2096" t="str">
        <f t="shared" si="14"/>
        <v>－</v>
      </c>
      <c r="G173" s="2104"/>
      <c r="H173" s="2098" t="str">
        <f t="shared" si="15"/>
        <v>－</v>
      </c>
      <c r="I173" s="2064"/>
      <c r="R173" s="1399"/>
    </row>
    <row r="174" spans="1:18" ht="18" customHeight="1">
      <c r="A174" s="2100"/>
      <c r="B174" s="2101" t="s">
        <v>2234</v>
      </c>
      <c r="C174" s="2106" t="s">
        <v>2131</v>
      </c>
      <c r="D174" s="2108"/>
      <c r="E174" s="2109"/>
      <c r="F174" s="2096" t="str">
        <f t="shared" si="14"/>
        <v>－</v>
      </c>
      <c r="G174" s="2104"/>
      <c r="H174" s="2098" t="str">
        <f t="shared" si="15"/>
        <v>－</v>
      </c>
      <c r="I174" s="2064"/>
      <c r="R174" s="1399"/>
    </row>
    <row r="175" spans="1:18" ht="18" customHeight="1">
      <c r="A175" s="2100"/>
      <c r="B175" s="2101" t="s">
        <v>2235</v>
      </c>
      <c r="C175" s="2106" t="s">
        <v>2131</v>
      </c>
      <c r="D175" s="2108"/>
      <c r="E175" s="2109"/>
      <c r="F175" s="2096" t="str">
        <f t="shared" si="14"/>
        <v>－</v>
      </c>
      <c r="G175" s="2104"/>
      <c r="H175" s="2098" t="str">
        <f t="shared" si="15"/>
        <v>－</v>
      </c>
      <c r="I175" s="2064"/>
      <c r="R175" s="1399"/>
    </row>
    <row r="176" spans="1:18" ht="18" customHeight="1">
      <c r="A176" s="2100"/>
      <c r="B176" s="2101" t="s">
        <v>2236</v>
      </c>
      <c r="C176" s="2106" t="s">
        <v>2131</v>
      </c>
      <c r="D176" s="2108"/>
      <c r="E176" s="2109"/>
      <c r="F176" s="2096" t="str">
        <f t="shared" si="14"/>
        <v>－</v>
      </c>
      <c r="G176" s="2104"/>
      <c r="H176" s="2098" t="str">
        <f t="shared" si="15"/>
        <v>－</v>
      </c>
      <c r="I176" s="2064"/>
      <c r="R176" s="1399"/>
    </row>
    <row r="177" spans="1:18" ht="18" customHeight="1">
      <c r="A177" s="2107"/>
      <c r="B177" s="2092"/>
      <c r="C177" s="2092"/>
      <c r="D177" s="2108"/>
      <c r="E177" s="2109"/>
      <c r="F177" s="2096" t="str">
        <f t="shared" si="14"/>
        <v>－</v>
      </c>
      <c r="G177" s="2104"/>
      <c r="H177" s="2098" t="str">
        <f t="shared" si="15"/>
        <v>－</v>
      </c>
      <c r="I177" s="2064"/>
      <c r="R177" s="1399"/>
    </row>
    <row r="178" spans="1:18" ht="18" customHeight="1">
      <c r="A178" s="2079"/>
      <c r="B178" s="2080"/>
      <c r="C178" s="2080"/>
    </row>
    <row r="179" spans="1:18" ht="18" customHeight="1">
      <c r="A179" s="2081" t="s">
        <v>2237</v>
      </c>
      <c r="B179" s="2080"/>
      <c r="C179" s="2080"/>
      <c r="D179" s="2069" t="s">
        <v>36</v>
      </c>
      <c r="E179" s="2082">
        <f>SUM(F183:F203)+SUM(F207:F214)+SUM(F218:F220)</f>
        <v>0</v>
      </c>
      <c r="F179" s="2083" t="s">
        <v>1051</v>
      </c>
      <c r="G179" s="2084">
        <f>SUM(H183:H203)+SUM(H207:H214)+SUM(H218:H220)</f>
        <v>0</v>
      </c>
    </row>
    <row r="180" spans="1:18" ht="18" customHeight="1">
      <c r="A180" s="2081"/>
      <c r="B180" s="2080"/>
      <c r="C180" s="2080"/>
      <c r="E180" s="2116"/>
      <c r="F180" s="2116"/>
    </row>
    <row r="181" spans="1:18" ht="18" customHeight="1">
      <c r="A181" s="2081" t="s">
        <v>2238</v>
      </c>
      <c r="B181" s="2080"/>
      <c r="C181" s="2080"/>
      <c r="F181" s="2085"/>
      <c r="G181" s="2062"/>
    </row>
    <row r="182" spans="1:18" s="2090" customFormat="1" ht="60" customHeight="1">
      <c r="A182" s="2086" t="s">
        <v>2103</v>
      </c>
      <c r="B182" s="2087" t="s">
        <v>2104</v>
      </c>
      <c r="C182" s="2087" t="s">
        <v>2105</v>
      </c>
      <c r="D182" s="2088" t="s">
        <v>2106</v>
      </c>
      <c r="E182" s="2087" t="s">
        <v>2107</v>
      </c>
      <c r="F182" s="2087" t="s">
        <v>2108</v>
      </c>
      <c r="G182" s="2089" t="s">
        <v>2109</v>
      </c>
      <c r="J182" s="1399"/>
      <c r="K182" s="1399"/>
      <c r="L182" s="1399"/>
      <c r="M182" s="1399"/>
      <c r="N182" s="1399"/>
      <c r="O182" s="1399"/>
      <c r="P182" s="1399"/>
      <c r="Q182" s="1399"/>
      <c r="R182" s="1399"/>
    </row>
    <row r="183" spans="1:18" ht="18" customHeight="1">
      <c r="A183" s="2100"/>
      <c r="B183" s="2101" t="s">
        <v>2239</v>
      </c>
      <c r="C183" s="2093" t="s">
        <v>2111</v>
      </c>
      <c r="D183" s="2102"/>
      <c r="E183" s="2103"/>
      <c r="F183" s="2096" t="str">
        <f t="shared" ref="F183:F203" si="16">IF(A183=1,1*D183*E183,"－")</f>
        <v>－</v>
      </c>
      <c r="G183" s="2104"/>
      <c r="H183" s="2098" t="str">
        <f t="shared" ref="H183:H203" si="17">IF(A183=1,1*D183*2,"－")</f>
        <v>－</v>
      </c>
      <c r="I183" s="2064"/>
      <c r="R183" s="1399"/>
    </row>
    <row r="184" spans="1:18" ht="18" customHeight="1">
      <c r="A184" s="2107"/>
      <c r="B184" s="2092" t="s">
        <v>2240</v>
      </c>
      <c r="C184" s="2093" t="s">
        <v>2111</v>
      </c>
      <c r="D184" s="2108"/>
      <c r="E184" s="2109"/>
      <c r="F184" s="2096" t="str">
        <f>IF(A184=1,1*D184*E184,"－")</f>
        <v>－</v>
      </c>
      <c r="G184" s="2104"/>
      <c r="H184" s="2098" t="str">
        <f>IF(A184=1,1*D184*2,"－")</f>
        <v>－</v>
      </c>
      <c r="I184" s="2064"/>
      <c r="R184" s="1399"/>
    </row>
    <row r="185" spans="1:18" ht="18" customHeight="1">
      <c r="A185" s="2100"/>
      <c r="B185" s="2101" t="s">
        <v>2241</v>
      </c>
      <c r="C185" s="2093" t="s">
        <v>2111</v>
      </c>
      <c r="D185" s="2102"/>
      <c r="E185" s="2103"/>
      <c r="F185" s="2096" t="str">
        <f t="shared" si="16"/>
        <v>－</v>
      </c>
      <c r="G185" s="2104"/>
      <c r="H185" s="2098" t="str">
        <f t="shared" si="17"/>
        <v>－</v>
      </c>
      <c r="I185" s="2064"/>
      <c r="R185" s="1399"/>
    </row>
    <row r="186" spans="1:18" ht="18" customHeight="1">
      <c r="A186" s="2100"/>
      <c r="B186" s="2101" t="s">
        <v>2242</v>
      </c>
      <c r="C186" s="2093" t="s">
        <v>2111</v>
      </c>
      <c r="D186" s="2102"/>
      <c r="E186" s="2103"/>
      <c r="F186" s="2096" t="str">
        <f t="shared" si="16"/>
        <v>－</v>
      </c>
      <c r="G186" s="2104"/>
      <c r="H186" s="2098" t="str">
        <f t="shared" si="17"/>
        <v>－</v>
      </c>
      <c r="I186" s="2064"/>
      <c r="R186" s="1399"/>
    </row>
    <row r="187" spans="1:18" ht="18" customHeight="1">
      <c r="A187" s="2100"/>
      <c r="B187" s="2101" t="s">
        <v>2243</v>
      </c>
      <c r="C187" s="2093" t="s">
        <v>2111</v>
      </c>
      <c r="D187" s="2102"/>
      <c r="E187" s="2103"/>
      <c r="F187" s="2096" t="str">
        <f t="shared" si="16"/>
        <v>－</v>
      </c>
      <c r="G187" s="2104"/>
      <c r="H187" s="2098" t="str">
        <f t="shared" si="17"/>
        <v>－</v>
      </c>
      <c r="I187" s="2064"/>
      <c r="R187" s="1399"/>
    </row>
    <row r="188" spans="1:18" ht="18" customHeight="1">
      <c r="A188" s="2100"/>
      <c r="B188" s="2101" t="s">
        <v>2244</v>
      </c>
      <c r="C188" s="2093" t="s">
        <v>2111</v>
      </c>
      <c r="D188" s="2102"/>
      <c r="E188" s="2103"/>
      <c r="F188" s="2096" t="str">
        <f t="shared" si="16"/>
        <v>－</v>
      </c>
      <c r="G188" s="2104"/>
      <c r="H188" s="2098" t="str">
        <f t="shared" si="17"/>
        <v>－</v>
      </c>
      <c r="I188" s="2064"/>
      <c r="R188" s="1399"/>
    </row>
    <row r="189" spans="1:18" ht="18" customHeight="1">
      <c r="A189" s="2100"/>
      <c r="B189" s="2101" t="s">
        <v>2245</v>
      </c>
      <c r="C189" s="2093" t="s">
        <v>2111</v>
      </c>
      <c r="D189" s="2102"/>
      <c r="E189" s="2103"/>
      <c r="F189" s="2096" t="str">
        <f t="shared" si="16"/>
        <v>－</v>
      </c>
      <c r="G189" s="2104"/>
      <c r="H189" s="2098" t="str">
        <f t="shared" si="17"/>
        <v>－</v>
      </c>
      <c r="I189" s="2064"/>
      <c r="R189" s="1399"/>
    </row>
    <row r="190" spans="1:18" ht="30" customHeight="1">
      <c r="A190" s="2100"/>
      <c r="B190" s="2101" t="s">
        <v>2246</v>
      </c>
      <c r="C190" s="2093" t="s">
        <v>2111</v>
      </c>
      <c r="D190" s="2102"/>
      <c r="E190" s="2103"/>
      <c r="F190" s="2096" t="str">
        <f t="shared" si="16"/>
        <v>－</v>
      </c>
      <c r="G190" s="2104"/>
      <c r="H190" s="2098" t="str">
        <f t="shared" si="17"/>
        <v>－</v>
      </c>
      <c r="I190" s="2064"/>
      <c r="R190" s="1399"/>
    </row>
    <row r="191" spans="1:18" ht="18" customHeight="1">
      <c r="A191" s="2100"/>
      <c r="B191" s="2101" t="s">
        <v>1116</v>
      </c>
      <c r="C191" s="2093" t="s">
        <v>2111</v>
      </c>
      <c r="D191" s="2102"/>
      <c r="E191" s="2103"/>
      <c r="F191" s="2096" t="str">
        <f t="shared" si="16"/>
        <v>－</v>
      </c>
      <c r="G191" s="2104"/>
      <c r="H191" s="2098" t="str">
        <f t="shared" si="17"/>
        <v>－</v>
      </c>
      <c r="I191" s="2064"/>
      <c r="R191" s="1399"/>
    </row>
    <row r="192" spans="1:18" ht="18" customHeight="1">
      <c r="A192" s="2100"/>
      <c r="B192" s="2101" t="s">
        <v>2247</v>
      </c>
      <c r="C192" s="2093" t="s">
        <v>2111</v>
      </c>
      <c r="D192" s="2102"/>
      <c r="E192" s="2103"/>
      <c r="F192" s="2096" t="str">
        <f t="shared" si="16"/>
        <v>－</v>
      </c>
      <c r="G192" s="2104"/>
      <c r="H192" s="2098" t="str">
        <f t="shared" si="17"/>
        <v>－</v>
      </c>
      <c r="I192" s="2064"/>
      <c r="R192" s="1399"/>
    </row>
    <row r="193" spans="1:18" ht="30" customHeight="1">
      <c r="A193" s="2100"/>
      <c r="B193" s="2101" t="s">
        <v>2248</v>
      </c>
      <c r="C193" s="2093" t="s">
        <v>2111</v>
      </c>
      <c r="D193" s="2102"/>
      <c r="E193" s="2103"/>
      <c r="F193" s="2096" t="str">
        <f t="shared" si="16"/>
        <v>－</v>
      </c>
      <c r="G193" s="2104"/>
      <c r="H193" s="2098" t="str">
        <f t="shared" si="17"/>
        <v>－</v>
      </c>
      <c r="I193" s="2064"/>
      <c r="R193" s="1399"/>
    </row>
    <row r="194" spans="1:18" ht="18" customHeight="1">
      <c r="A194" s="2100"/>
      <c r="B194" s="2101" t="s">
        <v>2249</v>
      </c>
      <c r="C194" s="2093" t="s">
        <v>2111</v>
      </c>
      <c r="D194" s="2102"/>
      <c r="E194" s="2103"/>
      <c r="F194" s="2096" t="str">
        <f t="shared" si="16"/>
        <v>－</v>
      </c>
      <c r="G194" s="2104"/>
      <c r="H194" s="2098" t="str">
        <f t="shared" si="17"/>
        <v>－</v>
      </c>
      <c r="I194" s="2064"/>
      <c r="R194" s="1399"/>
    </row>
    <row r="195" spans="1:18" ht="18" customHeight="1">
      <c r="A195" s="2100"/>
      <c r="B195" s="2101" t="s">
        <v>2250</v>
      </c>
      <c r="C195" s="2093" t="s">
        <v>2111</v>
      </c>
      <c r="D195" s="2102"/>
      <c r="E195" s="2103"/>
      <c r="F195" s="2096" t="str">
        <f t="shared" si="16"/>
        <v>－</v>
      </c>
      <c r="G195" s="2104"/>
      <c r="H195" s="2098" t="str">
        <f t="shared" si="17"/>
        <v>－</v>
      </c>
      <c r="I195" s="2064"/>
      <c r="R195" s="1399"/>
    </row>
    <row r="196" spans="1:18" ht="18" customHeight="1">
      <c r="A196" s="2100"/>
      <c r="B196" s="2101" t="s">
        <v>2251</v>
      </c>
      <c r="C196" s="2093" t="s">
        <v>2111</v>
      </c>
      <c r="D196" s="2102"/>
      <c r="E196" s="2103"/>
      <c r="F196" s="2096" t="str">
        <f t="shared" si="16"/>
        <v>－</v>
      </c>
      <c r="G196" s="2104"/>
      <c r="H196" s="2098" t="str">
        <f t="shared" si="17"/>
        <v>－</v>
      </c>
      <c r="I196" s="2064"/>
      <c r="R196" s="1399"/>
    </row>
    <row r="197" spans="1:18" ht="18" customHeight="1">
      <c r="A197" s="2100"/>
      <c r="B197" s="2101" t="s">
        <v>2252</v>
      </c>
      <c r="C197" s="2106" t="s">
        <v>2126</v>
      </c>
      <c r="D197" s="2102"/>
      <c r="E197" s="2103"/>
      <c r="F197" s="2096" t="str">
        <f t="shared" si="16"/>
        <v>－</v>
      </c>
      <c r="G197" s="2104"/>
      <c r="H197" s="2098" t="str">
        <f t="shared" si="17"/>
        <v>－</v>
      </c>
      <c r="I197" s="2064"/>
      <c r="R197" s="1399"/>
    </row>
    <row r="198" spans="1:18" ht="18" customHeight="1">
      <c r="A198" s="2100"/>
      <c r="B198" s="2101" t="s">
        <v>2253</v>
      </c>
      <c r="C198" s="2106" t="s">
        <v>2126</v>
      </c>
      <c r="D198" s="2102"/>
      <c r="E198" s="2103"/>
      <c r="F198" s="2096" t="str">
        <f t="shared" si="16"/>
        <v>－</v>
      </c>
      <c r="G198" s="2104"/>
      <c r="H198" s="2098" t="str">
        <f t="shared" si="17"/>
        <v>－</v>
      </c>
      <c r="I198" s="2064"/>
      <c r="R198" s="1399"/>
    </row>
    <row r="199" spans="1:18" ht="18" customHeight="1">
      <c r="A199" s="2100"/>
      <c r="B199" s="2101" t="s">
        <v>2254</v>
      </c>
      <c r="C199" s="2106" t="s">
        <v>2126</v>
      </c>
      <c r="D199" s="2102"/>
      <c r="E199" s="2103"/>
      <c r="F199" s="2096" t="str">
        <f t="shared" si="16"/>
        <v>－</v>
      </c>
      <c r="G199" s="2104"/>
      <c r="H199" s="2098" t="str">
        <f t="shared" si="17"/>
        <v>－</v>
      </c>
      <c r="I199" s="2064"/>
      <c r="R199" s="1399"/>
    </row>
    <row r="200" spans="1:18" ht="30" customHeight="1">
      <c r="A200" s="2100"/>
      <c r="B200" s="2101" t="s">
        <v>2255</v>
      </c>
      <c r="C200" s="2106" t="s">
        <v>2131</v>
      </c>
      <c r="D200" s="2102"/>
      <c r="E200" s="2103"/>
      <c r="F200" s="2096" t="str">
        <f t="shared" si="16"/>
        <v>－</v>
      </c>
      <c r="G200" s="2104"/>
      <c r="H200" s="2098" t="str">
        <f t="shared" si="17"/>
        <v>－</v>
      </c>
      <c r="I200" s="2064"/>
      <c r="R200" s="1399"/>
    </row>
    <row r="201" spans="1:18" ht="18" customHeight="1">
      <c r="A201" s="2100"/>
      <c r="B201" s="2101" t="s">
        <v>2256</v>
      </c>
      <c r="C201" s="2106" t="s">
        <v>2131</v>
      </c>
      <c r="D201" s="2102"/>
      <c r="E201" s="2103"/>
      <c r="F201" s="2096" t="str">
        <f t="shared" si="16"/>
        <v>－</v>
      </c>
      <c r="G201" s="2104"/>
      <c r="H201" s="2098" t="str">
        <f t="shared" si="17"/>
        <v>－</v>
      </c>
      <c r="I201" s="2064"/>
      <c r="R201" s="1399"/>
    </row>
    <row r="202" spans="1:18" ht="18" customHeight="1">
      <c r="A202" s="2100"/>
      <c r="B202" s="2101" t="s">
        <v>2257</v>
      </c>
      <c r="C202" s="2106" t="s">
        <v>2131</v>
      </c>
      <c r="D202" s="2102"/>
      <c r="E202" s="2103"/>
      <c r="F202" s="2096" t="str">
        <f t="shared" si="16"/>
        <v>－</v>
      </c>
      <c r="G202" s="2104"/>
      <c r="H202" s="2098" t="str">
        <f t="shared" si="17"/>
        <v>－</v>
      </c>
      <c r="I202" s="2064"/>
      <c r="R202" s="1399"/>
    </row>
    <row r="203" spans="1:18" ht="18" customHeight="1">
      <c r="A203" s="2107"/>
      <c r="B203" s="2092"/>
      <c r="C203" s="2101"/>
      <c r="D203" s="2102"/>
      <c r="E203" s="2103"/>
      <c r="F203" s="2096" t="str">
        <f t="shared" si="16"/>
        <v>－</v>
      </c>
      <c r="G203" s="2104"/>
      <c r="H203" s="2098" t="str">
        <f t="shared" si="17"/>
        <v>－</v>
      </c>
      <c r="I203" s="2064"/>
      <c r="R203" s="1399"/>
    </row>
    <row r="204" spans="1:18" ht="18" customHeight="1">
      <c r="A204" s="2079"/>
      <c r="B204" s="2080"/>
      <c r="C204" s="2080"/>
      <c r="G204" s="2062"/>
      <c r="H204" s="2063"/>
      <c r="I204" s="2064"/>
      <c r="R204" s="1399"/>
    </row>
    <row r="205" spans="1:18" ht="18" customHeight="1">
      <c r="A205" s="2081" t="s">
        <v>1545</v>
      </c>
      <c r="B205" s="2080"/>
      <c r="C205" s="2080"/>
      <c r="D205" s="2069"/>
      <c r="E205" s="2085"/>
      <c r="F205" s="2085"/>
      <c r="G205" s="2085"/>
      <c r="H205" s="2063"/>
      <c r="I205" s="2064"/>
      <c r="R205" s="1399"/>
    </row>
    <row r="206" spans="1:18" s="2090" customFormat="1" ht="60" customHeight="1">
      <c r="A206" s="2086" t="s">
        <v>2103</v>
      </c>
      <c r="B206" s="2087" t="s">
        <v>2104</v>
      </c>
      <c r="C206" s="2087" t="s">
        <v>2105</v>
      </c>
      <c r="D206" s="2088" t="s">
        <v>2106</v>
      </c>
      <c r="E206" s="2087" t="s">
        <v>2107</v>
      </c>
      <c r="F206" s="2087" t="s">
        <v>2108</v>
      </c>
      <c r="G206" s="2089" t="s">
        <v>2109</v>
      </c>
      <c r="J206" s="1399"/>
      <c r="K206" s="1399"/>
      <c r="L206" s="1399"/>
      <c r="M206" s="1399"/>
      <c r="N206" s="1399"/>
      <c r="O206" s="1399"/>
      <c r="P206" s="1399"/>
      <c r="Q206" s="1399"/>
      <c r="R206" s="1399"/>
    </row>
    <row r="207" spans="1:18" ht="30" customHeight="1">
      <c r="A207" s="2107"/>
      <c r="B207" s="2092" t="s">
        <v>2258</v>
      </c>
      <c r="C207" s="2093" t="s">
        <v>2111</v>
      </c>
      <c r="D207" s="2108"/>
      <c r="E207" s="2109"/>
      <c r="F207" s="2096" t="str">
        <f t="shared" ref="F207:F214" si="18">IF(A207=1,1*D207*E207,"－")</f>
        <v>－</v>
      </c>
      <c r="G207" s="2104"/>
      <c r="H207" s="2098" t="str">
        <f t="shared" ref="H207:H214" si="19">IF(A207=1,1*D207*2,"－")</f>
        <v>－</v>
      </c>
      <c r="I207" s="2064"/>
      <c r="R207" s="1399"/>
    </row>
    <row r="208" spans="1:18" ht="18" customHeight="1">
      <c r="A208" s="2100"/>
      <c r="B208" s="2101" t="s">
        <v>2259</v>
      </c>
      <c r="C208" s="2093" t="s">
        <v>2111</v>
      </c>
      <c r="D208" s="2108"/>
      <c r="E208" s="2109"/>
      <c r="F208" s="2096" t="str">
        <f t="shared" si="18"/>
        <v>－</v>
      </c>
      <c r="G208" s="2104"/>
      <c r="H208" s="2098" t="str">
        <f t="shared" si="19"/>
        <v>－</v>
      </c>
      <c r="I208" s="2064"/>
      <c r="R208" s="1399"/>
    </row>
    <row r="209" spans="1:18" ht="18" customHeight="1">
      <c r="A209" s="2100"/>
      <c r="B209" s="2101" t="s">
        <v>2260</v>
      </c>
      <c r="C209" s="2093" t="s">
        <v>2111</v>
      </c>
      <c r="D209" s="2108"/>
      <c r="E209" s="2109"/>
      <c r="F209" s="2096" t="str">
        <f t="shared" si="18"/>
        <v>－</v>
      </c>
      <c r="G209" s="2104"/>
      <c r="H209" s="2098" t="str">
        <f t="shared" si="19"/>
        <v>－</v>
      </c>
      <c r="I209" s="2064"/>
      <c r="R209" s="1399"/>
    </row>
    <row r="210" spans="1:18" ht="18" customHeight="1">
      <c r="A210" s="2100"/>
      <c r="B210" s="2101" t="s">
        <v>2261</v>
      </c>
      <c r="C210" s="2106" t="s">
        <v>2126</v>
      </c>
      <c r="D210" s="2108"/>
      <c r="E210" s="2109"/>
      <c r="F210" s="2096" t="str">
        <f t="shared" si="18"/>
        <v>－</v>
      </c>
      <c r="G210" s="2104"/>
      <c r="H210" s="2098" t="str">
        <f t="shared" si="19"/>
        <v>－</v>
      </c>
      <c r="I210" s="2064"/>
      <c r="R210" s="1399"/>
    </row>
    <row r="211" spans="1:18" ht="18" customHeight="1">
      <c r="A211" s="2100"/>
      <c r="B211" s="2101" t="s">
        <v>2262</v>
      </c>
      <c r="C211" s="2106" t="s">
        <v>2126</v>
      </c>
      <c r="D211" s="2108"/>
      <c r="E211" s="2109"/>
      <c r="F211" s="2096" t="str">
        <f t="shared" si="18"/>
        <v>－</v>
      </c>
      <c r="G211" s="2104"/>
      <c r="H211" s="2098" t="str">
        <f t="shared" si="19"/>
        <v>－</v>
      </c>
      <c r="I211" s="2064"/>
      <c r="R211" s="1399"/>
    </row>
    <row r="212" spans="1:18" ht="30" customHeight="1">
      <c r="A212" s="2107"/>
      <c r="B212" s="2092" t="s">
        <v>2263</v>
      </c>
      <c r="C212" s="2106" t="s">
        <v>2126</v>
      </c>
      <c r="D212" s="2108"/>
      <c r="E212" s="2109"/>
      <c r="F212" s="2096" t="str">
        <f>IF(A212=1,1*D212*E212,"－")</f>
        <v>－</v>
      </c>
      <c r="G212" s="2104"/>
      <c r="H212" s="2098" t="str">
        <f>IF(A212=1,1*D212*2,"－")</f>
        <v>－</v>
      </c>
      <c r="I212" s="2064"/>
      <c r="R212" s="1399"/>
    </row>
    <row r="213" spans="1:18" ht="30" customHeight="1">
      <c r="A213" s="2100"/>
      <c r="B213" s="2101" t="s">
        <v>2264</v>
      </c>
      <c r="C213" s="2106" t="s">
        <v>2131</v>
      </c>
      <c r="D213" s="2108"/>
      <c r="E213" s="2109"/>
      <c r="F213" s="2096" t="str">
        <f t="shared" si="18"/>
        <v>－</v>
      </c>
      <c r="G213" s="2104"/>
      <c r="H213" s="2098" t="str">
        <f t="shared" si="19"/>
        <v>－</v>
      </c>
      <c r="I213" s="2064"/>
      <c r="R213" s="1399"/>
    </row>
    <row r="214" spans="1:18" ht="18" customHeight="1">
      <c r="A214" s="2107"/>
      <c r="B214" s="2092"/>
      <c r="C214" s="2092"/>
      <c r="D214" s="2108"/>
      <c r="E214" s="2109"/>
      <c r="F214" s="2096" t="str">
        <f t="shared" si="18"/>
        <v>－</v>
      </c>
      <c r="G214" s="2104"/>
      <c r="H214" s="2098" t="str">
        <f t="shared" si="19"/>
        <v>－</v>
      </c>
      <c r="I214" s="2064"/>
      <c r="R214" s="1399"/>
    </row>
    <row r="215" spans="1:18" ht="18" customHeight="1">
      <c r="A215" s="2079"/>
      <c r="B215" s="2080"/>
      <c r="C215" s="2080"/>
      <c r="G215" s="2062"/>
      <c r="H215" s="2063"/>
      <c r="I215" s="2064"/>
      <c r="R215" s="1399"/>
    </row>
    <row r="216" spans="1:18" ht="18" customHeight="1">
      <c r="A216" s="2081" t="s">
        <v>2265</v>
      </c>
      <c r="B216" s="2080"/>
      <c r="C216" s="2080"/>
      <c r="D216" s="2069"/>
      <c r="E216" s="2085"/>
      <c r="F216" s="2085"/>
      <c r="G216" s="2085"/>
      <c r="H216" s="2063"/>
      <c r="I216" s="2064"/>
      <c r="R216" s="1399"/>
    </row>
    <row r="217" spans="1:18" s="2090" customFormat="1" ht="60" customHeight="1">
      <c r="A217" s="2086" t="s">
        <v>2103</v>
      </c>
      <c r="B217" s="2087" t="s">
        <v>2104</v>
      </c>
      <c r="C217" s="2087" t="s">
        <v>2105</v>
      </c>
      <c r="D217" s="2088" t="s">
        <v>2106</v>
      </c>
      <c r="E217" s="2087" t="s">
        <v>2107</v>
      </c>
      <c r="F217" s="2087" t="s">
        <v>2108</v>
      </c>
      <c r="G217" s="2089" t="s">
        <v>2109</v>
      </c>
      <c r="J217" s="1399"/>
      <c r="K217" s="1399"/>
      <c r="L217" s="1399"/>
      <c r="M217" s="1399"/>
      <c r="N217" s="1399"/>
      <c r="O217" s="1399"/>
      <c r="P217" s="1399"/>
      <c r="Q217" s="1399"/>
      <c r="R217" s="1399"/>
    </row>
    <row r="218" spans="1:18" ht="30" customHeight="1">
      <c r="A218" s="2107"/>
      <c r="B218" s="2092" t="s">
        <v>2266</v>
      </c>
      <c r="C218" s="2106" t="s">
        <v>2126</v>
      </c>
      <c r="D218" s="2108"/>
      <c r="E218" s="2109"/>
      <c r="F218" s="2096" t="str">
        <f>IF(A218=1,1*D218*E218,"－")</f>
        <v>－</v>
      </c>
      <c r="G218" s="2104"/>
      <c r="H218" s="2098" t="str">
        <f>IF(A218=1,1*D218*2,"－")</f>
        <v>－</v>
      </c>
      <c r="I218" s="2064"/>
      <c r="R218" s="1399"/>
    </row>
    <row r="219" spans="1:18" ht="18" customHeight="1">
      <c r="A219" s="2107"/>
      <c r="B219" s="2092" t="s">
        <v>2267</v>
      </c>
      <c r="C219" s="2106" t="s">
        <v>2131</v>
      </c>
      <c r="D219" s="2108"/>
      <c r="E219" s="2109"/>
      <c r="F219" s="2096" t="str">
        <f>IF(A219=1,1*D219*E219,"－")</f>
        <v>－</v>
      </c>
      <c r="G219" s="2104"/>
      <c r="H219" s="2098" t="str">
        <f>IF(A219=1,1*D219*2,"－")</f>
        <v>－</v>
      </c>
      <c r="I219" s="2064"/>
      <c r="R219" s="1399"/>
    </row>
    <row r="220" spans="1:18" ht="18" customHeight="1">
      <c r="A220" s="2107"/>
      <c r="B220" s="2092"/>
      <c r="C220" s="2092"/>
      <c r="D220" s="2108"/>
      <c r="E220" s="2109"/>
      <c r="F220" s="2096" t="str">
        <f>IF(A220=1,1*D220*E220,"－")</f>
        <v>－</v>
      </c>
      <c r="G220" s="2104"/>
      <c r="H220" s="2098" t="str">
        <f>IF(A220=1,1*D220*2,"－")</f>
        <v>－</v>
      </c>
      <c r="I220" s="2064"/>
      <c r="R220" s="1399"/>
    </row>
    <row r="221" spans="1:18" ht="18" customHeight="1">
      <c r="A221" s="2079"/>
      <c r="B221" s="2080"/>
      <c r="C221" s="2080"/>
    </row>
    <row r="222" spans="1:18" ht="18" customHeight="1">
      <c r="A222" s="2081" t="s">
        <v>2268</v>
      </c>
      <c r="B222" s="2080"/>
      <c r="C222" s="2080"/>
      <c r="D222" s="2069" t="s">
        <v>36</v>
      </c>
      <c r="E222" s="2082">
        <f>SUM(F225:F232)</f>
        <v>0</v>
      </c>
      <c r="F222" s="2083" t="s">
        <v>1051</v>
      </c>
      <c r="G222" s="2084">
        <f>SUM(H225:H232)</f>
        <v>0</v>
      </c>
    </row>
    <row r="223" spans="1:18" ht="18.75" customHeight="1">
      <c r="A223" s="2081"/>
      <c r="B223" s="2080"/>
      <c r="C223" s="2080"/>
    </row>
    <row r="224" spans="1:18" s="2090" customFormat="1" ht="60" customHeight="1">
      <c r="A224" s="2086" t="s">
        <v>2103</v>
      </c>
      <c r="B224" s="2087" t="s">
        <v>2104</v>
      </c>
      <c r="C224" s="2087" t="s">
        <v>2105</v>
      </c>
      <c r="D224" s="2088" t="s">
        <v>2106</v>
      </c>
      <c r="E224" s="2087" t="s">
        <v>2107</v>
      </c>
      <c r="F224" s="2087" t="s">
        <v>2108</v>
      </c>
      <c r="G224" s="2089" t="s">
        <v>2109</v>
      </c>
      <c r="J224" s="1399"/>
      <c r="K224" s="1399"/>
      <c r="L224" s="1399"/>
      <c r="M224" s="1399"/>
      <c r="N224" s="1399"/>
      <c r="O224" s="1399"/>
      <c r="P224" s="1399"/>
      <c r="Q224" s="1399"/>
      <c r="R224" s="1399"/>
    </row>
    <row r="225" spans="1:18" ht="18" customHeight="1">
      <c r="A225" s="2107"/>
      <c r="B225" s="2092" t="s">
        <v>2269</v>
      </c>
      <c r="C225" s="2093" t="s">
        <v>2111</v>
      </c>
      <c r="D225" s="2108"/>
      <c r="E225" s="2109"/>
      <c r="F225" s="2096" t="str">
        <f t="shared" ref="F225:F232" si="20">IF(A225=1,1*D225*E225,"－")</f>
        <v>－</v>
      </c>
      <c r="G225" s="2104"/>
      <c r="H225" s="2098" t="str">
        <f t="shared" ref="H225:H232" si="21">IF(A225=1,1*D225*2,"－")</f>
        <v>－</v>
      </c>
      <c r="I225" s="2064"/>
      <c r="R225" s="1399"/>
    </row>
    <row r="226" spans="1:18" ht="18" customHeight="1">
      <c r="A226" s="2100"/>
      <c r="B226" s="2101" t="s">
        <v>2270</v>
      </c>
      <c r="C226" s="2093" t="s">
        <v>2111</v>
      </c>
      <c r="D226" s="2102"/>
      <c r="E226" s="2103"/>
      <c r="F226" s="2096" t="str">
        <f t="shared" si="20"/>
        <v>－</v>
      </c>
      <c r="G226" s="2104"/>
      <c r="H226" s="2098" t="str">
        <f t="shared" si="21"/>
        <v>－</v>
      </c>
      <c r="I226" s="2064"/>
      <c r="R226" s="1399"/>
    </row>
    <row r="227" spans="1:18" ht="18" customHeight="1">
      <c r="A227" s="2100"/>
      <c r="B227" s="2101" t="s">
        <v>2271</v>
      </c>
      <c r="C227" s="2106" t="s">
        <v>2131</v>
      </c>
      <c r="D227" s="2102"/>
      <c r="E227" s="2103"/>
      <c r="F227" s="2096" t="str">
        <f t="shared" si="20"/>
        <v>－</v>
      </c>
      <c r="G227" s="2104"/>
      <c r="H227" s="2098" t="str">
        <f t="shared" si="21"/>
        <v>－</v>
      </c>
      <c r="I227" s="2064"/>
      <c r="R227" s="1399"/>
    </row>
    <row r="228" spans="1:18" ht="18" customHeight="1">
      <c r="A228" s="2100"/>
      <c r="B228" s="2101" t="s">
        <v>1117</v>
      </c>
      <c r="C228" s="2106" t="s">
        <v>2131</v>
      </c>
      <c r="D228" s="2102"/>
      <c r="E228" s="2103"/>
      <c r="F228" s="2096" t="str">
        <f t="shared" si="20"/>
        <v>－</v>
      </c>
      <c r="G228" s="2104"/>
      <c r="H228" s="2098" t="str">
        <f t="shared" si="21"/>
        <v>－</v>
      </c>
      <c r="I228" s="2064"/>
      <c r="R228" s="1399"/>
    </row>
    <row r="229" spans="1:18" ht="18" customHeight="1">
      <c r="A229" s="2100"/>
      <c r="B229" s="2101" t="s">
        <v>2272</v>
      </c>
      <c r="C229" s="2106" t="s">
        <v>2131</v>
      </c>
      <c r="D229" s="2102"/>
      <c r="E229" s="2103"/>
      <c r="F229" s="2096" t="str">
        <f t="shared" si="20"/>
        <v>－</v>
      </c>
      <c r="G229" s="2104"/>
      <c r="H229" s="2098" t="str">
        <f t="shared" si="21"/>
        <v>－</v>
      </c>
      <c r="I229" s="2064"/>
      <c r="R229" s="1399"/>
    </row>
    <row r="230" spans="1:18" ht="18" customHeight="1">
      <c r="A230" s="2100"/>
      <c r="B230" s="2101" t="s">
        <v>2273</v>
      </c>
      <c r="C230" s="2106" t="s">
        <v>2131</v>
      </c>
      <c r="D230" s="2102"/>
      <c r="E230" s="2103"/>
      <c r="F230" s="2096" t="str">
        <f t="shared" si="20"/>
        <v>－</v>
      </c>
      <c r="G230" s="2104"/>
      <c r="H230" s="2098" t="str">
        <f t="shared" si="21"/>
        <v>－</v>
      </c>
      <c r="I230" s="2064"/>
      <c r="R230" s="1399"/>
    </row>
    <row r="231" spans="1:18" ht="18" customHeight="1">
      <c r="A231" s="2100"/>
      <c r="B231" s="2101" t="s">
        <v>2274</v>
      </c>
      <c r="C231" s="2106" t="s">
        <v>2131</v>
      </c>
      <c r="D231" s="2102"/>
      <c r="E231" s="2103"/>
      <c r="F231" s="2096" t="str">
        <f t="shared" si="20"/>
        <v>－</v>
      </c>
      <c r="G231" s="2104"/>
      <c r="H231" s="2098" t="str">
        <f t="shared" si="21"/>
        <v>－</v>
      </c>
      <c r="I231" s="2064"/>
      <c r="R231" s="1399"/>
    </row>
    <row r="232" spans="1:18" ht="18" customHeight="1">
      <c r="A232" s="2107"/>
      <c r="B232" s="2092"/>
      <c r="C232" s="2101"/>
      <c r="D232" s="2102"/>
      <c r="E232" s="2103"/>
      <c r="F232" s="2096" t="str">
        <f t="shared" si="20"/>
        <v>－</v>
      </c>
      <c r="G232" s="2104"/>
      <c r="H232" s="2098" t="str">
        <f t="shared" si="21"/>
        <v>－</v>
      </c>
      <c r="I232" s="2064"/>
      <c r="R232" s="1399"/>
    </row>
    <row r="233" spans="1:18" ht="18" customHeight="1">
      <c r="A233" s="2079"/>
      <c r="B233" s="2080"/>
      <c r="C233" s="2080"/>
    </row>
    <row r="234" spans="1:18" ht="18" customHeight="1">
      <c r="A234" s="2117" t="s">
        <v>2275</v>
      </c>
      <c r="B234" s="2080"/>
      <c r="C234" s="2080"/>
      <c r="D234" s="2069" t="s">
        <v>36</v>
      </c>
      <c r="E234" s="2082">
        <f>SUM(F237:F239)</f>
        <v>0</v>
      </c>
      <c r="F234" s="2083" t="s">
        <v>1051</v>
      </c>
      <c r="G234" s="2084">
        <f>SUM(H237:H239)</f>
        <v>0</v>
      </c>
    </row>
    <row r="235" spans="1:18" ht="18" customHeight="1">
      <c r="A235" s="2081"/>
      <c r="B235" s="2080"/>
      <c r="C235" s="2080"/>
    </row>
    <row r="236" spans="1:18" s="2090" customFormat="1" ht="60" customHeight="1">
      <c r="A236" s="2086" t="s">
        <v>2103</v>
      </c>
      <c r="B236" s="2087" t="s">
        <v>2104</v>
      </c>
      <c r="C236" s="2087" t="s">
        <v>2105</v>
      </c>
      <c r="D236" s="2088" t="s">
        <v>2106</v>
      </c>
      <c r="E236" s="2087" t="s">
        <v>2107</v>
      </c>
      <c r="F236" s="2087" t="s">
        <v>2108</v>
      </c>
      <c r="G236" s="2089" t="s">
        <v>2109</v>
      </c>
      <c r="J236" s="1399"/>
      <c r="K236" s="1399"/>
      <c r="L236" s="1399"/>
      <c r="M236" s="1399"/>
      <c r="N236" s="1399"/>
      <c r="O236" s="1399"/>
      <c r="P236" s="1399"/>
      <c r="Q236" s="1399"/>
      <c r="R236" s="1399"/>
    </row>
    <row r="237" spans="1:18" ht="18" customHeight="1">
      <c r="A237" s="2107"/>
      <c r="B237" s="2092" t="s">
        <v>2276</v>
      </c>
      <c r="C237" s="2106" t="s">
        <v>2131</v>
      </c>
      <c r="D237" s="2108"/>
      <c r="E237" s="2109"/>
      <c r="F237" s="2096" t="str">
        <f>IF(A237=1,1*D237*E237,"－")</f>
        <v>－</v>
      </c>
      <c r="G237" s="2104"/>
      <c r="H237" s="2098" t="str">
        <f>IF(A237=1,1*D237*2,"－")</f>
        <v>－</v>
      </c>
      <c r="I237" s="2064"/>
      <c r="R237" s="1399"/>
    </row>
    <row r="238" spans="1:18" ht="30" customHeight="1">
      <c r="A238" s="2100"/>
      <c r="B238" s="2101" t="s">
        <v>2277</v>
      </c>
      <c r="C238" s="2106" t="s">
        <v>2131</v>
      </c>
      <c r="D238" s="2102"/>
      <c r="E238" s="2103"/>
      <c r="F238" s="2096" t="str">
        <f>IF(A238=1,1*D238*E238,"－")</f>
        <v>－</v>
      </c>
      <c r="G238" s="2104"/>
      <c r="H238" s="2098" t="str">
        <f>IF(A238=1,1*D238*2,"－")</f>
        <v>－</v>
      </c>
      <c r="I238" s="2064"/>
      <c r="R238" s="1399"/>
    </row>
    <row r="239" spans="1:18" ht="18" customHeight="1">
      <c r="A239" s="2107"/>
      <c r="B239" s="2092"/>
      <c r="C239" s="2101"/>
      <c r="D239" s="2102"/>
      <c r="E239" s="2103"/>
      <c r="F239" s="2096" t="str">
        <f>IF(A239=1,1*D239*E239,"－")</f>
        <v>－</v>
      </c>
      <c r="G239" s="2104"/>
      <c r="H239" s="2098" t="str">
        <f>IF(A239=1,1*D239*2,"－")</f>
        <v>－</v>
      </c>
      <c r="I239" s="2064"/>
      <c r="R239" s="1399"/>
    </row>
    <row r="240" spans="1:18" ht="18" customHeight="1" thickBot="1">
      <c r="A240" s="2079"/>
      <c r="B240" s="2080"/>
      <c r="C240" s="2080"/>
    </row>
    <row r="241" spans="1:18" ht="20.25" customHeight="1" thickBot="1">
      <c r="A241" s="2074" t="s">
        <v>2278</v>
      </c>
      <c r="B241" s="2075"/>
      <c r="C241" s="2075"/>
      <c r="D241" s="2069" t="s">
        <v>167</v>
      </c>
      <c r="E241" s="2076">
        <f>E243+E261</f>
        <v>0</v>
      </c>
      <c r="F241" s="2077" t="s">
        <v>1051</v>
      </c>
      <c r="G241" s="2078">
        <f>G243+G261</f>
        <v>0</v>
      </c>
    </row>
    <row r="242" spans="1:18" ht="18" customHeight="1">
      <c r="A242" s="2079"/>
      <c r="B242" s="2080"/>
      <c r="C242" s="2080"/>
    </row>
    <row r="243" spans="1:18" ht="18" customHeight="1">
      <c r="A243" s="2081" t="s">
        <v>2279</v>
      </c>
      <c r="B243" s="2080"/>
      <c r="C243" s="2080"/>
      <c r="D243" s="2069" t="s">
        <v>36</v>
      </c>
      <c r="E243" s="2082">
        <f>SUM(F246:F259)</f>
        <v>0</v>
      </c>
      <c r="F243" s="2083" t="s">
        <v>1051</v>
      </c>
      <c r="G243" s="2084">
        <f>SUM(H246:H259)</f>
        <v>0</v>
      </c>
    </row>
    <row r="244" spans="1:18" ht="18" customHeight="1">
      <c r="A244" s="2079"/>
      <c r="B244" s="2080"/>
      <c r="C244" s="2080"/>
      <c r="E244" s="2115"/>
      <c r="F244" s="2083"/>
      <c r="G244" s="2116"/>
      <c r="H244" s="2118"/>
    </row>
    <row r="245" spans="1:18" s="2090" customFormat="1" ht="60" customHeight="1">
      <c r="A245" s="2086" t="s">
        <v>2103</v>
      </c>
      <c r="B245" s="2087" t="s">
        <v>2104</v>
      </c>
      <c r="C245" s="2087" t="s">
        <v>2105</v>
      </c>
      <c r="D245" s="2088" t="s">
        <v>2106</v>
      </c>
      <c r="E245" s="2119" t="s">
        <v>2107</v>
      </c>
      <c r="F245" s="2119" t="s">
        <v>2108</v>
      </c>
      <c r="G245" s="2089" t="s">
        <v>2109</v>
      </c>
      <c r="J245" s="1399"/>
      <c r="K245" s="1399"/>
      <c r="L245" s="1399"/>
      <c r="M245" s="1399"/>
      <c r="N245" s="1399"/>
      <c r="O245" s="1399"/>
      <c r="P245" s="1399"/>
      <c r="Q245" s="1399"/>
      <c r="R245" s="1399"/>
    </row>
    <row r="246" spans="1:18" ht="18" customHeight="1">
      <c r="A246" s="2107"/>
      <c r="B246" s="2092" t="s">
        <v>2280</v>
      </c>
      <c r="C246" s="2106" t="s">
        <v>2111</v>
      </c>
      <c r="D246" s="2108"/>
      <c r="E246" s="2109"/>
      <c r="F246" s="2096" t="str">
        <f>IF(A246=1,1*D246*E246,"－")</f>
        <v>－</v>
      </c>
      <c r="G246" s="2104"/>
      <c r="H246" s="2098" t="str">
        <f>IF(A246=1,1*D246*2,"－")</f>
        <v>－</v>
      </c>
      <c r="I246" s="2064"/>
      <c r="R246" s="1399"/>
    </row>
    <row r="247" spans="1:18" ht="30" customHeight="1">
      <c r="A247" s="2107"/>
      <c r="B247" s="2092" t="s">
        <v>2281</v>
      </c>
      <c r="C247" s="2106" t="s">
        <v>2126</v>
      </c>
      <c r="D247" s="2108"/>
      <c r="E247" s="2109"/>
      <c r="F247" s="2096" t="str">
        <f t="shared" ref="F247:F259" si="22">IF(A247=1,1*D247*E247,"－")</f>
        <v>－</v>
      </c>
      <c r="G247" s="2104"/>
      <c r="H247" s="2098" t="str">
        <f t="shared" ref="H247:H259" si="23">IF(A247=1,1*D247*2,"－")</f>
        <v>－</v>
      </c>
      <c r="I247" s="2064"/>
      <c r="R247" s="1399"/>
    </row>
    <row r="248" spans="1:18" ht="18" customHeight="1">
      <c r="A248" s="2100"/>
      <c r="B248" s="2101" t="s">
        <v>2282</v>
      </c>
      <c r="C248" s="2106" t="s">
        <v>2126</v>
      </c>
      <c r="D248" s="2108"/>
      <c r="E248" s="2109"/>
      <c r="F248" s="2096" t="str">
        <f t="shared" si="22"/>
        <v>－</v>
      </c>
      <c r="G248" s="2104"/>
      <c r="H248" s="2098" t="str">
        <f t="shared" si="23"/>
        <v>－</v>
      </c>
      <c r="I248" s="2064"/>
      <c r="R248" s="1399"/>
    </row>
    <row r="249" spans="1:18" ht="18" customHeight="1">
      <c r="A249" s="2100"/>
      <c r="B249" s="2101" t="s">
        <v>2283</v>
      </c>
      <c r="C249" s="2106" t="s">
        <v>2131</v>
      </c>
      <c r="D249" s="2108"/>
      <c r="E249" s="2109"/>
      <c r="F249" s="2096" t="str">
        <f t="shared" si="22"/>
        <v>－</v>
      </c>
      <c r="G249" s="2104"/>
      <c r="H249" s="2098" t="str">
        <f t="shared" si="23"/>
        <v>－</v>
      </c>
      <c r="I249" s="2064"/>
      <c r="R249" s="1399"/>
    </row>
    <row r="250" spans="1:18" ht="30" customHeight="1">
      <c r="A250" s="2100"/>
      <c r="B250" s="2101" t="s">
        <v>2284</v>
      </c>
      <c r="C250" s="2106" t="s">
        <v>2131</v>
      </c>
      <c r="D250" s="2108"/>
      <c r="E250" s="2109"/>
      <c r="F250" s="2096" t="str">
        <f t="shared" si="22"/>
        <v>－</v>
      </c>
      <c r="G250" s="2104"/>
      <c r="H250" s="2098" t="str">
        <f t="shared" si="23"/>
        <v>－</v>
      </c>
      <c r="I250" s="2064"/>
      <c r="R250" s="1399"/>
    </row>
    <row r="251" spans="1:18" ht="18" customHeight="1">
      <c r="A251" s="2100"/>
      <c r="B251" s="2101" t="s">
        <v>2285</v>
      </c>
      <c r="C251" s="2106" t="s">
        <v>2131</v>
      </c>
      <c r="D251" s="2108"/>
      <c r="E251" s="2109"/>
      <c r="F251" s="2096" t="str">
        <f t="shared" si="22"/>
        <v>－</v>
      </c>
      <c r="G251" s="2104"/>
      <c r="H251" s="2098" t="str">
        <f t="shared" si="23"/>
        <v>－</v>
      </c>
      <c r="I251" s="2064"/>
      <c r="R251" s="1399"/>
    </row>
    <row r="252" spans="1:18" ht="18" customHeight="1">
      <c r="A252" s="2100"/>
      <c r="B252" s="2101" t="s">
        <v>2286</v>
      </c>
      <c r="C252" s="2106" t="s">
        <v>2131</v>
      </c>
      <c r="D252" s="2108"/>
      <c r="E252" s="2109"/>
      <c r="F252" s="2096" t="str">
        <f t="shared" si="22"/>
        <v>－</v>
      </c>
      <c r="G252" s="2104"/>
      <c r="H252" s="2098" t="str">
        <f t="shared" si="23"/>
        <v>－</v>
      </c>
      <c r="I252" s="2064"/>
      <c r="R252" s="1399"/>
    </row>
    <row r="253" spans="1:18" ht="18" customHeight="1">
      <c r="A253" s="2100"/>
      <c r="B253" s="2101" t="s">
        <v>2287</v>
      </c>
      <c r="C253" s="2106" t="s">
        <v>2131</v>
      </c>
      <c r="D253" s="2108"/>
      <c r="E253" s="2109"/>
      <c r="F253" s="2096" t="str">
        <f t="shared" si="22"/>
        <v>－</v>
      </c>
      <c r="G253" s="2104"/>
      <c r="H253" s="2098" t="str">
        <f t="shared" si="23"/>
        <v>－</v>
      </c>
      <c r="I253" s="2064"/>
      <c r="R253" s="1399"/>
    </row>
    <row r="254" spans="1:18" ht="18" customHeight="1">
      <c r="A254" s="2100"/>
      <c r="B254" s="2101" t="s">
        <v>2288</v>
      </c>
      <c r="C254" s="2106" t="s">
        <v>2131</v>
      </c>
      <c r="D254" s="2108"/>
      <c r="E254" s="2109"/>
      <c r="F254" s="2096" t="str">
        <f t="shared" si="22"/>
        <v>－</v>
      </c>
      <c r="G254" s="2104"/>
      <c r="H254" s="2098" t="str">
        <f t="shared" si="23"/>
        <v>－</v>
      </c>
      <c r="I254" s="2064"/>
      <c r="R254" s="1399"/>
    </row>
    <row r="255" spans="1:18" ht="30" customHeight="1">
      <c r="A255" s="2100"/>
      <c r="B255" s="2101" t="s">
        <v>2289</v>
      </c>
      <c r="C255" s="2106" t="s">
        <v>2131</v>
      </c>
      <c r="D255" s="2108"/>
      <c r="E255" s="2109"/>
      <c r="F255" s="2096" t="str">
        <f t="shared" si="22"/>
        <v>－</v>
      </c>
      <c r="G255" s="2104"/>
      <c r="H255" s="2098" t="str">
        <f t="shared" si="23"/>
        <v>－</v>
      </c>
      <c r="I255" s="2064"/>
      <c r="R255" s="1399"/>
    </row>
    <row r="256" spans="1:18" ht="30" customHeight="1">
      <c r="A256" s="2100"/>
      <c r="B256" s="2101" t="s">
        <v>2290</v>
      </c>
      <c r="C256" s="2106" t="s">
        <v>2131</v>
      </c>
      <c r="D256" s="2108"/>
      <c r="E256" s="2109"/>
      <c r="F256" s="2096" t="str">
        <f t="shared" si="22"/>
        <v>－</v>
      </c>
      <c r="G256" s="2104"/>
      <c r="H256" s="2098" t="str">
        <f t="shared" si="23"/>
        <v>－</v>
      </c>
      <c r="I256" s="2064"/>
      <c r="R256" s="1399"/>
    </row>
    <row r="257" spans="1:18" ht="30" customHeight="1">
      <c r="A257" s="2100"/>
      <c r="B257" s="2101" t="s">
        <v>2291</v>
      </c>
      <c r="C257" s="2106" t="s">
        <v>2131</v>
      </c>
      <c r="D257" s="2108"/>
      <c r="E257" s="2109"/>
      <c r="F257" s="2096" t="str">
        <f t="shared" si="22"/>
        <v>－</v>
      </c>
      <c r="G257" s="2104"/>
      <c r="H257" s="2098" t="str">
        <f t="shared" si="23"/>
        <v>－</v>
      </c>
      <c r="I257" s="2064"/>
      <c r="R257" s="1399"/>
    </row>
    <row r="258" spans="1:18" ht="30" customHeight="1">
      <c r="A258" s="2107"/>
      <c r="B258" s="2092" t="s">
        <v>2292</v>
      </c>
      <c r="C258" s="2106" t="s">
        <v>2131</v>
      </c>
      <c r="D258" s="2108"/>
      <c r="E258" s="2109"/>
      <c r="F258" s="2096" t="str">
        <f t="shared" si="22"/>
        <v>－</v>
      </c>
      <c r="G258" s="2104"/>
      <c r="H258" s="2098" t="str">
        <f t="shared" si="23"/>
        <v>－</v>
      </c>
      <c r="I258" s="2064"/>
      <c r="R258" s="1399"/>
    </row>
    <row r="259" spans="1:18" ht="18" customHeight="1">
      <c r="A259" s="2107"/>
      <c r="B259" s="2092"/>
      <c r="C259" s="2092"/>
      <c r="D259" s="2108"/>
      <c r="E259" s="2109"/>
      <c r="F259" s="2096" t="str">
        <f t="shared" si="22"/>
        <v>－</v>
      </c>
      <c r="G259" s="2104"/>
      <c r="H259" s="2098" t="str">
        <f t="shared" si="23"/>
        <v>－</v>
      </c>
      <c r="I259" s="2064"/>
      <c r="R259" s="1399"/>
    </row>
    <row r="260" spans="1:18" ht="18" customHeight="1">
      <c r="A260" s="2079"/>
      <c r="B260" s="2080"/>
      <c r="C260" s="2080"/>
    </row>
    <row r="261" spans="1:18" ht="18" customHeight="1">
      <c r="A261" s="2081" t="s">
        <v>2293</v>
      </c>
      <c r="B261" s="2080"/>
      <c r="C261" s="2080"/>
      <c r="D261" s="2069" t="s">
        <v>36</v>
      </c>
      <c r="E261" s="2082">
        <f>SUM(F264:F279)+SUM(F283:F294)+SUM(F298:F300)+SUM(F304:F314)</f>
        <v>0</v>
      </c>
      <c r="F261" s="2083" t="s">
        <v>1051</v>
      </c>
      <c r="G261" s="2084">
        <f>SUM(H264:H279)+SUM(H283:H294)+SUM(H298:H300)+SUM(H304:H314)</f>
        <v>0</v>
      </c>
    </row>
    <row r="262" spans="1:18" ht="18" customHeight="1">
      <c r="A262" s="2081" t="s">
        <v>2294</v>
      </c>
      <c r="B262" s="2080"/>
      <c r="C262" s="2080"/>
    </row>
    <row r="263" spans="1:18" s="2090" customFormat="1" ht="60" customHeight="1">
      <c r="A263" s="2086" t="s">
        <v>2103</v>
      </c>
      <c r="B263" s="2087" t="s">
        <v>2104</v>
      </c>
      <c r="C263" s="2087" t="s">
        <v>2105</v>
      </c>
      <c r="D263" s="2088" t="s">
        <v>2106</v>
      </c>
      <c r="E263" s="2087" t="s">
        <v>2107</v>
      </c>
      <c r="F263" s="2087" t="s">
        <v>2108</v>
      </c>
      <c r="G263" s="2089" t="s">
        <v>2109</v>
      </c>
      <c r="J263" s="1399"/>
      <c r="K263" s="1399"/>
      <c r="L263" s="1399"/>
      <c r="M263" s="1399"/>
      <c r="N263" s="1399"/>
      <c r="O263" s="1399"/>
      <c r="P263" s="1399"/>
      <c r="Q263" s="1399"/>
      <c r="R263" s="1399"/>
    </row>
    <row r="264" spans="1:18" ht="18" customHeight="1">
      <c r="A264" s="2100"/>
      <c r="B264" s="2101" t="s">
        <v>2295</v>
      </c>
      <c r="C264" s="2106" t="s">
        <v>2111</v>
      </c>
      <c r="D264" s="2102"/>
      <c r="E264" s="2103"/>
      <c r="F264" s="2096" t="str">
        <f>IF(A264=1,1*D264*E264,"－")</f>
        <v>－</v>
      </c>
      <c r="G264" s="2104"/>
      <c r="H264" s="2098" t="str">
        <f>IF(A264=1,1*D264*2,"－")</f>
        <v>－</v>
      </c>
      <c r="I264" s="2064"/>
      <c r="R264" s="1399"/>
    </row>
    <row r="265" spans="1:18" ht="18" customHeight="1">
      <c r="A265" s="2100"/>
      <c r="B265" s="2101" t="s">
        <v>2296</v>
      </c>
      <c r="C265" s="2106" t="s">
        <v>2131</v>
      </c>
      <c r="D265" s="2102"/>
      <c r="E265" s="2103"/>
      <c r="F265" s="2096" t="str">
        <f t="shared" ref="F265:F279" si="24">IF(A265=1,1*D265*E265,"－")</f>
        <v>－</v>
      </c>
      <c r="G265" s="2104"/>
      <c r="H265" s="2098" t="str">
        <f t="shared" ref="H265:H279" si="25">IF(A265=1,1*D265*2,"－")</f>
        <v>－</v>
      </c>
      <c r="I265" s="2064"/>
      <c r="R265" s="1399"/>
    </row>
    <row r="266" spans="1:18" ht="30" customHeight="1">
      <c r="A266" s="2100"/>
      <c r="B266" s="2101" t="s">
        <v>2297</v>
      </c>
      <c r="C266" s="2106" t="s">
        <v>2131</v>
      </c>
      <c r="D266" s="2102"/>
      <c r="E266" s="2103"/>
      <c r="F266" s="2096" t="str">
        <f t="shared" si="24"/>
        <v>－</v>
      </c>
      <c r="G266" s="2104"/>
      <c r="H266" s="2098" t="str">
        <f t="shared" si="25"/>
        <v>－</v>
      </c>
      <c r="I266" s="2064"/>
      <c r="R266" s="1399"/>
    </row>
    <row r="267" spans="1:18" ht="18" customHeight="1">
      <c r="A267" s="2100"/>
      <c r="B267" s="2101" t="s">
        <v>2298</v>
      </c>
      <c r="C267" s="2106" t="s">
        <v>2131</v>
      </c>
      <c r="D267" s="2102"/>
      <c r="E267" s="2103"/>
      <c r="F267" s="2096" t="str">
        <f t="shared" si="24"/>
        <v>－</v>
      </c>
      <c r="G267" s="2104"/>
      <c r="H267" s="2098" t="str">
        <f t="shared" si="25"/>
        <v>－</v>
      </c>
      <c r="I267" s="2064"/>
      <c r="R267" s="1399"/>
    </row>
    <row r="268" spans="1:18" ht="18" customHeight="1">
      <c r="A268" s="2100"/>
      <c r="B268" s="2101" t="s">
        <v>2299</v>
      </c>
      <c r="C268" s="2106" t="s">
        <v>2131</v>
      </c>
      <c r="D268" s="2102"/>
      <c r="E268" s="2103"/>
      <c r="F268" s="2096" t="str">
        <f t="shared" si="24"/>
        <v>－</v>
      </c>
      <c r="G268" s="2104"/>
      <c r="H268" s="2098" t="str">
        <f t="shared" si="25"/>
        <v>－</v>
      </c>
      <c r="I268" s="2064"/>
      <c r="R268" s="1399"/>
    </row>
    <row r="269" spans="1:18" ht="18" customHeight="1">
      <c r="A269" s="2100"/>
      <c r="B269" s="2101" t="s">
        <v>2300</v>
      </c>
      <c r="C269" s="2106" t="s">
        <v>2131</v>
      </c>
      <c r="D269" s="2102"/>
      <c r="E269" s="2103"/>
      <c r="F269" s="2096" t="str">
        <f t="shared" si="24"/>
        <v>－</v>
      </c>
      <c r="G269" s="2104"/>
      <c r="H269" s="2098" t="str">
        <f t="shared" si="25"/>
        <v>－</v>
      </c>
      <c r="I269" s="2064"/>
      <c r="R269" s="1399"/>
    </row>
    <row r="270" spans="1:18" ht="18" customHeight="1">
      <c r="A270" s="2100"/>
      <c r="B270" s="2101" t="s">
        <v>2301</v>
      </c>
      <c r="C270" s="2106" t="s">
        <v>2131</v>
      </c>
      <c r="D270" s="2102"/>
      <c r="E270" s="2103"/>
      <c r="F270" s="2096" t="str">
        <f t="shared" si="24"/>
        <v>－</v>
      </c>
      <c r="G270" s="2104"/>
      <c r="H270" s="2098" t="str">
        <f t="shared" si="25"/>
        <v>－</v>
      </c>
      <c r="I270" s="2064"/>
      <c r="R270" s="1399"/>
    </row>
    <row r="271" spans="1:18" ht="18" customHeight="1">
      <c r="A271" s="2100"/>
      <c r="B271" s="2101" t="s">
        <v>2302</v>
      </c>
      <c r="C271" s="2106" t="s">
        <v>2131</v>
      </c>
      <c r="D271" s="2102"/>
      <c r="E271" s="2103"/>
      <c r="F271" s="2096" t="str">
        <f t="shared" si="24"/>
        <v>－</v>
      </c>
      <c r="G271" s="2104"/>
      <c r="H271" s="2098" t="str">
        <f t="shared" si="25"/>
        <v>－</v>
      </c>
      <c r="I271" s="2064"/>
      <c r="R271" s="1399"/>
    </row>
    <row r="272" spans="1:18" ht="18" customHeight="1">
      <c r="A272" s="2100"/>
      <c r="B272" s="2101" t="s">
        <v>2303</v>
      </c>
      <c r="C272" s="2106" t="s">
        <v>2131</v>
      </c>
      <c r="D272" s="2102"/>
      <c r="E272" s="2103"/>
      <c r="F272" s="2096" t="str">
        <f t="shared" si="24"/>
        <v>－</v>
      </c>
      <c r="G272" s="2104"/>
      <c r="H272" s="2098" t="str">
        <f t="shared" si="25"/>
        <v>－</v>
      </c>
      <c r="I272" s="2064"/>
      <c r="R272" s="1399"/>
    </row>
    <row r="273" spans="1:18" ht="45" customHeight="1">
      <c r="A273" s="2100"/>
      <c r="B273" s="2101" t="s">
        <v>2304</v>
      </c>
      <c r="C273" s="2106" t="s">
        <v>2131</v>
      </c>
      <c r="D273" s="2102"/>
      <c r="E273" s="2103"/>
      <c r="F273" s="2096" t="str">
        <f t="shared" si="24"/>
        <v>－</v>
      </c>
      <c r="G273" s="2104"/>
      <c r="H273" s="2098" t="str">
        <f t="shared" si="25"/>
        <v>－</v>
      </c>
      <c r="I273" s="2064"/>
      <c r="R273" s="1399"/>
    </row>
    <row r="274" spans="1:18" ht="18" customHeight="1">
      <c r="A274" s="2100"/>
      <c r="B274" s="2101" t="s">
        <v>2305</v>
      </c>
      <c r="C274" s="2106" t="s">
        <v>2131</v>
      </c>
      <c r="D274" s="2102"/>
      <c r="E274" s="2103"/>
      <c r="F274" s="2096" t="str">
        <f t="shared" si="24"/>
        <v>－</v>
      </c>
      <c r="G274" s="2104"/>
      <c r="H274" s="2098" t="str">
        <f t="shared" si="25"/>
        <v>－</v>
      </c>
      <c r="I274" s="2064"/>
      <c r="R274" s="1399"/>
    </row>
    <row r="275" spans="1:18" ht="18" customHeight="1">
      <c r="A275" s="2107"/>
      <c r="B275" s="2092" t="s">
        <v>2306</v>
      </c>
      <c r="C275" s="2106" t="s">
        <v>2131</v>
      </c>
      <c r="D275" s="2108"/>
      <c r="E275" s="2103"/>
      <c r="F275" s="2096" t="str">
        <f t="shared" si="24"/>
        <v>－</v>
      </c>
      <c r="G275" s="2104"/>
      <c r="H275" s="2098" t="str">
        <f t="shared" si="25"/>
        <v>－</v>
      </c>
      <c r="I275" s="2064"/>
      <c r="R275" s="1399"/>
    </row>
    <row r="276" spans="1:18" ht="18" customHeight="1">
      <c r="A276" s="2107"/>
      <c r="B276" s="2092" t="s">
        <v>2307</v>
      </c>
      <c r="C276" s="2106" t="s">
        <v>2131</v>
      </c>
      <c r="D276" s="2108"/>
      <c r="E276" s="2109"/>
      <c r="F276" s="2096" t="str">
        <f>IF(A276=1,1*D276*E276,"－")</f>
        <v>－</v>
      </c>
      <c r="G276" s="2104"/>
      <c r="H276" s="2098" t="str">
        <f>IF(A276=1,1*D276*2,"－")</f>
        <v>－</v>
      </c>
      <c r="I276" s="2064"/>
      <c r="R276" s="1399"/>
    </row>
    <row r="277" spans="1:18" ht="18" customHeight="1">
      <c r="A277" s="2100"/>
      <c r="B277" s="2101" t="s">
        <v>1546</v>
      </c>
      <c r="C277" s="2106" t="s">
        <v>2131</v>
      </c>
      <c r="D277" s="2102"/>
      <c r="E277" s="2103"/>
      <c r="F277" s="2096" t="str">
        <f>IF(A277=1,1*D277*E277,"－")</f>
        <v>－</v>
      </c>
      <c r="G277" s="2104"/>
      <c r="H277" s="2098" t="str">
        <f>IF(A277=1,1*D277*2,"－")</f>
        <v>－</v>
      </c>
      <c r="I277" s="2064"/>
      <c r="R277" s="1399"/>
    </row>
    <row r="278" spans="1:18" ht="18" customHeight="1">
      <c r="A278" s="2100"/>
      <c r="B278" s="2101" t="s">
        <v>1547</v>
      </c>
      <c r="C278" s="2106" t="s">
        <v>2131</v>
      </c>
      <c r="D278" s="2102"/>
      <c r="E278" s="2103"/>
      <c r="F278" s="2096" t="str">
        <f>IF(A278=1,1*D278*E278,"－")</f>
        <v>－</v>
      </c>
      <c r="G278" s="2104"/>
      <c r="H278" s="2098" t="str">
        <f>IF(A278=1,1*D278*2,"－")</f>
        <v>－</v>
      </c>
      <c r="I278" s="2064"/>
      <c r="R278" s="1399"/>
    </row>
    <row r="279" spans="1:18" ht="18" customHeight="1">
      <c r="A279" s="2107"/>
      <c r="B279" s="2092"/>
      <c r="C279" s="2092"/>
      <c r="D279" s="2108"/>
      <c r="E279" s="2103"/>
      <c r="F279" s="2096" t="str">
        <f t="shared" si="24"/>
        <v>－</v>
      </c>
      <c r="G279" s="2104"/>
      <c r="H279" s="2098" t="str">
        <f t="shared" si="25"/>
        <v>－</v>
      </c>
      <c r="I279" s="2064"/>
      <c r="R279" s="1399"/>
    </row>
    <row r="280" spans="1:18" ht="18" customHeight="1">
      <c r="A280" s="2079"/>
      <c r="B280" s="2080"/>
      <c r="C280" s="2080"/>
      <c r="G280" s="2062"/>
      <c r="H280" s="2063"/>
      <c r="I280" s="2064"/>
      <c r="R280" s="1399"/>
    </row>
    <row r="281" spans="1:18" ht="18" customHeight="1">
      <c r="A281" s="2081" t="s">
        <v>2308</v>
      </c>
      <c r="B281" s="2080"/>
      <c r="C281" s="2080"/>
      <c r="D281" s="2069"/>
      <c r="E281" s="2085"/>
      <c r="F281" s="2085"/>
      <c r="G281" s="2085"/>
      <c r="H281" s="2063"/>
      <c r="I281" s="2064"/>
      <c r="R281" s="1399"/>
    </row>
    <row r="282" spans="1:18" s="2090" customFormat="1" ht="60" customHeight="1">
      <c r="A282" s="2086" t="s">
        <v>2103</v>
      </c>
      <c r="B282" s="2087" t="s">
        <v>2104</v>
      </c>
      <c r="C282" s="2087" t="s">
        <v>2105</v>
      </c>
      <c r="D282" s="2088" t="s">
        <v>2106</v>
      </c>
      <c r="E282" s="2087" t="s">
        <v>2107</v>
      </c>
      <c r="F282" s="2087" t="s">
        <v>2108</v>
      </c>
      <c r="G282" s="2089" t="s">
        <v>2109</v>
      </c>
      <c r="J282" s="1399"/>
      <c r="K282" s="1399"/>
      <c r="L282" s="1399"/>
      <c r="M282" s="1399"/>
      <c r="N282" s="1399"/>
      <c r="O282" s="1399"/>
      <c r="P282" s="1399"/>
      <c r="Q282" s="1399"/>
      <c r="R282" s="1399"/>
    </row>
    <row r="283" spans="1:18" ht="18" customHeight="1">
      <c r="A283" s="2100"/>
      <c r="B283" s="2101" t="s">
        <v>2309</v>
      </c>
      <c r="C283" s="2093" t="s">
        <v>2111</v>
      </c>
      <c r="D283" s="2102"/>
      <c r="E283" s="2103"/>
      <c r="F283" s="2096" t="str">
        <f t="shared" ref="F283:F294" si="26">IF(A283=1,1*D283*E283,"－")</f>
        <v>－</v>
      </c>
      <c r="G283" s="2104"/>
      <c r="H283" s="2098" t="str">
        <f t="shared" ref="H283:H294" si="27">IF(A283=1,1*D283*2,"－")</f>
        <v>－</v>
      </c>
      <c r="I283" s="2064"/>
      <c r="R283" s="1399"/>
    </row>
    <row r="284" spans="1:18" ht="18" customHeight="1">
      <c r="A284" s="2100"/>
      <c r="B284" s="2101" t="s">
        <v>2310</v>
      </c>
      <c r="C284" s="2106" t="s">
        <v>2126</v>
      </c>
      <c r="D284" s="2102"/>
      <c r="E284" s="2103"/>
      <c r="F284" s="2096" t="str">
        <f t="shared" si="26"/>
        <v>－</v>
      </c>
      <c r="G284" s="2104"/>
      <c r="H284" s="2098" t="str">
        <f t="shared" si="27"/>
        <v>－</v>
      </c>
      <c r="I284" s="2064"/>
      <c r="R284" s="1399"/>
    </row>
    <row r="285" spans="1:18" ht="18" customHeight="1">
      <c r="A285" s="2100"/>
      <c r="B285" s="2101" t="s">
        <v>2311</v>
      </c>
      <c r="C285" s="2106" t="s">
        <v>2126</v>
      </c>
      <c r="D285" s="2102"/>
      <c r="E285" s="2103"/>
      <c r="F285" s="2096" t="str">
        <f>IF(A285=1,1*D285*E285,"－")</f>
        <v>－</v>
      </c>
      <c r="G285" s="2104"/>
      <c r="H285" s="2098" t="str">
        <f>IF(A285=1,1*D285*2,"－")</f>
        <v>－</v>
      </c>
      <c r="I285" s="2064"/>
      <c r="R285" s="1399"/>
    </row>
    <row r="286" spans="1:18" ht="30" customHeight="1">
      <c r="A286" s="2100"/>
      <c r="B286" s="2101" t="s">
        <v>2312</v>
      </c>
      <c r="C286" s="2106" t="s">
        <v>2126</v>
      </c>
      <c r="D286" s="2102"/>
      <c r="E286" s="2103"/>
      <c r="F286" s="2096" t="str">
        <f t="shared" si="26"/>
        <v>－</v>
      </c>
      <c r="G286" s="2104"/>
      <c r="H286" s="2098" t="str">
        <f t="shared" si="27"/>
        <v>－</v>
      </c>
      <c r="I286" s="2064"/>
      <c r="R286" s="1399"/>
    </row>
    <row r="287" spans="1:18" ht="18" customHeight="1">
      <c r="A287" s="2100"/>
      <c r="B287" s="2101" t="s">
        <v>2313</v>
      </c>
      <c r="C287" s="2106" t="s">
        <v>2126</v>
      </c>
      <c r="D287" s="2102"/>
      <c r="E287" s="2103"/>
      <c r="F287" s="2096" t="str">
        <f t="shared" si="26"/>
        <v>－</v>
      </c>
      <c r="G287" s="2104"/>
      <c r="H287" s="2098" t="str">
        <f t="shared" si="27"/>
        <v>－</v>
      </c>
      <c r="I287" s="2064"/>
      <c r="R287" s="1399"/>
    </row>
    <row r="288" spans="1:18" ht="18" customHeight="1">
      <c r="A288" s="2100"/>
      <c r="B288" s="2101" t="s">
        <v>2314</v>
      </c>
      <c r="C288" s="2106" t="s">
        <v>2126</v>
      </c>
      <c r="D288" s="2102"/>
      <c r="E288" s="2103"/>
      <c r="F288" s="2096" t="str">
        <f t="shared" si="26"/>
        <v>－</v>
      </c>
      <c r="G288" s="2104"/>
      <c r="H288" s="2098" t="str">
        <f t="shared" si="27"/>
        <v>－</v>
      </c>
      <c r="I288" s="2064"/>
      <c r="R288" s="1399"/>
    </row>
    <row r="289" spans="1:18" ht="18" customHeight="1">
      <c r="A289" s="2100"/>
      <c r="B289" s="2101" t="s">
        <v>1548</v>
      </c>
      <c r="C289" s="2106" t="s">
        <v>2126</v>
      </c>
      <c r="D289" s="2102"/>
      <c r="E289" s="2103"/>
      <c r="F289" s="2096" t="str">
        <f t="shared" si="26"/>
        <v>－</v>
      </c>
      <c r="G289" s="2104"/>
      <c r="H289" s="2098" t="str">
        <f t="shared" si="27"/>
        <v>－</v>
      </c>
      <c r="I289" s="2064"/>
      <c r="R289" s="1399"/>
    </row>
    <row r="290" spans="1:18" ht="18" customHeight="1">
      <c r="A290" s="2100"/>
      <c r="B290" s="2101" t="s">
        <v>2315</v>
      </c>
      <c r="C290" s="2106" t="s">
        <v>2131</v>
      </c>
      <c r="D290" s="2102"/>
      <c r="E290" s="2103"/>
      <c r="F290" s="2096" t="str">
        <f t="shared" si="26"/>
        <v>－</v>
      </c>
      <c r="G290" s="2104"/>
      <c r="H290" s="2098" t="str">
        <f t="shared" si="27"/>
        <v>－</v>
      </c>
      <c r="I290" s="2064"/>
      <c r="R290" s="1399"/>
    </row>
    <row r="291" spans="1:18" ht="18" customHeight="1">
      <c r="A291" s="2100"/>
      <c r="B291" s="2101" t="s">
        <v>2316</v>
      </c>
      <c r="C291" s="2106" t="s">
        <v>2131</v>
      </c>
      <c r="D291" s="2102"/>
      <c r="E291" s="2103"/>
      <c r="F291" s="2096" t="str">
        <f t="shared" si="26"/>
        <v>－</v>
      </c>
      <c r="G291" s="2104"/>
      <c r="H291" s="2098" t="str">
        <f t="shared" si="27"/>
        <v>－</v>
      </c>
      <c r="I291" s="2064"/>
      <c r="R291" s="1399"/>
    </row>
    <row r="292" spans="1:18" ht="18" customHeight="1">
      <c r="A292" s="2100"/>
      <c r="B292" s="2101" t="s">
        <v>2317</v>
      </c>
      <c r="C292" s="2106" t="s">
        <v>2131</v>
      </c>
      <c r="D292" s="2102"/>
      <c r="E292" s="2103"/>
      <c r="F292" s="2096" t="str">
        <f t="shared" si="26"/>
        <v>－</v>
      </c>
      <c r="G292" s="2104"/>
      <c r="H292" s="2098" t="str">
        <f t="shared" si="27"/>
        <v>－</v>
      </c>
      <c r="I292" s="2064"/>
      <c r="R292" s="1399"/>
    </row>
    <row r="293" spans="1:18" ht="30" customHeight="1">
      <c r="A293" s="2100"/>
      <c r="B293" s="2101" t="s">
        <v>2318</v>
      </c>
      <c r="C293" s="2106" t="s">
        <v>2131</v>
      </c>
      <c r="D293" s="2102"/>
      <c r="E293" s="2103"/>
      <c r="F293" s="2096" t="str">
        <f t="shared" si="26"/>
        <v>－</v>
      </c>
      <c r="G293" s="2104"/>
      <c r="H293" s="2098" t="str">
        <f t="shared" si="27"/>
        <v>－</v>
      </c>
      <c r="I293" s="2064"/>
      <c r="R293" s="1399"/>
    </row>
    <row r="294" spans="1:18" ht="18" customHeight="1">
      <c r="A294" s="2107"/>
      <c r="B294" s="2092"/>
      <c r="C294" s="2092"/>
      <c r="D294" s="2108"/>
      <c r="E294" s="2103"/>
      <c r="F294" s="2096" t="str">
        <f t="shared" si="26"/>
        <v>－</v>
      </c>
      <c r="G294" s="2104"/>
      <c r="H294" s="2098" t="str">
        <f t="shared" si="27"/>
        <v>－</v>
      </c>
      <c r="I294" s="2064"/>
      <c r="R294" s="1399"/>
    </row>
    <row r="295" spans="1:18" ht="18" customHeight="1">
      <c r="A295" s="2081"/>
      <c r="B295" s="2080"/>
      <c r="C295" s="2080"/>
      <c r="G295" s="2062"/>
      <c r="H295" s="2063"/>
      <c r="I295" s="2064"/>
      <c r="R295" s="1399"/>
    </row>
    <row r="296" spans="1:18" ht="18" customHeight="1">
      <c r="A296" s="2081" t="s">
        <v>1549</v>
      </c>
      <c r="B296" s="2080"/>
      <c r="C296" s="2080"/>
      <c r="D296" s="2069"/>
      <c r="E296" s="2085"/>
      <c r="F296" s="2085"/>
      <c r="G296" s="2085"/>
      <c r="H296" s="2063"/>
      <c r="I296" s="2064"/>
      <c r="R296" s="1399"/>
    </row>
    <row r="297" spans="1:18" s="2090" customFormat="1" ht="60" customHeight="1">
      <c r="A297" s="2086" t="s">
        <v>2103</v>
      </c>
      <c r="B297" s="2087" t="s">
        <v>2104</v>
      </c>
      <c r="C297" s="2087" t="s">
        <v>2105</v>
      </c>
      <c r="D297" s="2088" t="s">
        <v>2106</v>
      </c>
      <c r="E297" s="2087" t="s">
        <v>2107</v>
      </c>
      <c r="F297" s="2087" t="s">
        <v>2108</v>
      </c>
      <c r="G297" s="2089" t="s">
        <v>2109</v>
      </c>
      <c r="J297" s="1399"/>
      <c r="K297" s="1399"/>
      <c r="L297" s="1399"/>
      <c r="M297" s="1399"/>
      <c r="N297" s="1399"/>
      <c r="O297" s="1399"/>
      <c r="P297" s="1399"/>
      <c r="Q297" s="1399"/>
      <c r="R297" s="1399"/>
    </row>
    <row r="298" spans="1:18" ht="30" customHeight="1">
      <c r="A298" s="2100"/>
      <c r="B298" s="2101" t="s">
        <v>2319</v>
      </c>
      <c r="C298" s="2106" t="s">
        <v>2131</v>
      </c>
      <c r="D298" s="2102"/>
      <c r="E298" s="2103"/>
      <c r="F298" s="2096" t="str">
        <f>IF(A298=1,1*D298*E298,"－")</f>
        <v>－</v>
      </c>
      <c r="G298" s="2104"/>
      <c r="H298" s="2098" t="str">
        <f>IF(A298=1,1*D298*2,"－")</f>
        <v>－</v>
      </c>
      <c r="I298" s="2064"/>
      <c r="R298" s="1399"/>
    </row>
    <row r="299" spans="1:18" ht="18" customHeight="1">
      <c r="A299" s="2100"/>
      <c r="B299" s="2101" t="s">
        <v>2320</v>
      </c>
      <c r="C299" s="2106" t="s">
        <v>2131</v>
      </c>
      <c r="D299" s="2102"/>
      <c r="E299" s="2103"/>
      <c r="F299" s="2096" t="str">
        <f>IF(A299=1,1*D299*E299,"－")</f>
        <v>－</v>
      </c>
      <c r="G299" s="2104"/>
      <c r="H299" s="2098" t="str">
        <f>IF(A299=1,1*D299*2,"－")</f>
        <v>－</v>
      </c>
      <c r="I299" s="2064"/>
      <c r="R299" s="1399"/>
    </row>
    <row r="300" spans="1:18" ht="18" customHeight="1">
      <c r="A300" s="2107"/>
      <c r="B300" s="2092"/>
      <c r="C300" s="2092"/>
      <c r="D300" s="2108"/>
      <c r="E300" s="2109"/>
      <c r="F300" s="2096" t="str">
        <f>IF(A300=1,1*D300*E300,"－")</f>
        <v>－</v>
      </c>
      <c r="G300" s="2104"/>
      <c r="H300" s="2098" t="str">
        <f>IF(A300=1,1*D300*2,"－")</f>
        <v>－</v>
      </c>
      <c r="I300" s="2064"/>
      <c r="R300" s="1399"/>
    </row>
    <row r="301" spans="1:18" ht="18" customHeight="1">
      <c r="A301" s="2079"/>
      <c r="B301" s="2080"/>
      <c r="C301" s="2080"/>
      <c r="G301" s="2062"/>
      <c r="H301" s="2063"/>
      <c r="I301" s="2064"/>
      <c r="R301" s="1399"/>
    </row>
    <row r="302" spans="1:18" ht="18" customHeight="1">
      <c r="A302" s="2117" t="s">
        <v>1550</v>
      </c>
      <c r="B302" s="2080"/>
      <c r="C302" s="2080"/>
      <c r="D302" s="2069"/>
      <c r="E302" s="2085"/>
      <c r="F302" s="2085"/>
      <c r="G302" s="2085"/>
      <c r="H302" s="2063"/>
      <c r="I302" s="2064"/>
      <c r="R302" s="1399"/>
    </row>
    <row r="303" spans="1:18" s="2090" customFormat="1" ht="60" customHeight="1">
      <c r="A303" s="2086" t="s">
        <v>2103</v>
      </c>
      <c r="B303" s="2087" t="s">
        <v>2104</v>
      </c>
      <c r="C303" s="2087" t="s">
        <v>2105</v>
      </c>
      <c r="D303" s="2088" t="s">
        <v>2106</v>
      </c>
      <c r="E303" s="2087" t="s">
        <v>2107</v>
      </c>
      <c r="F303" s="2087" t="s">
        <v>2108</v>
      </c>
      <c r="G303" s="2089" t="s">
        <v>2109</v>
      </c>
      <c r="J303" s="1399"/>
      <c r="K303" s="1399"/>
      <c r="L303" s="1399"/>
      <c r="M303" s="1399"/>
      <c r="N303" s="1399"/>
      <c r="O303" s="1399"/>
      <c r="P303" s="1399"/>
      <c r="Q303" s="1399"/>
      <c r="R303" s="1399"/>
    </row>
    <row r="304" spans="1:18" ht="18" customHeight="1">
      <c r="A304" s="2100"/>
      <c r="B304" s="2101" t="s">
        <v>2321</v>
      </c>
      <c r="C304" s="2106" t="s">
        <v>2126</v>
      </c>
      <c r="D304" s="2102"/>
      <c r="E304" s="2103"/>
      <c r="F304" s="2096" t="str">
        <f t="shared" ref="F304:F314" si="28">IF(A304=1,1*D304*E304,"－")</f>
        <v>－</v>
      </c>
      <c r="G304" s="2104"/>
      <c r="H304" s="2098" t="str">
        <f t="shared" ref="H304:H314" si="29">IF(A304=1,1*D304*2,"－")</f>
        <v>－</v>
      </c>
      <c r="I304" s="2064"/>
      <c r="R304" s="1399"/>
    </row>
    <row r="305" spans="1:18" ht="18" customHeight="1">
      <c r="A305" s="2107"/>
      <c r="B305" s="2092" t="s">
        <v>2322</v>
      </c>
      <c r="C305" s="2106" t="s">
        <v>2126</v>
      </c>
      <c r="D305" s="2108"/>
      <c r="E305" s="2109"/>
      <c r="F305" s="2096" t="str">
        <f>IF(A305=1,1*D305*E305,"－")</f>
        <v>－</v>
      </c>
      <c r="G305" s="2104"/>
      <c r="H305" s="2098" t="str">
        <f>IF(A305=1,1*D305*2,"－")</f>
        <v>－</v>
      </c>
      <c r="I305" s="2064"/>
      <c r="R305" s="1399"/>
    </row>
    <row r="306" spans="1:18" ht="18" customHeight="1">
      <c r="A306" s="2100"/>
      <c r="B306" s="2101" t="s">
        <v>2323</v>
      </c>
      <c r="C306" s="2106" t="s">
        <v>2126</v>
      </c>
      <c r="D306" s="2102"/>
      <c r="E306" s="2103"/>
      <c r="F306" s="2096" t="str">
        <f t="shared" si="28"/>
        <v>－</v>
      </c>
      <c r="G306" s="2104"/>
      <c r="H306" s="2098" t="str">
        <f t="shared" si="29"/>
        <v>－</v>
      </c>
      <c r="I306" s="2064"/>
      <c r="R306" s="1399"/>
    </row>
    <row r="307" spans="1:18" ht="30" customHeight="1">
      <c r="A307" s="2100"/>
      <c r="B307" s="2101" t="s">
        <v>2324</v>
      </c>
      <c r="C307" s="2106" t="s">
        <v>2131</v>
      </c>
      <c r="D307" s="2102"/>
      <c r="E307" s="2103"/>
      <c r="F307" s="2096" t="str">
        <f t="shared" si="28"/>
        <v>－</v>
      </c>
      <c r="G307" s="2104"/>
      <c r="H307" s="2098" t="str">
        <f t="shared" si="29"/>
        <v>－</v>
      </c>
      <c r="I307" s="2064"/>
      <c r="R307" s="1399"/>
    </row>
    <row r="308" spans="1:18" ht="18" customHeight="1">
      <c r="A308" s="2100"/>
      <c r="B308" s="2101" t="s">
        <v>2325</v>
      </c>
      <c r="C308" s="2106" t="s">
        <v>2131</v>
      </c>
      <c r="D308" s="2102"/>
      <c r="E308" s="2103"/>
      <c r="F308" s="2096" t="str">
        <f t="shared" si="28"/>
        <v>－</v>
      </c>
      <c r="G308" s="2104"/>
      <c r="H308" s="2098" t="str">
        <f t="shared" si="29"/>
        <v>－</v>
      </c>
      <c r="I308" s="2064"/>
      <c r="R308" s="1399"/>
    </row>
    <row r="309" spans="1:18" ht="18" customHeight="1">
      <c r="A309" s="2100"/>
      <c r="B309" s="2101" t="s">
        <v>2326</v>
      </c>
      <c r="C309" s="2106" t="s">
        <v>2131</v>
      </c>
      <c r="D309" s="2102"/>
      <c r="E309" s="2103"/>
      <c r="F309" s="2096" t="str">
        <f t="shared" si="28"/>
        <v>－</v>
      </c>
      <c r="G309" s="2104"/>
      <c r="H309" s="2098" t="str">
        <f t="shared" si="29"/>
        <v>－</v>
      </c>
      <c r="I309" s="2064"/>
      <c r="R309" s="1399"/>
    </row>
    <row r="310" spans="1:18" ht="18" customHeight="1">
      <c r="A310" s="2100"/>
      <c r="B310" s="2101" t="s">
        <v>2327</v>
      </c>
      <c r="C310" s="2106" t="s">
        <v>2131</v>
      </c>
      <c r="D310" s="2102"/>
      <c r="E310" s="2103"/>
      <c r="F310" s="2096" t="str">
        <f t="shared" si="28"/>
        <v>－</v>
      </c>
      <c r="G310" s="2104"/>
      <c r="H310" s="2098" t="str">
        <f t="shared" si="29"/>
        <v>－</v>
      </c>
      <c r="I310" s="2064"/>
      <c r="R310" s="1399"/>
    </row>
    <row r="311" spans="1:18" ht="18" customHeight="1">
      <c r="A311" s="2100"/>
      <c r="B311" s="2101" t="s">
        <v>2328</v>
      </c>
      <c r="C311" s="2106" t="s">
        <v>2131</v>
      </c>
      <c r="D311" s="2102"/>
      <c r="E311" s="2103"/>
      <c r="F311" s="2096" t="str">
        <f t="shared" si="28"/>
        <v>－</v>
      </c>
      <c r="G311" s="2104"/>
      <c r="H311" s="2098" t="str">
        <f t="shared" si="29"/>
        <v>－</v>
      </c>
      <c r="I311" s="2064"/>
      <c r="R311" s="1399"/>
    </row>
    <row r="312" spans="1:18" ht="18" customHeight="1">
      <c r="A312" s="2100"/>
      <c r="B312" s="2101" t="s">
        <v>2329</v>
      </c>
      <c r="C312" s="2106" t="s">
        <v>2131</v>
      </c>
      <c r="D312" s="2102"/>
      <c r="E312" s="2103"/>
      <c r="F312" s="2096" t="str">
        <f>IF(A312=1,1*D312*E312,"－")</f>
        <v>－</v>
      </c>
      <c r="G312" s="2104"/>
      <c r="H312" s="2098" t="str">
        <f>IF(A312=1,1*D312*2,"－")</f>
        <v>－</v>
      </c>
      <c r="I312" s="2064"/>
      <c r="R312" s="1399"/>
    </row>
    <row r="313" spans="1:18" ht="18" customHeight="1">
      <c r="A313" s="2100"/>
      <c r="B313" s="2101" t="s">
        <v>2330</v>
      </c>
      <c r="C313" s="2106" t="s">
        <v>2131</v>
      </c>
      <c r="D313" s="2102"/>
      <c r="E313" s="2103"/>
      <c r="F313" s="2096" t="str">
        <f>IF(A313=1,1*D313*E313,"－")</f>
        <v>－</v>
      </c>
      <c r="G313" s="2104"/>
      <c r="H313" s="2098" t="str">
        <f>IF(A313=1,1*D313*2,"－")</f>
        <v>－</v>
      </c>
      <c r="I313" s="2064"/>
      <c r="R313" s="1399"/>
    </row>
    <row r="314" spans="1:18" ht="18" customHeight="1">
      <c r="A314" s="2107"/>
      <c r="B314" s="2092"/>
      <c r="C314" s="2092"/>
      <c r="D314" s="2108"/>
      <c r="E314" s="2109"/>
      <c r="F314" s="2096" t="str">
        <f t="shared" si="28"/>
        <v>－</v>
      </c>
      <c r="G314" s="2104"/>
      <c r="H314" s="2098" t="str">
        <f t="shared" si="29"/>
        <v>－</v>
      </c>
      <c r="I314" s="2064"/>
      <c r="R314" s="1399"/>
    </row>
    <row r="315" spans="1:18" ht="18" customHeight="1" thickBot="1">
      <c r="A315" s="2079"/>
      <c r="B315" s="2080"/>
      <c r="C315" s="2080"/>
    </row>
    <row r="316" spans="1:18" ht="20.25" customHeight="1" thickBot="1">
      <c r="A316" s="2074" t="s">
        <v>1118</v>
      </c>
      <c r="B316" s="2075"/>
      <c r="C316" s="2075"/>
      <c r="D316" s="2069" t="s">
        <v>167</v>
      </c>
      <c r="E316" s="2076">
        <f>E318+E330+E356</f>
        <v>0</v>
      </c>
      <c r="F316" s="2077" t="s">
        <v>1051</v>
      </c>
      <c r="G316" s="2078">
        <f>G318+G330+G356</f>
        <v>0</v>
      </c>
    </row>
    <row r="317" spans="1:18" ht="18" customHeight="1">
      <c r="A317" s="2079"/>
      <c r="B317" s="2080"/>
      <c r="C317" s="2080"/>
    </row>
    <row r="318" spans="1:18" ht="18" customHeight="1">
      <c r="A318" s="2081" t="s">
        <v>2331</v>
      </c>
      <c r="B318" s="2080"/>
      <c r="C318" s="2080"/>
      <c r="D318" s="2069" t="s">
        <v>36</v>
      </c>
      <c r="E318" s="2082">
        <f>SUM(F321:F328)</f>
        <v>0</v>
      </c>
      <c r="F318" s="2083" t="s">
        <v>1051</v>
      </c>
      <c r="G318" s="2084">
        <f>SUM(H321:H328)</f>
        <v>0</v>
      </c>
    </row>
    <row r="319" spans="1:18" ht="18" customHeight="1">
      <c r="A319" s="2079"/>
      <c r="B319" s="2080"/>
      <c r="C319" s="2080"/>
      <c r="D319" s="2120"/>
      <c r="E319" s="2115"/>
      <c r="F319" s="2083"/>
      <c r="G319" s="2121"/>
    </row>
    <row r="320" spans="1:18" s="2090" customFormat="1" ht="60" customHeight="1">
      <c r="A320" s="2086" t="s">
        <v>2103</v>
      </c>
      <c r="B320" s="2087" t="s">
        <v>2104</v>
      </c>
      <c r="C320" s="2087" t="s">
        <v>2105</v>
      </c>
      <c r="D320" s="2088" t="s">
        <v>2106</v>
      </c>
      <c r="E320" s="2087" t="s">
        <v>2107</v>
      </c>
      <c r="F320" s="2087" t="s">
        <v>2108</v>
      </c>
      <c r="G320" s="2089" t="s">
        <v>2109</v>
      </c>
      <c r="J320" s="1399"/>
      <c r="K320" s="1399"/>
      <c r="L320" s="1399"/>
      <c r="M320" s="1399"/>
      <c r="N320" s="1399"/>
      <c r="O320" s="1399"/>
      <c r="P320" s="1399"/>
      <c r="Q320" s="1399"/>
      <c r="R320" s="1399"/>
    </row>
    <row r="321" spans="1:18" ht="18" customHeight="1">
      <c r="A321" s="2107"/>
      <c r="B321" s="2092" t="s">
        <v>2332</v>
      </c>
      <c r="C321" s="2106" t="s">
        <v>2126</v>
      </c>
      <c r="D321" s="2108"/>
      <c r="E321" s="2109"/>
      <c r="F321" s="2096" t="str">
        <f t="shared" ref="F321:F328" si="30">IF(A321=1,1*D321*E321,"－")</f>
        <v>－</v>
      </c>
      <c r="G321" s="2104"/>
      <c r="H321" s="2122" t="str">
        <f t="shared" ref="H321:H328" si="31">IF(A321=1,1*D321*2,"－")</f>
        <v>－</v>
      </c>
      <c r="I321" s="2064"/>
      <c r="R321" s="1399"/>
    </row>
    <row r="322" spans="1:18" ht="18" customHeight="1">
      <c r="A322" s="2100"/>
      <c r="B322" s="2101" t="s">
        <v>2333</v>
      </c>
      <c r="C322" s="2106" t="s">
        <v>2126</v>
      </c>
      <c r="D322" s="2102"/>
      <c r="E322" s="2103"/>
      <c r="F322" s="2096" t="str">
        <f t="shared" si="30"/>
        <v>－</v>
      </c>
      <c r="G322" s="2104"/>
      <c r="H322" s="2122" t="str">
        <f t="shared" si="31"/>
        <v>－</v>
      </c>
      <c r="I322" s="2064"/>
      <c r="R322" s="1399"/>
    </row>
    <row r="323" spans="1:18" ht="30" customHeight="1">
      <c r="A323" s="2100"/>
      <c r="B323" s="2101" t="s">
        <v>2334</v>
      </c>
      <c r="C323" s="2106" t="s">
        <v>2131</v>
      </c>
      <c r="D323" s="2102"/>
      <c r="E323" s="2103"/>
      <c r="F323" s="2096" t="str">
        <f t="shared" si="30"/>
        <v>－</v>
      </c>
      <c r="G323" s="2104"/>
      <c r="H323" s="2122" t="str">
        <f t="shared" si="31"/>
        <v>－</v>
      </c>
      <c r="I323" s="2064"/>
      <c r="R323" s="1399"/>
    </row>
    <row r="324" spans="1:18" ht="18" customHeight="1">
      <c r="A324" s="2100"/>
      <c r="B324" s="2101" t="s">
        <v>2335</v>
      </c>
      <c r="C324" s="2106" t="s">
        <v>2131</v>
      </c>
      <c r="D324" s="2102"/>
      <c r="E324" s="2103"/>
      <c r="F324" s="2096" t="str">
        <f t="shared" si="30"/>
        <v>－</v>
      </c>
      <c r="G324" s="2104"/>
      <c r="H324" s="2122" t="str">
        <f t="shared" si="31"/>
        <v>－</v>
      </c>
      <c r="I324" s="2064"/>
      <c r="R324" s="1399"/>
    </row>
    <row r="325" spans="1:18" ht="18" customHeight="1">
      <c r="A325" s="2100"/>
      <c r="B325" s="2101" t="s">
        <v>2336</v>
      </c>
      <c r="C325" s="2106" t="s">
        <v>2131</v>
      </c>
      <c r="D325" s="2102"/>
      <c r="E325" s="2103"/>
      <c r="F325" s="2096" t="str">
        <f t="shared" si="30"/>
        <v>－</v>
      </c>
      <c r="G325" s="2104"/>
      <c r="H325" s="2122" t="str">
        <f t="shared" si="31"/>
        <v>－</v>
      </c>
      <c r="I325" s="2064"/>
      <c r="R325" s="1399"/>
    </row>
    <row r="326" spans="1:18" ht="30" customHeight="1">
      <c r="A326" s="2107"/>
      <c r="B326" s="2092" t="s">
        <v>2337</v>
      </c>
      <c r="C326" s="2106" t="s">
        <v>2131</v>
      </c>
      <c r="D326" s="2108"/>
      <c r="E326" s="2109"/>
      <c r="F326" s="2096" t="str">
        <f t="shared" si="30"/>
        <v>－</v>
      </c>
      <c r="G326" s="2104"/>
      <c r="H326" s="2122" t="str">
        <f t="shared" si="31"/>
        <v>－</v>
      </c>
      <c r="I326" s="2064"/>
      <c r="R326" s="1399"/>
    </row>
    <row r="327" spans="1:18" ht="18" customHeight="1">
      <c r="A327" s="2107"/>
      <c r="B327" s="2092" t="s">
        <v>2338</v>
      </c>
      <c r="C327" s="2106" t="s">
        <v>2131</v>
      </c>
      <c r="D327" s="2108"/>
      <c r="E327" s="2109"/>
      <c r="F327" s="2096" t="str">
        <f>IF(A327=1,1*D327*E327,"－")</f>
        <v>－</v>
      </c>
      <c r="G327" s="2104"/>
      <c r="H327" s="2122" t="str">
        <f>IF(A327=1,1*D327*2,"－")</f>
        <v>－</v>
      </c>
      <c r="I327" s="2064"/>
      <c r="R327" s="1399"/>
    </row>
    <row r="328" spans="1:18" ht="18" customHeight="1">
      <c r="A328" s="2107"/>
      <c r="B328" s="2092"/>
      <c r="C328" s="2092"/>
      <c r="D328" s="2108"/>
      <c r="E328" s="2109"/>
      <c r="F328" s="2096" t="str">
        <f t="shared" si="30"/>
        <v>－</v>
      </c>
      <c r="G328" s="2104"/>
      <c r="H328" s="2122" t="str">
        <f t="shared" si="31"/>
        <v>－</v>
      </c>
      <c r="I328" s="2064"/>
      <c r="R328" s="1399"/>
    </row>
    <row r="329" spans="1:18" ht="18" customHeight="1">
      <c r="A329" s="2079"/>
      <c r="B329" s="2080"/>
      <c r="C329" s="2080"/>
    </row>
    <row r="330" spans="1:18" ht="18" customHeight="1">
      <c r="A330" s="2081" t="s">
        <v>2339</v>
      </c>
      <c r="B330" s="2080"/>
      <c r="C330" s="2080"/>
      <c r="D330" s="2069" t="s">
        <v>36</v>
      </c>
      <c r="E330" s="2082">
        <f>SUM(F333:F343)+SUM(F347:F354)</f>
        <v>0</v>
      </c>
      <c r="F330" s="2083" t="s">
        <v>1051</v>
      </c>
      <c r="G330" s="2084">
        <f>SUM(H333:H343)+SUM(H347:H354)</f>
        <v>0</v>
      </c>
    </row>
    <row r="331" spans="1:18" ht="18" customHeight="1">
      <c r="A331" s="2081" t="s">
        <v>2340</v>
      </c>
      <c r="B331" s="2080"/>
      <c r="C331" s="2080"/>
      <c r="D331" s="2069"/>
      <c r="E331" s="2085"/>
      <c r="F331" s="2085"/>
    </row>
    <row r="332" spans="1:18" s="2090" customFormat="1" ht="60" customHeight="1">
      <c r="A332" s="2086" t="s">
        <v>2103</v>
      </c>
      <c r="B332" s="2087" t="s">
        <v>2104</v>
      </c>
      <c r="C332" s="2087" t="s">
        <v>2105</v>
      </c>
      <c r="D332" s="2088" t="s">
        <v>2106</v>
      </c>
      <c r="E332" s="2087" t="s">
        <v>2107</v>
      </c>
      <c r="F332" s="2087" t="s">
        <v>2108</v>
      </c>
      <c r="G332" s="2089" t="s">
        <v>2109</v>
      </c>
      <c r="J332" s="1399"/>
      <c r="K332" s="1399"/>
      <c r="L332" s="1399"/>
      <c r="M332" s="1399"/>
      <c r="N332" s="1399"/>
      <c r="O332" s="1399"/>
      <c r="P332" s="1399"/>
      <c r="Q332" s="1399"/>
      <c r="R332" s="1399"/>
    </row>
    <row r="333" spans="1:18" ht="30" customHeight="1">
      <c r="A333" s="2107"/>
      <c r="B333" s="2092" t="s">
        <v>2341</v>
      </c>
      <c r="C333" s="2106" t="s">
        <v>2111</v>
      </c>
      <c r="D333" s="2108"/>
      <c r="E333" s="2109"/>
      <c r="F333" s="2096" t="str">
        <f t="shared" ref="F333:F343" si="32">IF(A333=1,1*D333*E333,"－")</f>
        <v>－</v>
      </c>
      <c r="G333" s="2104"/>
      <c r="H333" s="2098" t="str">
        <f t="shared" ref="H333:H343" si="33">IF(A333=1,1*D333*2,"－")</f>
        <v>－</v>
      </c>
      <c r="I333" s="2064"/>
      <c r="R333" s="1399"/>
    </row>
    <row r="334" spans="1:18" ht="18" customHeight="1">
      <c r="A334" s="2100"/>
      <c r="B334" s="2101" t="s">
        <v>2342</v>
      </c>
      <c r="C334" s="2106" t="s">
        <v>2111</v>
      </c>
      <c r="D334" s="2102"/>
      <c r="E334" s="2103"/>
      <c r="F334" s="2096" t="str">
        <f t="shared" si="32"/>
        <v>－</v>
      </c>
      <c r="G334" s="2104"/>
      <c r="H334" s="2098" t="str">
        <f t="shared" si="33"/>
        <v>－</v>
      </c>
      <c r="I334" s="2064"/>
      <c r="R334" s="1399"/>
    </row>
    <row r="335" spans="1:18" ht="18" customHeight="1">
      <c r="A335" s="2100"/>
      <c r="B335" s="2101" t="s">
        <v>2343</v>
      </c>
      <c r="C335" s="2106" t="s">
        <v>2111</v>
      </c>
      <c r="D335" s="2102"/>
      <c r="E335" s="2103"/>
      <c r="F335" s="2096" t="str">
        <f t="shared" si="32"/>
        <v>－</v>
      </c>
      <c r="G335" s="2104"/>
      <c r="H335" s="2098" t="str">
        <f t="shared" si="33"/>
        <v>－</v>
      </c>
      <c r="I335" s="2064"/>
      <c r="R335" s="1399"/>
    </row>
    <row r="336" spans="1:18" ht="18" customHeight="1">
      <c r="A336" s="2100"/>
      <c r="B336" s="2101" t="s">
        <v>2344</v>
      </c>
      <c r="C336" s="2106" t="s">
        <v>2126</v>
      </c>
      <c r="D336" s="2102"/>
      <c r="E336" s="2103"/>
      <c r="F336" s="2096" t="str">
        <f t="shared" si="32"/>
        <v>－</v>
      </c>
      <c r="G336" s="2104"/>
      <c r="H336" s="2098" t="str">
        <f t="shared" si="33"/>
        <v>－</v>
      </c>
      <c r="I336" s="2064"/>
      <c r="R336" s="1399"/>
    </row>
    <row r="337" spans="1:18" ht="18" customHeight="1">
      <c r="A337" s="2100"/>
      <c r="B337" s="2101" t="s">
        <v>2345</v>
      </c>
      <c r="C337" s="2106" t="s">
        <v>2126</v>
      </c>
      <c r="D337" s="2102"/>
      <c r="E337" s="2103"/>
      <c r="F337" s="2096" t="str">
        <f t="shared" si="32"/>
        <v>－</v>
      </c>
      <c r="G337" s="2104"/>
      <c r="H337" s="2098" t="str">
        <f t="shared" si="33"/>
        <v>－</v>
      </c>
      <c r="I337" s="2064"/>
      <c r="R337" s="1399"/>
    </row>
    <row r="338" spans="1:18" ht="18" customHeight="1">
      <c r="A338" s="2100"/>
      <c r="B338" s="2101" t="s">
        <v>2346</v>
      </c>
      <c r="C338" s="2106" t="s">
        <v>2131</v>
      </c>
      <c r="D338" s="2102"/>
      <c r="E338" s="2103"/>
      <c r="F338" s="2096" t="str">
        <f t="shared" si="32"/>
        <v>－</v>
      </c>
      <c r="G338" s="2104"/>
      <c r="H338" s="2098" t="str">
        <f t="shared" si="33"/>
        <v>－</v>
      </c>
      <c r="I338" s="2064"/>
      <c r="R338" s="1399"/>
    </row>
    <row r="339" spans="1:18" ht="18" customHeight="1">
      <c r="A339" s="2100"/>
      <c r="B339" s="2101" t="s">
        <v>2347</v>
      </c>
      <c r="C339" s="2106" t="s">
        <v>2131</v>
      </c>
      <c r="D339" s="2102"/>
      <c r="E339" s="2103"/>
      <c r="F339" s="2096" t="str">
        <f>IF(A339=1,1*D339*E339,"－")</f>
        <v>－</v>
      </c>
      <c r="G339" s="2104"/>
      <c r="H339" s="2098" t="str">
        <f>IF(A339=1,1*D339*2,"－")</f>
        <v>－</v>
      </c>
      <c r="I339" s="2064"/>
      <c r="R339" s="1399"/>
    </row>
    <row r="340" spans="1:18" ht="18" customHeight="1">
      <c r="A340" s="2100"/>
      <c r="B340" s="2101" t="s">
        <v>2348</v>
      </c>
      <c r="C340" s="2106" t="s">
        <v>2131</v>
      </c>
      <c r="D340" s="2102"/>
      <c r="E340" s="2103"/>
      <c r="F340" s="2096" t="str">
        <f>IF(A340=1,1*D340*E340,"－")</f>
        <v>－</v>
      </c>
      <c r="G340" s="2104"/>
      <c r="H340" s="2098" t="str">
        <f>IF(A340=1,1*D340*2,"－")</f>
        <v>－</v>
      </c>
      <c r="I340" s="2064"/>
      <c r="R340" s="1399"/>
    </row>
    <row r="341" spans="1:18" ht="30" customHeight="1">
      <c r="A341" s="2100"/>
      <c r="B341" s="2101" t="s">
        <v>2349</v>
      </c>
      <c r="C341" s="2106" t="s">
        <v>2131</v>
      </c>
      <c r="D341" s="2102"/>
      <c r="E341" s="2103"/>
      <c r="F341" s="2096" t="str">
        <f>IF(A341=1,1*D341*E341,"－")</f>
        <v>－</v>
      </c>
      <c r="G341" s="2104"/>
      <c r="H341" s="2098" t="str">
        <f>IF(A341=1,1*D341*2,"－")</f>
        <v>－</v>
      </c>
      <c r="I341" s="2064"/>
      <c r="R341" s="1399"/>
    </row>
    <row r="342" spans="1:18" ht="18" customHeight="1">
      <c r="A342" s="2100"/>
      <c r="B342" s="2101" t="s">
        <v>2350</v>
      </c>
      <c r="C342" s="2106" t="s">
        <v>2131</v>
      </c>
      <c r="D342" s="2102"/>
      <c r="E342" s="2103"/>
      <c r="F342" s="2096" t="str">
        <f>IF(A342=1,1*D342*E342,"－")</f>
        <v>－</v>
      </c>
      <c r="G342" s="2104"/>
      <c r="H342" s="2098" t="str">
        <f>IF(A342=1,1*D342*2,"－")</f>
        <v>－</v>
      </c>
      <c r="I342" s="2064"/>
      <c r="R342" s="1399"/>
    </row>
    <row r="343" spans="1:18" ht="18" customHeight="1">
      <c r="A343" s="2107"/>
      <c r="B343" s="2092"/>
      <c r="C343" s="2092"/>
      <c r="D343" s="2108"/>
      <c r="E343" s="2109"/>
      <c r="F343" s="2096" t="str">
        <f t="shared" si="32"/>
        <v>－</v>
      </c>
      <c r="G343" s="2104"/>
      <c r="H343" s="2098" t="str">
        <f t="shared" si="33"/>
        <v>－</v>
      </c>
      <c r="I343" s="2064"/>
      <c r="R343" s="1399"/>
    </row>
    <row r="344" spans="1:18" ht="18" customHeight="1">
      <c r="A344" s="2079"/>
      <c r="B344" s="2080"/>
      <c r="C344" s="2080"/>
      <c r="G344" s="2062"/>
      <c r="H344" s="2063"/>
      <c r="I344" s="2064"/>
      <c r="R344" s="1399"/>
    </row>
    <row r="345" spans="1:18" ht="18" customHeight="1">
      <c r="A345" s="2081" t="s">
        <v>2351</v>
      </c>
      <c r="B345" s="2080"/>
      <c r="C345" s="2080"/>
      <c r="D345" s="2069"/>
      <c r="E345" s="2085"/>
      <c r="F345" s="2085"/>
      <c r="G345" s="2085"/>
      <c r="H345" s="2063"/>
      <c r="I345" s="2064"/>
      <c r="R345" s="1399"/>
    </row>
    <row r="346" spans="1:18" s="2090" customFormat="1" ht="60" customHeight="1">
      <c r="A346" s="2086" t="s">
        <v>2103</v>
      </c>
      <c r="B346" s="2087" t="s">
        <v>2104</v>
      </c>
      <c r="C346" s="2087" t="s">
        <v>2105</v>
      </c>
      <c r="D346" s="2088" t="s">
        <v>2106</v>
      </c>
      <c r="E346" s="2087" t="s">
        <v>2107</v>
      </c>
      <c r="F346" s="2087" t="s">
        <v>2108</v>
      </c>
      <c r="G346" s="2089" t="s">
        <v>2109</v>
      </c>
      <c r="J346" s="1399"/>
      <c r="K346" s="1399"/>
      <c r="L346" s="1399"/>
      <c r="M346" s="1399"/>
      <c r="N346" s="1399"/>
      <c r="O346" s="1399"/>
      <c r="P346" s="1399"/>
      <c r="Q346" s="1399"/>
      <c r="R346" s="1399"/>
    </row>
    <row r="347" spans="1:18" ht="18" customHeight="1">
      <c r="A347" s="2100"/>
      <c r="B347" s="2101" t="s">
        <v>2352</v>
      </c>
      <c r="C347" s="2106" t="s">
        <v>2131</v>
      </c>
      <c r="D347" s="2102"/>
      <c r="E347" s="2103"/>
      <c r="F347" s="2096" t="str">
        <f t="shared" ref="F347:F354" si="34">IF(A347=1,1*D347*E347,"－")</f>
        <v>－</v>
      </c>
      <c r="G347" s="2104"/>
      <c r="H347" s="2098" t="str">
        <f t="shared" ref="H347:H354" si="35">IF(A347=1,1*D347*2,"－")</f>
        <v>－</v>
      </c>
      <c r="I347" s="2064"/>
      <c r="R347" s="1399"/>
    </row>
    <row r="348" spans="1:18" ht="18" customHeight="1">
      <c r="A348" s="2100"/>
      <c r="B348" s="2101" t="s">
        <v>2353</v>
      </c>
      <c r="C348" s="2106" t="s">
        <v>2131</v>
      </c>
      <c r="D348" s="2102"/>
      <c r="E348" s="2103"/>
      <c r="F348" s="2096" t="str">
        <f t="shared" si="34"/>
        <v>－</v>
      </c>
      <c r="G348" s="2104"/>
      <c r="H348" s="2098" t="str">
        <f t="shared" si="35"/>
        <v>－</v>
      </c>
      <c r="I348" s="2064"/>
      <c r="R348" s="1399"/>
    </row>
    <row r="349" spans="1:18" ht="18" customHeight="1">
      <c r="A349" s="2100"/>
      <c r="B349" s="2101" t="s">
        <v>2354</v>
      </c>
      <c r="C349" s="2106" t="s">
        <v>2131</v>
      </c>
      <c r="D349" s="2102"/>
      <c r="E349" s="2103"/>
      <c r="F349" s="2096" t="str">
        <f t="shared" si="34"/>
        <v>－</v>
      </c>
      <c r="G349" s="2104"/>
      <c r="H349" s="2098" t="str">
        <f t="shared" si="35"/>
        <v>－</v>
      </c>
      <c r="I349" s="2064"/>
      <c r="R349" s="1399"/>
    </row>
    <row r="350" spans="1:18" ht="18" customHeight="1">
      <c r="A350" s="2100"/>
      <c r="B350" s="2101" t="s">
        <v>2355</v>
      </c>
      <c r="C350" s="2106" t="s">
        <v>2131</v>
      </c>
      <c r="D350" s="2102"/>
      <c r="E350" s="2103"/>
      <c r="F350" s="2096" t="str">
        <f t="shared" si="34"/>
        <v>－</v>
      </c>
      <c r="G350" s="2104"/>
      <c r="H350" s="2098" t="str">
        <f t="shared" si="35"/>
        <v>－</v>
      </c>
      <c r="I350" s="2064"/>
      <c r="R350" s="1399"/>
    </row>
    <row r="351" spans="1:18" ht="30" customHeight="1">
      <c r="A351" s="2107"/>
      <c r="B351" s="2092" t="s">
        <v>2356</v>
      </c>
      <c r="C351" s="2106" t="s">
        <v>2131</v>
      </c>
      <c r="D351" s="2108"/>
      <c r="E351" s="2109"/>
      <c r="F351" s="2096" t="str">
        <f>IF(A351=1,1*D351*E351,"－")</f>
        <v>－</v>
      </c>
      <c r="G351" s="2104"/>
      <c r="H351" s="2098" t="str">
        <f>IF(A351=1,1*D351*2,"－")</f>
        <v>－</v>
      </c>
      <c r="I351" s="2064"/>
      <c r="R351" s="1399"/>
    </row>
    <row r="352" spans="1:18" ht="30" customHeight="1">
      <c r="A352" s="2100"/>
      <c r="B352" s="2101" t="s">
        <v>2357</v>
      </c>
      <c r="C352" s="2106" t="s">
        <v>2131</v>
      </c>
      <c r="D352" s="2102"/>
      <c r="E352" s="2103"/>
      <c r="F352" s="2096" t="str">
        <f>IF(A352=1,1*D352*E352,"－")</f>
        <v>－</v>
      </c>
      <c r="G352" s="2104"/>
      <c r="H352" s="2098" t="str">
        <f>IF(A352=1,1*D352*2,"－")</f>
        <v>－</v>
      </c>
      <c r="I352" s="2064"/>
      <c r="R352" s="1399"/>
    </row>
    <row r="353" spans="1:18" ht="18" customHeight="1">
      <c r="A353" s="2100"/>
      <c r="B353" s="2101" t="s">
        <v>2358</v>
      </c>
      <c r="C353" s="2106" t="s">
        <v>2131</v>
      </c>
      <c r="D353" s="2102"/>
      <c r="E353" s="2103"/>
      <c r="F353" s="2096" t="str">
        <f t="shared" si="34"/>
        <v>－</v>
      </c>
      <c r="G353" s="2104"/>
      <c r="H353" s="2098" t="str">
        <f t="shared" si="35"/>
        <v>－</v>
      </c>
      <c r="I353" s="2064"/>
      <c r="R353" s="1399"/>
    </row>
    <row r="354" spans="1:18" ht="18" customHeight="1">
      <c r="A354" s="2107"/>
      <c r="B354" s="2092"/>
      <c r="C354" s="2092"/>
      <c r="D354" s="2108"/>
      <c r="E354" s="2109"/>
      <c r="F354" s="2096" t="str">
        <f t="shared" si="34"/>
        <v>－</v>
      </c>
      <c r="G354" s="2104"/>
      <c r="H354" s="2098" t="str">
        <f t="shared" si="35"/>
        <v>－</v>
      </c>
      <c r="I354" s="2064"/>
      <c r="R354" s="1399"/>
    </row>
    <row r="355" spans="1:18" ht="18" customHeight="1">
      <c r="B355" s="2080"/>
      <c r="C355" s="2080"/>
      <c r="E355" s="2123"/>
      <c r="F355" s="2124"/>
      <c r="G355" s="2125"/>
    </row>
    <row r="356" spans="1:18" ht="18" customHeight="1">
      <c r="A356" s="2081" t="s">
        <v>2359</v>
      </c>
      <c r="B356" s="2080"/>
      <c r="C356" s="2080"/>
      <c r="D356" s="2069" t="s">
        <v>36</v>
      </c>
      <c r="E356" s="2082">
        <f>SUM(F359:F362)+SUM(F366:F368)</f>
        <v>0</v>
      </c>
      <c r="F356" s="2083" t="s">
        <v>1051</v>
      </c>
      <c r="G356" s="2084">
        <f>SUM(H359:H362)+SUM(H366:H368)</f>
        <v>0</v>
      </c>
    </row>
    <row r="357" spans="1:18" ht="18" customHeight="1">
      <c r="A357" s="2081" t="s">
        <v>2360</v>
      </c>
      <c r="B357" s="2080"/>
      <c r="C357" s="2080"/>
      <c r="D357" s="2069"/>
      <c r="E357" s="2085"/>
      <c r="F357" s="2085"/>
    </row>
    <row r="358" spans="1:18" s="2090" customFormat="1" ht="60" customHeight="1">
      <c r="A358" s="2086" t="s">
        <v>2103</v>
      </c>
      <c r="B358" s="2087" t="s">
        <v>2104</v>
      </c>
      <c r="C358" s="2087" t="s">
        <v>2105</v>
      </c>
      <c r="D358" s="2088" t="s">
        <v>2106</v>
      </c>
      <c r="E358" s="2087" t="s">
        <v>2107</v>
      </c>
      <c r="F358" s="2087" t="s">
        <v>2108</v>
      </c>
      <c r="G358" s="2089" t="s">
        <v>2109</v>
      </c>
      <c r="J358" s="1399"/>
      <c r="K358" s="1399"/>
      <c r="L358" s="1399"/>
      <c r="M358" s="1399"/>
      <c r="N358" s="1399"/>
      <c r="O358" s="1399"/>
      <c r="P358" s="1399"/>
      <c r="Q358" s="1399"/>
      <c r="R358" s="1399"/>
    </row>
    <row r="359" spans="1:18" ht="30" customHeight="1">
      <c r="A359" s="2107"/>
      <c r="B359" s="2092" t="s">
        <v>2361</v>
      </c>
      <c r="C359" s="2106" t="s">
        <v>2131</v>
      </c>
      <c r="D359" s="2108"/>
      <c r="E359" s="2109"/>
      <c r="F359" s="2096" t="str">
        <f>IF(A359=1,1*D359*E359,"－")</f>
        <v>－</v>
      </c>
      <c r="G359" s="2104"/>
      <c r="H359" s="2098" t="str">
        <f>IF(A359=1,1*D359*2,"－")</f>
        <v>－</v>
      </c>
      <c r="I359" s="2064"/>
      <c r="R359" s="1399"/>
    </row>
    <row r="360" spans="1:18" ht="30" customHeight="1">
      <c r="A360" s="2100"/>
      <c r="B360" s="2101" t="s">
        <v>2362</v>
      </c>
      <c r="C360" s="2106" t="s">
        <v>2131</v>
      </c>
      <c r="D360" s="2102"/>
      <c r="E360" s="2103"/>
      <c r="F360" s="2096" t="str">
        <f>IF(A360=1,1*D360*E360,"－")</f>
        <v>－</v>
      </c>
      <c r="G360" s="2104"/>
      <c r="H360" s="2098" t="str">
        <f>IF(A360=1,1*D360*2,"－")</f>
        <v>－</v>
      </c>
      <c r="I360" s="2064"/>
      <c r="R360" s="1399"/>
    </row>
    <row r="361" spans="1:18" ht="18" customHeight="1">
      <c r="A361" s="2107"/>
      <c r="B361" s="2092" t="s">
        <v>2363</v>
      </c>
      <c r="C361" s="2106" t="s">
        <v>2131</v>
      </c>
      <c r="D361" s="2108"/>
      <c r="E361" s="2109"/>
      <c r="F361" s="2096" t="str">
        <f>IF(A361=1,1*D361*E361,"－")</f>
        <v>－</v>
      </c>
      <c r="G361" s="2104"/>
      <c r="H361" s="2098" t="str">
        <f>IF(A361=1,1*D361*2,"－")</f>
        <v>－</v>
      </c>
      <c r="I361" s="2064"/>
      <c r="R361" s="1399"/>
    </row>
    <row r="362" spans="1:18" ht="18" customHeight="1">
      <c r="A362" s="2107"/>
      <c r="B362" s="2092"/>
      <c r="C362" s="2092"/>
      <c r="D362" s="2108"/>
      <c r="E362" s="2109"/>
      <c r="F362" s="2096" t="str">
        <f>IF(A362=1,1*D362*E362,"－")</f>
        <v>－</v>
      </c>
      <c r="G362" s="2104"/>
      <c r="H362" s="2098" t="str">
        <f>IF(A362=1,1*D362*2,"－")</f>
        <v>－</v>
      </c>
      <c r="I362" s="2064"/>
      <c r="R362" s="1399"/>
    </row>
    <row r="363" spans="1:18" ht="18" customHeight="1">
      <c r="A363" s="2079"/>
      <c r="B363" s="2080"/>
      <c r="C363" s="2080"/>
      <c r="G363" s="2062"/>
      <c r="H363" s="2063"/>
      <c r="I363" s="2064"/>
      <c r="R363" s="1399"/>
    </row>
    <row r="364" spans="1:18" ht="18" customHeight="1">
      <c r="A364" s="2081" t="s">
        <v>1119</v>
      </c>
      <c r="B364" s="2080"/>
      <c r="C364" s="2080"/>
      <c r="D364" s="2069"/>
      <c r="E364" s="2085"/>
      <c r="F364" s="2085"/>
      <c r="G364" s="2085"/>
      <c r="H364" s="2063"/>
      <c r="I364" s="2064"/>
      <c r="R364" s="1399"/>
    </row>
    <row r="365" spans="1:18" s="2090" customFormat="1" ht="60" customHeight="1">
      <c r="A365" s="2086" t="s">
        <v>2103</v>
      </c>
      <c r="B365" s="2087" t="s">
        <v>2104</v>
      </c>
      <c r="C365" s="2087" t="s">
        <v>2105</v>
      </c>
      <c r="D365" s="2088" t="s">
        <v>2106</v>
      </c>
      <c r="E365" s="2087" t="s">
        <v>2107</v>
      </c>
      <c r="F365" s="2087" t="s">
        <v>2108</v>
      </c>
      <c r="G365" s="2089" t="s">
        <v>2109</v>
      </c>
      <c r="J365" s="1399"/>
      <c r="K365" s="1399"/>
      <c r="L365" s="1399"/>
      <c r="M365" s="1399"/>
      <c r="N365" s="1399"/>
      <c r="O365" s="1399"/>
      <c r="P365" s="1399"/>
      <c r="Q365" s="1399"/>
      <c r="R365" s="1399"/>
    </row>
    <row r="366" spans="1:18" ht="18" customHeight="1">
      <c r="A366" s="2107"/>
      <c r="B366" s="2092" t="s">
        <v>2364</v>
      </c>
      <c r="C366" s="2106" t="s">
        <v>2131</v>
      </c>
      <c r="D366" s="2108"/>
      <c r="E366" s="2109"/>
      <c r="F366" s="2096" t="str">
        <f>IF(A366=1,1*D366*E366,"－")</f>
        <v>－</v>
      </c>
      <c r="G366" s="2104"/>
      <c r="H366" s="2098" t="str">
        <f>IF(A366=1,1*D366*2,"－")</f>
        <v>－</v>
      </c>
      <c r="I366" s="2064"/>
      <c r="R366" s="1399"/>
    </row>
    <row r="367" spans="1:18" ht="18" customHeight="1">
      <c r="A367" s="2107"/>
      <c r="B367" s="2092" t="s">
        <v>2365</v>
      </c>
      <c r="C367" s="2106" t="s">
        <v>2131</v>
      </c>
      <c r="D367" s="2108"/>
      <c r="E367" s="2109"/>
      <c r="F367" s="2096" t="str">
        <f>IF(A367=1,1*D367*E367,"－")</f>
        <v>－</v>
      </c>
      <c r="G367" s="2104"/>
      <c r="H367" s="2098" t="str">
        <f>IF(A367=1,1*D367*2,"－")</f>
        <v>－</v>
      </c>
      <c r="I367" s="2064"/>
      <c r="R367" s="1399"/>
    </row>
    <row r="368" spans="1:18" ht="18" customHeight="1">
      <c r="A368" s="2107"/>
      <c r="B368" s="2092"/>
      <c r="C368" s="2092"/>
      <c r="D368" s="2108"/>
      <c r="E368" s="2109"/>
      <c r="F368" s="2096" t="str">
        <f>IF(A368=1,1*D368*E368,"－")</f>
        <v>－</v>
      </c>
      <c r="G368" s="2104"/>
      <c r="H368" s="2098" t="str">
        <f>IF(A368=1,1*D368*2,"－")</f>
        <v>－</v>
      </c>
      <c r="I368" s="2064"/>
      <c r="R368" s="1399"/>
    </row>
    <row r="369" spans="1:17" ht="18" customHeight="1">
      <c r="A369" s="2110" t="s">
        <v>2135</v>
      </c>
      <c r="B369" s="2080"/>
      <c r="C369" s="2080"/>
    </row>
    <row r="371" spans="1:17" s="2062" customFormat="1">
      <c r="A371" s="2073"/>
      <c r="B371" s="2060"/>
      <c r="C371" s="2060"/>
      <c r="D371" s="2061"/>
      <c r="G371" s="2063"/>
      <c r="H371" s="2064"/>
      <c r="I371" s="1399"/>
      <c r="J371" s="1399"/>
      <c r="K371" s="1399"/>
      <c r="L371" s="1399"/>
      <c r="M371" s="1399"/>
      <c r="N371" s="1399"/>
      <c r="O371" s="1399"/>
      <c r="P371" s="1399"/>
      <c r="Q371" s="1399"/>
    </row>
    <row r="372" spans="1:17" s="2062" customFormat="1">
      <c r="A372" s="2073"/>
      <c r="B372" s="2060"/>
      <c r="C372" s="2060"/>
      <c r="D372" s="2061"/>
      <c r="G372" s="2063"/>
      <c r="H372" s="2064"/>
      <c r="I372" s="1399"/>
      <c r="J372" s="1399"/>
      <c r="K372" s="1399"/>
      <c r="L372" s="1399"/>
      <c r="M372" s="1399"/>
      <c r="N372" s="1399"/>
      <c r="O372" s="1399"/>
      <c r="P372" s="1399"/>
      <c r="Q372" s="1399"/>
    </row>
    <row r="373" spans="1:17" s="2062" customFormat="1">
      <c r="A373" s="2073"/>
      <c r="B373" s="2060"/>
      <c r="C373" s="2060"/>
      <c r="D373" s="2061"/>
      <c r="G373" s="2063"/>
      <c r="H373" s="2064"/>
      <c r="I373" s="1399"/>
      <c r="J373" s="1399"/>
      <c r="K373" s="1399"/>
      <c r="L373" s="1399"/>
      <c r="M373" s="1399"/>
      <c r="N373" s="1399"/>
      <c r="O373" s="1399"/>
      <c r="P373" s="1399"/>
      <c r="Q373" s="1399"/>
    </row>
    <row r="376" spans="1:17" s="2062" customFormat="1">
      <c r="A376" s="2073"/>
      <c r="B376" s="2064"/>
      <c r="C376" s="2064"/>
      <c r="D376" s="2061"/>
      <c r="G376" s="2063"/>
      <c r="H376" s="2064"/>
      <c r="I376" s="1399"/>
      <c r="J376" s="1399"/>
      <c r="K376" s="1399"/>
      <c r="L376" s="1399"/>
      <c r="M376" s="1399"/>
      <c r="N376" s="1399"/>
      <c r="O376" s="1399"/>
      <c r="P376" s="1399"/>
      <c r="Q376" s="1399"/>
    </row>
  </sheetData>
  <mergeCells count="17">
    <mergeCell ref="I4:Q7"/>
    <mergeCell ref="B5:C5"/>
    <mergeCell ref="B6:C6"/>
    <mergeCell ref="B7:C7"/>
    <mergeCell ref="E2:G2"/>
    <mergeCell ref="B3:C3"/>
    <mergeCell ref="E3:G3"/>
    <mergeCell ref="B4:C4"/>
    <mergeCell ref="E4:G4"/>
    <mergeCell ref="I32:Q40"/>
    <mergeCell ref="I43:Q45"/>
    <mergeCell ref="B8:C8"/>
    <mergeCell ref="B9:C9"/>
    <mergeCell ref="I9:Q15"/>
    <mergeCell ref="B10:C10"/>
    <mergeCell ref="I18:Q22"/>
    <mergeCell ref="I23:Q31"/>
  </mergeCells>
  <phoneticPr fontId="14"/>
  <hyperlinks>
    <hyperlink ref="A1" location="トップ!A1" display="トップへ" xr:uid="{19AD38FC-1A15-4928-9993-9AFEF9C5ACD5}"/>
  </hyperlinks>
  <pageMargins left="0.9055118110236221" right="0.62992125984251968" top="0.74803149606299213" bottom="0.74803149606299213" header="0.31496062992125984" footer="0.31496062992125984"/>
  <pageSetup paperSize="9" scale="55" orientation="portrait" r:id="rId1"/>
  <headerFooter alignWithMargins="0"/>
  <rowBreaks count="6" manualBreakCount="6">
    <brk id="60" max="6" man="1"/>
    <brk id="112" max="6" man="1"/>
    <brk id="178" max="6" man="1"/>
    <brk id="240" max="6" man="1"/>
    <brk id="301" max="6" man="1"/>
    <brk id="369" max="16383" man="1"/>
  </rowBreaks>
  <colBreaks count="1" manualBreakCount="1">
    <brk id="7" min="1" max="375"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60C62-6082-4088-907B-8ADA6DA6C5A1}">
  <dimension ref="A1:M110"/>
  <sheetViews>
    <sheetView view="pageBreakPreview" zoomScale="90" zoomScaleNormal="100" zoomScaleSheetLayoutView="90" workbookViewId="0">
      <selection activeCell="H4" sqref="H4:I4"/>
    </sheetView>
  </sheetViews>
  <sheetFormatPr defaultRowHeight="13"/>
  <cols>
    <col min="1" max="1" width="6.08984375" style="2412" customWidth="1"/>
    <col min="2" max="4" width="4.08984375" style="2412" customWidth="1"/>
    <col min="5" max="5" width="6.7265625" style="2412" customWidth="1"/>
    <col min="6" max="6" width="88.7265625" style="2403" customWidth="1"/>
    <col min="7" max="7" width="10" style="2404" customWidth="1"/>
    <col min="8" max="10" width="9.36328125" style="2404" customWidth="1"/>
    <col min="11" max="11" width="9.36328125" style="2405" customWidth="1"/>
    <col min="12" max="260" width="9" style="2406"/>
    <col min="261" max="261" width="6.08984375" style="2406" customWidth="1"/>
    <col min="262" max="262" width="88.7265625" style="2406" customWidth="1"/>
    <col min="263" max="263" width="17.26953125" style="2406" bestFit="1" customWidth="1"/>
    <col min="264" max="264" width="10" style="2406" customWidth="1"/>
    <col min="265" max="267" width="9.36328125" style="2406" customWidth="1"/>
    <col min="268" max="516" width="9" style="2406"/>
    <col min="517" max="517" width="6.08984375" style="2406" customWidth="1"/>
    <col min="518" max="518" width="88.7265625" style="2406" customWidth="1"/>
    <col min="519" max="519" width="17.26953125" style="2406" bestFit="1" customWidth="1"/>
    <col min="520" max="520" width="10" style="2406" customWidth="1"/>
    <col min="521" max="523" width="9.36328125" style="2406" customWidth="1"/>
    <col min="524" max="772" width="9" style="2406"/>
    <col min="773" max="773" width="6.08984375" style="2406" customWidth="1"/>
    <col min="774" max="774" width="88.7265625" style="2406" customWidth="1"/>
    <col min="775" max="775" width="17.26953125" style="2406" bestFit="1" customWidth="1"/>
    <col min="776" max="776" width="10" style="2406" customWidth="1"/>
    <col min="777" max="779" width="9.36328125" style="2406" customWidth="1"/>
    <col min="780" max="1028" width="9" style="2406"/>
    <col min="1029" max="1029" width="6.08984375" style="2406" customWidth="1"/>
    <col min="1030" max="1030" width="88.7265625" style="2406" customWidth="1"/>
    <col min="1031" max="1031" width="17.26953125" style="2406" bestFit="1" customWidth="1"/>
    <col min="1032" max="1032" width="10" style="2406" customWidth="1"/>
    <col min="1033" max="1035" width="9.36328125" style="2406" customWidth="1"/>
    <col min="1036" max="1284" width="9" style="2406"/>
    <col min="1285" max="1285" width="6.08984375" style="2406" customWidth="1"/>
    <col min="1286" max="1286" width="88.7265625" style="2406" customWidth="1"/>
    <col min="1287" max="1287" width="17.26953125" style="2406" bestFit="1" customWidth="1"/>
    <col min="1288" max="1288" width="10" style="2406" customWidth="1"/>
    <col min="1289" max="1291" width="9.36328125" style="2406" customWidth="1"/>
    <col min="1292" max="1540" width="9" style="2406"/>
    <col min="1541" max="1541" width="6.08984375" style="2406" customWidth="1"/>
    <col min="1542" max="1542" width="88.7265625" style="2406" customWidth="1"/>
    <col min="1543" max="1543" width="17.26953125" style="2406" bestFit="1" customWidth="1"/>
    <col min="1544" max="1544" width="10" style="2406" customWidth="1"/>
    <col min="1545" max="1547" width="9.36328125" style="2406" customWidth="1"/>
    <col min="1548" max="1796" width="9" style="2406"/>
    <col min="1797" max="1797" width="6.08984375" style="2406" customWidth="1"/>
    <col min="1798" max="1798" width="88.7265625" style="2406" customWidth="1"/>
    <col min="1799" max="1799" width="17.26953125" style="2406" bestFit="1" customWidth="1"/>
    <col min="1800" max="1800" width="10" style="2406" customWidth="1"/>
    <col min="1801" max="1803" width="9.36328125" style="2406" customWidth="1"/>
    <col min="1804" max="2052" width="9" style="2406"/>
    <col min="2053" max="2053" width="6.08984375" style="2406" customWidth="1"/>
    <col min="2054" max="2054" width="88.7265625" style="2406" customWidth="1"/>
    <col min="2055" max="2055" width="17.26953125" style="2406" bestFit="1" customWidth="1"/>
    <col min="2056" max="2056" width="10" style="2406" customWidth="1"/>
    <col min="2057" max="2059" width="9.36328125" style="2406" customWidth="1"/>
    <col min="2060" max="2308" width="9" style="2406"/>
    <col min="2309" max="2309" width="6.08984375" style="2406" customWidth="1"/>
    <col min="2310" max="2310" width="88.7265625" style="2406" customWidth="1"/>
    <col min="2311" max="2311" width="17.26953125" style="2406" bestFit="1" customWidth="1"/>
    <col min="2312" max="2312" width="10" style="2406" customWidth="1"/>
    <col min="2313" max="2315" width="9.36328125" style="2406" customWidth="1"/>
    <col min="2316" max="2564" width="9" style="2406"/>
    <col min="2565" max="2565" width="6.08984375" style="2406" customWidth="1"/>
    <col min="2566" max="2566" width="88.7265625" style="2406" customWidth="1"/>
    <col min="2567" max="2567" width="17.26953125" style="2406" bestFit="1" customWidth="1"/>
    <col min="2568" max="2568" width="10" style="2406" customWidth="1"/>
    <col min="2569" max="2571" width="9.36328125" style="2406" customWidth="1"/>
    <col min="2572" max="2820" width="9" style="2406"/>
    <col min="2821" max="2821" width="6.08984375" style="2406" customWidth="1"/>
    <col min="2822" max="2822" width="88.7265625" style="2406" customWidth="1"/>
    <col min="2823" max="2823" width="17.26953125" style="2406" bestFit="1" customWidth="1"/>
    <col min="2824" max="2824" width="10" style="2406" customWidth="1"/>
    <col min="2825" max="2827" width="9.36328125" style="2406" customWidth="1"/>
    <col min="2828" max="3076" width="9" style="2406"/>
    <col min="3077" max="3077" width="6.08984375" style="2406" customWidth="1"/>
    <col min="3078" max="3078" width="88.7265625" style="2406" customWidth="1"/>
    <col min="3079" max="3079" width="17.26953125" style="2406" bestFit="1" customWidth="1"/>
    <col min="3080" max="3080" width="10" style="2406" customWidth="1"/>
    <col min="3081" max="3083" width="9.36328125" style="2406" customWidth="1"/>
    <col min="3084" max="3332" width="9" style="2406"/>
    <col min="3333" max="3333" width="6.08984375" style="2406" customWidth="1"/>
    <col min="3334" max="3334" width="88.7265625" style="2406" customWidth="1"/>
    <col min="3335" max="3335" width="17.26953125" style="2406" bestFit="1" customWidth="1"/>
    <col min="3336" max="3336" width="10" style="2406" customWidth="1"/>
    <col min="3337" max="3339" width="9.36328125" style="2406" customWidth="1"/>
    <col min="3340" max="3588" width="9" style="2406"/>
    <col min="3589" max="3589" width="6.08984375" style="2406" customWidth="1"/>
    <col min="3590" max="3590" width="88.7265625" style="2406" customWidth="1"/>
    <col min="3591" max="3591" width="17.26953125" style="2406" bestFit="1" customWidth="1"/>
    <col min="3592" max="3592" width="10" style="2406" customWidth="1"/>
    <col min="3593" max="3595" width="9.36328125" style="2406" customWidth="1"/>
    <col min="3596" max="3844" width="9" style="2406"/>
    <col min="3845" max="3845" width="6.08984375" style="2406" customWidth="1"/>
    <col min="3846" max="3846" width="88.7265625" style="2406" customWidth="1"/>
    <col min="3847" max="3847" width="17.26953125" style="2406" bestFit="1" customWidth="1"/>
    <col min="3848" max="3848" width="10" style="2406" customWidth="1"/>
    <col min="3849" max="3851" width="9.36328125" style="2406" customWidth="1"/>
    <col min="3852" max="4100" width="9" style="2406"/>
    <col min="4101" max="4101" width="6.08984375" style="2406" customWidth="1"/>
    <col min="4102" max="4102" width="88.7265625" style="2406" customWidth="1"/>
    <col min="4103" max="4103" width="17.26953125" style="2406" bestFit="1" customWidth="1"/>
    <col min="4104" max="4104" width="10" style="2406" customWidth="1"/>
    <col min="4105" max="4107" width="9.36328125" style="2406" customWidth="1"/>
    <col min="4108" max="4356" width="9" style="2406"/>
    <col min="4357" max="4357" width="6.08984375" style="2406" customWidth="1"/>
    <col min="4358" max="4358" width="88.7265625" style="2406" customWidth="1"/>
    <col min="4359" max="4359" width="17.26953125" style="2406" bestFit="1" customWidth="1"/>
    <col min="4360" max="4360" width="10" style="2406" customWidth="1"/>
    <col min="4361" max="4363" width="9.36328125" style="2406" customWidth="1"/>
    <col min="4364" max="4612" width="9" style="2406"/>
    <col min="4613" max="4613" width="6.08984375" style="2406" customWidth="1"/>
    <col min="4614" max="4614" width="88.7265625" style="2406" customWidth="1"/>
    <col min="4615" max="4615" width="17.26953125" style="2406" bestFit="1" customWidth="1"/>
    <col min="4616" max="4616" width="10" style="2406" customWidth="1"/>
    <col min="4617" max="4619" width="9.36328125" style="2406" customWidth="1"/>
    <col min="4620" max="4868" width="9" style="2406"/>
    <col min="4869" max="4869" width="6.08984375" style="2406" customWidth="1"/>
    <col min="4870" max="4870" width="88.7265625" style="2406" customWidth="1"/>
    <col min="4871" max="4871" width="17.26953125" style="2406" bestFit="1" customWidth="1"/>
    <col min="4872" max="4872" width="10" style="2406" customWidth="1"/>
    <col min="4873" max="4875" width="9.36328125" style="2406" customWidth="1"/>
    <col min="4876" max="5124" width="9" style="2406"/>
    <col min="5125" max="5125" width="6.08984375" style="2406" customWidth="1"/>
    <col min="5126" max="5126" width="88.7265625" style="2406" customWidth="1"/>
    <col min="5127" max="5127" width="17.26953125" style="2406" bestFit="1" customWidth="1"/>
    <col min="5128" max="5128" width="10" style="2406" customWidth="1"/>
    <col min="5129" max="5131" width="9.36328125" style="2406" customWidth="1"/>
    <col min="5132" max="5380" width="9" style="2406"/>
    <col min="5381" max="5381" width="6.08984375" style="2406" customWidth="1"/>
    <col min="5382" max="5382" width="88.7265625" style="2406" customWidth="1"/>
    <col min="5383" max="5383" width="17.26953125" style="2406" bestFit="1" customWidth="1"/>
    <col min="5384" max="5384" width="10" style="2406" customWidth="1"/>
    <col min="5385" max="5387" width="9.36328125" style="2406" customWidth="1"/>
    <col min="5388" max="5636" width="9" style="2406"/>
    <col min="5637" max="5637" width="6.08984375" style="2406" customWidth="1"/>
    <col min="5638" max="5638" width="88.7265625" style="2406" customWidth="1"/>
    <col min="5639" max="5639" width="17.26953125" style="2406" bestFit="1" customWidth="1"/>
    <col min="5640" max="5640" width="10" style="2406" customWidth="1"/>
    <col min="5641" max="5643" width="9.36328125" style="2406" customWidth="1"/>
    <col min="5644" max="5892" width="9" style="2406"/>
    <col min="5893" max="5893" width="6.08984375" style="2406" customWidth="1"/>
    <col min="5894" max="5894" width="88.7265625" style="2406" customWidth="1"/>
    <col min="5895" max="5895" width="17.26953125" style="2406" bestFit="1" customWidth="1"/>
    <col min="5896" max="5896" width="10" style="2406" customWidth="1"/>
    <col min="5897" max="5899" width="9.36328125" style="2406" customWidth="1"/>
    <col min="5900" max="6148" width="9" style="2406"/>
    <col min="6149" max="6149" width="6.08984375" style="2406" customWidth="1"/>
    <col min="6150" max="6150" width="88.7265625" style="2406" customWidth="1"/>
    <col min="6151" max="6151" width="17.26953125" style="2406" bestFit="1" customWidth="1"/>
    <col min="6152" max="6152" width="10" style="2406" customWidth="1"/>
    <col min="6153" max="6155" width="9.36328125" style="2406" customWidth="1"/>
    <col min="6156" max="6404" width="9" style="2406"/>
    <col min="6405" max="6405" width="6.08984375" style="2406" customWidth="1"/>
    <col min="6406" max="6406" width="88.7265625" style="2406" customWidth="1"/>
    <col min="6407" max="6407" width="17.26953125" style="2406" bestFit="1" customWidth="1"/>
    <col min="6408" max="6408" width="10" style="2406" customWidth="1"/>
    <col min="6409" max="6411" width="9.36328125" style="2406" customWidth="1"/>
    <col min="6412" max="6660" width="9" style="2406"/>
    <col min="6661" max="6661" width="6.08984375" style="2406" customWidth="1"/>
    <col min="6662" max="6662" width="88.7265625" style="2406" customWidth="1"/>
    <col min="6663" max="6663" width="17.26953125" style="2406" bestFit="1" customWidth="1"/>
    <col min="6664" max="6664" width="10" style="2406" customWidth="1"/>
    <col min="6665" max="6667" width="9.36328125" style="2406" customWidth="1"/>
    <col min="6668" max="6916" width="9" style="2406"/>
    <col min="6917" max="6917" width="6.08984375" style="2406" customWidth="1"/>
    <col min="6918" max="6918" width="88.7265625" style="2406" customWidth="1"/>
    <col min="6919" max="6919" width="17.26953125" style="2406" bestFit="1" customWidth="1"/>
    <col min="6920" max="6920" width="10" style="2406" customWidth="1"/>
    <col min="6921" max="6923" width="9.36328125" style="2406" customWidth="1"/>
    <col min="6924" max="7172" width="9" style="2406"/>
    <col min="7173" max="7173" width="6.08984375" style="2406" customWidth="1"/>
    <col min="7174" max="7174" width="88.7265625" style="2406" customWidth="1"/>
    <col min="7175" max="7175" width="17.26953125" style="2406" bestFit="1" customWidth="1"/>
    <col min="7176" max="7176" width="10" style="2406" customWidth="1"/>
    <col min="7177" max="7179" width="9.36328125" style="2406" customWidth="1"/>
    <col min="7180" max="7428" width="9" style="2406"/>
    <col min="7429" max="7429" width="6.08984375" style="2406" customWidth="1"/>
    <col min="7430" max="7430" width="88.7265625" style="2406" customWidth="1"/>
    <col min="7431" max="7431" width="17.26953125" style="2406" bestFit="1" customWidth="1"/>
    <col min="7432" max="7432" width="10" style="2406" customWidth="1"/>
    <col min="7433" max="7435" width="9.36328125" style="2406" customWidth="1"/>
    <col min="7436" max="7684" width="9" style="2406"/>
    <col min="7685" max="7685" width="6.08984375" style="2406" customWidth="1"/>
    <col min="7686" max="7686" width="88.7265625" style="2406" customWidth="1"/>
    <col min="7687" max="7687" width="17.26953125" style="2406" bestFit="1" customWidth="1"/>
    <col min="7688" max="7688" width="10" style="2406" customWidth="1"/>
    <col min="7689" max="7691" width="9.36328125" style="2406" customWidth="1"/>
    <col min="7692" max="7940" width="9" style="2406"/>
    <col min="7941" max="7941" width="6.08984375" style="2406" customWidth="1"/>
    <col min="7942" max="7942" width="88.7265625" style="2406" customWidth="1"/>
    <col min="7943" max="7943" width="17.26953125" style="2406" bestFit="1" customWidth="1"/>
    <col min="7944" max="7944" width="10" style="2406" customWidth="1"/>
    <col min="7945" max="7947" width="9.36328125" style="2406" customWidth="1"/>
    <col min="7948" max="8196" width="9" style="2406"/>
    <col min="8197" max="8197" width="6.08984375" style="2406" customWidth="1"/>
    <col min="8198" max="8198" width="88.7265625" style="2406" customWidth="1"/>
    <col min="8199" max="8199" width="17.26953125" style="2406" bestFit="1" customWidth="1"/>
    <col min="8200" max="8200" width="10" style="2406" customWidth="1"/>
    <col min="8201" max="8203" width="9.36328125" style="2406" customWidth="1"/>
    <col min="8204" max="8452" width="9" style="2406"/>
    <col min="8453" max="8453" width="6.08984375" style="2406" customWidth="1"/>
    <col min="8454" max="8454" width="88.7265625" style="2406" customWidth="1"/>
    <col min="8455" max="8455" width="17.26953125" style="2406" bestFit="1" customWidth="1"/>
    <col min="8456" max="8456" width="10" style="2406" customWidth="1"/>
    <col min="8457" max="8459" width="9.36328125" style="2406" customWidth="1"/>
    <col min="8460" max="8708" width="9" style="2406"/>
    <col min="8709" max="8709" width="6.08984375" style="2406" customWidth="1"/>
    <col min="8710" max="8710" width="88.7265625" style="2406" customWidth="1"/>
    <col min="8711" max="8711" width="17.26953125" style="2406" bestFit="1" customWidth="1"/>
    <col min="8712" max="8712" width="10" style="2406" customWidth="1"/>
    <col min="8713" max="8715" width="9.36328125" style="2406" customWidth="1"/>
    <col min="8716" max="8964" width="9" style="2406"/>
    <col min="8965" max="8965" width="6.08984375" style="2406" customWidth="1"/>
    <col min="8966" max="8966" width="88.7265625" style="2406" customWidth="1"/>
    <col min="8967" max="8967" width="17.26953125" style="2406" bestFit="1" customWidth="1"/>
    <col min="8968" max="8968" width="10" style="2406" customWidth="1"/>
    <col min="8969" max="8971" width="9.36328125" style="2406" customWidth="1"/>
    <col min="8972" max="9220" width="9" style="2406"/>
    <col min="9221" max="9221" width="6.08984375" style="2406" customWidth="1"/>
    <col min="9222" max="9222" width="88.7265625" style="2406" customWidth="1"/>
    <col min="9223" max="9223" width="17.26953125" style="2406" bestFit="1" customWidth="1"/>
    <col min="9224" max="9224" width="10" style="2406" customWidth="1"/>
    <col min="9225" max="9227" width="9.36328125" style="2406" customWidth="1"/>
    <col min="9228" max="9476" width="9" style="2406"/>
    <col min="9477" max="9477" width="6.08984375" style="2406" customWidth="1"/>
    <col min="9478" max="9478" width="88.7265625" style="2406" customWidth="1"/>
    <col min="9479" max="9479" width="17.26953125" style="2406" bestFit="1" customWidth="1"/>
    <col min="9480" max="9480" width="10" style="2406" customWidth="1"/>
    <col min="9481" max="9483" width="9.36328125" style="2406" customWidth="1"/>
    <col min="9484" max="9732" width="9" style="2406"/>
    <col min="9733" max="9733" width="6.08984375" style="2406" customWidth="1"/>
    <col min="9734" max="9734" width="88.7265625" style="2406" customWidth="1"/>
    <col min="9735" max="9735" width="17.26953125" style="2406" bestFit="1" customWidth="1"/>
    <col min="9736" max="9736" width="10" style="2406" customWidth="1"/>
    <col min="9737" max="9739" width="9.36328125" style="2406" customWidth="1"/>
    <col min="9740" max="9988" width="9" style="2406"/>
    <col min="9989" max="9989" width="6.08984375" style="2406" customWidth="1"/>
    <col min="9990" max="9990" width="88.7265625" style="2406" customWidth="1"/>
    <col min="9991" max="9991" width="17.26953125" style="2406" bestFit="1" customWidth="1"/>
    <col min="9992" max="9992" width="10" style="2406" customWidth="1"/>
    <col min="9993" max="9995" width="9.36328125" style="2406" customWidth="1"/>
    <col min="9996" max="10244" width="9" style="2406"/>
    <col min="10245" max="10245" width="6.08984375" style="2406" customWidth="1"/>
    <col min="10246" max="10246" width="88.7265625" style="2406" customWidth="1"/>
    <col min="10247" max="10247" width="17.26953125" style="2406" bestFit="1" customWidth="1"/>
    <col min="10248" max="10248" width="10" style="2406" customWidth="1"/>
    <col min="10249" max="10251" width="9.36328125" style="2406" customWidth="1"/>
    <col min="10252" max="10500" width="9" style="2406"/>
    <col min="10501" max="10501" width="6.08984375" style="2406" customWidth="1"/>
    <col min="10502" max="10502" width="88.7265625" style="2406" customWidth="1"/>
    <col min="10503" max="10503" width="17.26953125" style="2406" bestFit="1" customWidth="1"/>
    <col min="10504" max="10504" width="10" style="2406" customWidth="1"/>
    <col min="10505" max="10507" width="9.36328125" style="2406" customWidth="1"/>
    <col min="10508" max="10756" width="9" style="2406"/>
    <col min="10757" max="10757" width="6.08984375" style="2406" customWidth="1"/>
    <col min="10758" max="10758" width="88.7265625" style="2406" customWidth="1"/>
    <col min="10759" max="10759" width="17.26953125" style="2406" bestFit="1" customWidth="1"/>
    <col min="10760" max="10760" width="10" style="2406" customWidth="1"/>
    <col min="10761" max="10763" width="9.36328125" style="2406" customWidth="1"/>
    <col min="10764" max="11012" width="9" style="2406"/>
    <col min="11013" max="11013" width="6.08984375" style="2406" customWidth="1"/>
    <col min="11014" max="11014" width="88.7265625" style="2406" customWidth="1"/>
    <col min="11015" max="11015" width="17.26953125" style="2406" bestFit="1" customWidth="1"/>
    <col min="11016" max="11016" width="10" style="2406" customWidth="1"/>
    <col min="11017" max="11019" width="9.36328125" style="2406" customWidth="1"/>
    <col min="11020" max="11268" width="9" style="2406"/>
    <col min="11269" max="11269" width="6.08984375" style="2406" customWidth="1"/>
    <col min="11270" max="11270" width="88.7265625" style="2406" customWidth="1"/>
    <col min="11271" max="11271" width="17.26953125" style="2406" bestFit="1" customWidth="1"/>
    <col min="11272" max="11272" width="10" style="2406" customWidth="1"/>
    <col min="11273" max="11275" width="9.36328125" style="2406" customWidth="1"/>
    <col min="11276" max="11524" width="9" style="2406"/>
    <col min="11525" max="11525" width="6.08984375" style="2406" customWidth="1"/>
    <col min="11526" max="11526" width="88.7265625" style="2406" customWidth="1"/>
    <col min="11527" max="11527" width="17.26953125" style="2406" bestFit="1" customWidth="1"/>
    <col min="11528" max="11528" width="10" style="2406" customWidth="1"/>
    <col min="11529" max="11531" width="9.36328125" style="2406" customWidth="1"/>
    <col min="11532" max="11780" width="9" style="2406"/>
    <col min="11781" max="11781" width="6.08984375" style="2406" customWidth="1"/>
    <col min="11782" max="11782" width="88.7265625" style="2406" customWidth="1"/>
    <col min="11783" max="11783" width="17.26953125" style="2406" bestFit="1" customWidth="1"/>
    <col min="11784" max="11784" width="10" style="2406" customWidth="1"/>
    <col min="11785" max="11787" width="9.36328125" style="2406" customWidth="1"/>
    <col min="11788" max="12036" width="9" style="2406"/>
    <col min="12037" max="12037" width="6.08984375" style="2406" customWidth="1"/>
    <col min="12038" max="12038" width="88.7265625" style="2406" customWidth="1"/>
    <col min="12039" max="12039" width="17.26953125" style="2406" bestFit="1" customWidth="1"/>
    <col min="12040" max="12040" width="10" style="2406" customWidth="1"/>
    <col min="12041" max="12043" width="9.36328125" style="2406" customWidth="1"/>
    <col min="12044" max="12292" width="9" style="2406"/>
    <col min="12293" max="12293" width="6.08984375" style="2406" customWidth="1"/>
    <col min="12294" max="12294" width="88.7265625" style="2406" customWidth="1"/>
    <col min="12295" max="12295" width="17.26953125" style="2406" bestFit="1" customWidth="1"/>
    <col min="12296" max="12296" width="10" style="2406" customWidth="1"/>
    <col min="12297" max="12299" width="9.36328125" style="2406" customWidth="1"/>
    <col min="12300" max="12548" width="9" style="2406"/>
    <col min="12549" max="12549" width="6.08984375" style="2406" customWidth="1"/>
    <col min="12550" max="12550" width="88.7265625" style="2406" customWidth="1"/>
    <col min="12551" max="12551" width="17.26953125" style="2406" bestFit="1" customWidth="1"/>
    <col min="12552" max="12552" width="10" style="2406" customWidth="1"/>
    <col min="12553" max="12555" width="9.36328125" style="2406" customWidth="1"/>
    <col min="12556" max="12804" width="9" style="2406"/>
    <col min="12805" max="12805" width="6.08984375" style="2406" customWidth="1"/>
    <col min="12806" max="12806" width="88.7265625" style="2406" customWidth="1"/>
    <col min="12807" max="12807" width="17.26953125" style="2406" bestFit="1" customWidth="1"/>
    <col min="12808" max="12808" width="10" style="2406" customWidth="1"/>
    <col min="12809" max="12811" width="9.36328125" style="2406" customWidth="1"/>
    <col min="12812" max="13060" width="9" style="2406"/>
    <col min="13061" max="13061" width="6.08984375" style="2406" customWidth="1"/>
    <col min="13062" max="13062" width="88.7265625" style="2406" customWidth="1"/>
    <col min="13063" max="13063" width="17.26953125" style="2406" bestFit="1" customWidth="1"/>
    <col min="13064" max="13064" width="10" style="2406" customWidth="1"/>
    <col min="13065" max="13067" width="9.36328125" style="2406" customWidth="1"/>
    <col min="13068" max="13316" width="9" style="2406"/>
    <col min="13317" max="13317" width="6.08984375" style="2406" customWidth="1"/>
    <col min="13318" max="13318" width="88.7265625" style="2406" customWidth="1"/>
    <col min="13319" max="13319" width="17.26953125" style="2406" bestFit="1" customWidth="1"/>
    <col min="13320" max="13320" width="10" style="2406" customWidth="1"/>
    <col min="13321" max="13323" width="9.36328125" style="2406" customWidth="1"/>
    <col min="13324" max="13572" width="9" style="2406"/>
    <col min="13573" max="13573" width="6.08984375" style="2406" customWidth="1"/>
    <col min="13574" max="13574" width="88.7265625" style="2406" customWidth="1"/>
    <col min="13575" max="13575" width="17.26953125" style="2406" bestFit="1" customWidth="1"/>
    <col min="13576" max="13576" width="10" style="2406" customWidth="1"/>
    <col min="13577" max="13579" width="9.36328125" style="2406" customWidth="1"/>
    <col min="13580" max="13828" width="9" style="2406"/>
    <col min="13829" max="13829" width="6.08984375" style="2406" customWidth="1"/>
    <col min="13830" max="13830" width="88.7265625" style="2406" customWidth="1"/>
    <col min="13831" max="13831" width="17.26953125" style="2406" bestFit="1" customWidth="1"/>
    <col min="13832" max="13832" width="10" style="2406" customWidth="1"/>
    <col min="13833" max="13835" width="9.36328125" style="2406" customWidth="1"/>
    <col min="13836" max="14084" width="9" style="2406"/>
    <col min="14085" max="14085" width="6.08984375" style="2406" customWidth="1"/>
    <col min="14086" max="14086" width="88.7265625" style="2406" customWidth="1"/>
    <col min="14087" max="14087" width="17.26953125" style="2406" bestFit="1" customWidth="1"/>
    <col min="14088" max="14088" width="10" style="2406" customWidth="1"/>
    <col min="14089" max="14091" width="9.36328125" style="2406" customWidth="1"/>
    <col min="14092" max="14340" width="9" style="2406"/>
    <col min="14341" max="14341" width="6.08984375" style="2406" customWidth="1"/>
    <col min="14342" max="14342" width="88.7265625" style="2406" customWidth="1"/>
    <col min="14343" max="14343" width="17.26953125" style="2406" bestFit="1" customWidth="1"/>
    <col min="14344" max="14344" width="10" style="2406" customWidth="1"/>
    <col min="14345" max="14347" width="9.36328125" style="2406" customWidth="1"/>
    <col min="14348" max="14596" width="9" style="2406"/>
    <col min="14597" max="14597" width="6.08984375" style="2406" customWidth="1"/>
    <col min="14598" max="14598" width="88.7265625" style="2406" customWidth="1"/>
    <col min="14599" max="14599" width="17.26953125" style="2406" bestFit="1" customWidth="1"/>
    <col min="14600" max="14600" width="10" style="2406" customWidth="1"/>
    <col min="14601" max="14603" width="9.36328125" style="2406" customWidth="1"/>
    <col min="14604" max="14852" width="9" style="2406"/>
    <col min="14853" max="14853" width="6.08984375" style="2406" customWidth="1"/>
    <col min="14854" max="14854" width="88.7265625" style="2406" customWidth="1"/>
    <col min="14855" max="14855" width="17.26953125" style="2406" bestFit="1" customWidth="1"/>
    <col min="14856" max="14856" width="10" style="2406" customWidth="1"/>
    <col min="14857" max="14859" width="9.36328125" style="2406" customWidth="1"/>
    <col min="14860" max="15108" width="9" style="2406"/>
    <col min="15109" max="15109" width="6.08984375" style="2406" customWidth="1"/>
    <col min="15110" max="15110" width="88.7265625" style="2406" customWidth="1"/>
    <col min="15111" max="15111" width="17.26953125" style="2406" bestFit="1" customWidth="1"/>
    <col min="15112" max="15112" width="10" style="2406" customWidth="1"/>
    <col min="15113" max="15115" width="9.36328125" style="2406" customWidth="1"/>
    <col min="15116" max="15364" width="9" style="2406"/>
    <col min="15365" max="15365" width="6.08984375" style="2406" customWidth="1"/>
    <col min="15366" max="15366" width="88.7265625" style="2406" customWidth="1"/>
    <col min="15367" max="15367" width="17.26953125" style="2406" bestFit="1" customWidth="1"/>
    <col min="15368" max="15368" width="10" style="2406" customWidth="1"/>
    <col min="15369" max="15371" width="9.36328125" style="2406" customWidth="1"/>
    <col min="15372" max="15620" width="9" style="2406"/>
    <col min="15621" max="15621" width="6.08984375" style="2406" customWidth="1"/>
    <col min="15622" max="15622" width="88.7265625" style="2406" customWidth="1"/>
    <col min="15623" max="15623" width="17.26953125" style="2406" bestFit="1" customWidth="1"/>
    <col min="15624" max="15624" width="10" style="2406" customWidth="1"/>
    <col min="15625" max="15627" width="9.36328125" style="2406" customWidth="1"/>
    <col min="15628" max="15876" width="9" style="2406"/>
    <col min="15877" max="15877" width="6.08984375" style="2406" customWidth="1"/>
    <col min="15878" max="15878" width="88.7265625" style="2406" customWidth="1"/>
    <col min="15879" max="15879" width="17.26953125" style="2406" bestFit="1" customWidth="1"/>
    <col min="15880" max="15880" width="10" style="2406" customWidth="1"/>
    <col min="15881" max="15883" width="9.36328125" style="2406" customWidth="1"/>
    <col min="15884" max="16132" width="9" style="2406"/>
    <col min="16133" max="16133" width="6.08984375" style="2406" customWidth="1"/>
    <col min="16134" max="16134" width="88.7265625" style="2406" customWidth="1"/>
    <col min="16135" max="16135" width="17.26953125" style="2406" bestFit="1" customWidth="1"/>
    <col min="16136" max="16136" width="10" style="2406" customWidth="1"/>
    <col min="16137" max="16139" width="9.36328125" style="2406" customWidth="1"/>
    <col min="16140" max="16384" width="9" style="2406"/>
  </cols>
  <sheetData>
    <row r="1" spans="1:13" s="1338" customFormat="1">
      <c r="A1" s="556" t="s">
        <v>810</v>
      </c>
      <c r="B1" s="1335"/>
      <c r="C1" s="1336"/>
      <c r="D1" s="1336"/>
      <c r="E1" s="1336"/>
      <c r="F1" s="556" t="s">
        <v>810</v>
      </c>
      <c r="G1" s="1337"/>
      <c r="I1" s="1337"/>
      <c r="J1" s="1337"/>
      <c r="K1" s="1337"/>
      <c r="L1" s="1337"/>
      <c r="M1" s="1337"/>
    </row>
    <row r="2" spans="1:13" s="1338" customFormat="1" ht="19">
      <c r="A2" s="2128" t="s">
        <v>2077</v>
      </c>
      <c r="B2" s="2129"/>
      <c r="G2" s="1339" t="s">
        <v>22</v>
      </c>
      <c r="H2" s="4180" t="s">
        <v>2591</v>
      </c>
      <c r="I2" s="4181"/>
      <c r="J2" s="1337"/>
      <c r="K2" s="1337"/>
      <c r="L2" s="1337"/>
    </row>
    <row r="3" spans="1:13" s="1338" customFormat="1" ht="18.75" customHeight="1">
      <c r="A3" s="950"/>
      <c r="B3" s="2441" t="s">
        <v>2579</v>
      </c>
      <c r="G3" s="1339" t="s">
        <v>23</v>
      </c>
      <c r="H3" s="4167"/>
      <c r="I3" s="4167"/>
      <c r="J3" s="1337"/>
      <c r="K3" s="1337"/>
      <c r="L3" s="1337"/>
    </row>
    <row r="4" spans="1:13" s="1338" customFormat="1" ht="19">
      <c r="A4" s="2126"/>
      <c r="B4" s="2060"/>
      <c r="C4" s="2060"/>
      <c r="G4" s="2127" t="s">
        <v>841</v>
      </c>
      <c r="H4" s="4167" t="s">
        <v>53</v>
      </c>
      <c r="I4" s="4167"/>
      <c r="J4" s="1337"/>
      <c r="K4" s="1337"/>
      <c r="L4" s="1337"/>
    </row>
    <row r="5" spans="1:13" s="1338" customFormat="1" ht="19">
      <c r="A5" s="2442" t="s">
        <v>852</v>
      </c>
      <c r="B5" s="4150" t="s">
        <v>2092</v>
      </c>
      <c r="C5" s="4150"/>
      <c r="D5" s="4150"/>
      <c r="E5" s="4150"/>
      <c r="F5" s="4150"/>
      <c r="G5" s="1337"/>
      <c r="I5" s="1337"/>
      <c r="J5" s="1337"/>
      <c r="K5" s="1337"/>
      <c r="L5" s="1337"/>
      <c r="M5" s="1337"/>
    </row>
    <row r="6" spans="1:13" s="1338" customFormat="1" ht="19">
      <c r="A6" s="2442" t="s">
        <v>852</v>
      </c>
      <c r="B6" s="4150" t="s">
        <v>2093</v>
      </c>
      <c r="C6" s="4150"/>
      <c r="D6" s="4150"/>
      <c r="E6" s="4150"/>
      <c r="F6" s="4150"/>
      <c r="G6" s="1337"/>
      <c r="I6" s="1337"/>
      <c r="J6" s="1337"/>
      <c r="K6" s="1337"/>
      <c r="L6" s="1337"/>
      <c r="M6" s="1337"/>
    </row>
    <row r="7" spans="1:13" s="1338" customFormat="1" ht="19">
      <c r="A7" s="2442" t="s">
        <v>852</v>
      </c>
      <c r="B7" s="4150" t="s">
        <v>2094</v>
      </c>
      <c r="C7" s="4150"/>
      <c r="D7" s="4150"/>
      <c r="E7" s="4150"/>
      <c r="F7" s="4150"/>
      <c r="G7" s="1337"/>
      <c r="I7" s="1337"/>
      <c r="J7" s="1337"/>
      <c r="K7" s="1337"/>
      <c r="L7" s="1337"/>
      <c r="M7" s="1337"/>
    </row>
    <row r="8" spans="1:13" s="1338" customFormat="1" ht="26.5" customHeight="1">
      <c r="A8" s="2442" t="s">
        <v>852</v>
      </c>
      <c r="B8" s="4150" t="s">
        <v>2095</v>
      </c>
      <c r="C8" s="4150"/>
      <c r="D8" s="4150"/>
      <c r="E8" s="4150"/>
      <c r="F8" s="4150"/>
      <c r="G8" s="1337"/>
      <c r="I8" s="1337"/>
      <c r="J8" s="1337"/>
      <c r="K8" s="1337"/>
      <c r="L8" s="1337"/>
      <c r="M8" s="1337"/>
    </row>
    <row r="9" spans="1:13" s="1338" customFormat="1" ht="28.9" customHeight="1">
      <c r="A9" s="2442" t="s">
        <v>852</v>
      </c>
      <c r="B9" s="4150" t="s">
        <v>2096</v>
      </c>
      <c r="C9" s="4150"/>
      <c r="D9" s="4150"/>
      <c r="E9" s="4150"/>
      <c r="F9" s="4150"/>
      <c r="G9" s="1337"/>
      <c r="I9" s="1337"/>
      <c r="J9" s="1337"/>
      <c r="K9" s="1337"/>
      <c r="L9" s="1337"/>
      <c r="M9" s="1337"/>
    </row>
    <row r="10" spans="1:13" s="1338" customFormat="1" ht="18" customHeight="1">
      <c r="A10" s="2442" t="s">
        <v>852</v>
      </c>
      <c r="B10" s="4150" t="s">
        <v>2097</v>
      </c>
      <c r="C10" s="4150"/>
      <c r="D10" s="4150"/>
      <c r="E10" s="4150"/>
      <c r="F10" s="4150"/>
      <c r="G10" s="1337"/>
      <c r="I10" s="1337"/>
      <c r="J10" s="1337"/>
      <c r="K10" s="1337"/>
      <c r="L10" s="1337"/>
      <c r="M10" s="1337"/>
    </row>
    <row r="11" spans="1:13" s="1338" customFormat="1" ht="17.25" customHeight="1">
      <c r="A11" s="2126"/>
      <c r="B11" s="4151" t="s">
        <v>2098</v>
      </c>
      <c r="C11" s="4151"/>
      <c r="D11" s="4151"/>
      <c r="E11" s="4151"/>
      <c r="F11" s="4151"/>
      <c r="G11" s="1337"/>
      <c r="I11" s="1337"/>
      <c r="J11" s="1337"/>
      <c r="K11" s="1337"/>
      <c r="L11" s="1337"/>
      <c r="M11" s="1337"/>
    </row>
    <row r="12" spans="1:13" s="1338" customFormat="1" ht="19">
      <c r="A12" s="2126"/>
      <c r="B12" s="4178" t="s">
        <v>2099</v>
      </c>
      <c r="C12" s="4178"/>
      <c r="D12" s="4178"/>
      <c r="E12" s="4178"/>
      <c r="F12" s="4178"/>
      <c r="G12" s="1337"/>
      <c r="I12" s="1337"/>
      <c r="J12" s="1337"/>
      <c r="K12" s="1337"/>
      <c r="L12" s="1337"/>
      <c r="M12" s="1337"/>
    </row>
    <row r="13" spans="1:13" ht="20.25" customHeight="1" thickBot="1">
      <c r="A13" s="2407"/>
      <c r="B13" s="4175"/>
      <c r="C13" s="4179"/>
      <c r="D13" s="4179"/>
      <c r="E13" s="4179"/>
      <c r="F13" s="4179"/>
    </row>
    <row r="14" spans="1:13" ht="20.25" customHeight="1" thickTop="1" thickBot="1">
      <c r="A14" s="2407"/>
      <c r="B14" s="4175"/>
      <c r="C14" s="4179"/>
      <c r="D14" s="4179"/>
      <c r="E14" s="4179"/>
      <c r="F14" s="4179"/>
      <c r="G14" s="2408" t="s">
        <v>380</v>
      </c>
      <c r="H14" s="2409">
        <f>H20</f>
        <v>0</v>
      </c>
      <c r="I14" s="2410" t="s">
        <v>1051</v>
      </c>
      <c r="J14" s="2410"/>
      <c r="K14" s="2411">
        <f>K20</f>
        <v>0</v>
      </c>
    </row>
    <row r="15" spans="1:13" ht="20.25" customHeight="1" thickTop="1">
      <c r="A15" s="2407"/>
      <c r="B15" s="4175"/>
      <c r="C15" s="4175"/>
      <c r="D15" s="4175"/>
      <c r="E15" s="4175"/>
      <c r="F15" s="4175"/>
    </row>
    <row r="16" spans="1:13" ht="30" customHeight="1">
      <c r="A16" s="2407"/>
      <c r="B16" s="4175"/>
      <c r="C16" s="4175"/>
      <c r="D16" s="4175"/>
      <c r="E16" s="4175"/>
      <c r="F16" s="4175"/>
    </row>
    <row r="17" spans="1:11" ht="30" customHeight="1">
      <c r="A17" s="2407"/>
      <c r="B17" s="4175"/>
      <c r="C17" s="4175"/>
      <c r="D17" s="4175"/>
      <c r="E17" s="4175"/>
      <c r="F17" s="4175"/>
      <c r="G17" s="2405"/>
      <c r="H17" s="2405"/>
      <c r="I17" s="2405"/>
      <c r="J17" s="2405"/>
    </row>
    <row r="18" spans="1:11" ht="20.25" customHeight="1">
      <c r="A18" s="2407" t="s">
        <v>13</v>
      </c>
      <c r="B18" s="4175" t="s">
        <v>2097</v>
      </c>
      <c r="C18" s="4175"/>
      <c r="D18" s="4175"/>
      <c r="E18" s="4175"/>
      <c r="F18" s="4175"/>
      <c r="G18" s="2405"/>
      <c r="H18" s="2405"/>
      <c r="I18" s="2405"/>
      <c r="J18" s="2405"/>
    </row>
    <row r="19" spans="1:11" ht="13.5" thickBot="1"/>
    <row r="20" spans="1:11" ht="20.25" customHeight="1" thickBot="1">
      <c r="A20" s="2446" t="s">
        <v>2534</v>
      </c>
      <c r="B20" s="2446"/>
      <c r="C20" s="2446"/>
      <c r="D20" s="2446"/>
      <c r="E20" s="2446"/>
      <c r="F20" s="2447"/>
      <c r="G20" s="2408" t="s">
        <v>167</v>
      </c>
      <c r="H20" s="2413">
        <f>H22+H59</f>
        <v>0</v>
      </c>
      <c r="I20" s="2414" t="s">
        <v>1051</v>
      </c>
      <c r="J20" s="2414"/>
      <c r="K20" s="2415">
        <f>K22+K59</f>
        <v>0</v>
      </c>
    </row>
    <row r="21" spans="1:11" ht="18" customHeight="1">
      <c r="A21" s="2416"/>
      <c r="B21" s="2416"/>
      <c r="C21" s="2416"/>
      <c r="D21" s="2416"/>
      <c r="E21" s="2416"/>
      <c r="F21" s="2417"/>
    </row>
    <row r="22" spans="1:11" ht="18" customHeight="1">
      <c r="A22" s="2418" t="s">
        <v>2535</v>
      </c>
      <c r="B22" s="2418"/>
      <c r="C22" s="2418"/>
      <c r="D22" s="2418"/>
      <c r="E22" s="2418"/>
      <c r="F22" s="2417"/>
      <c r="G22" s="2408" t="s">
        <v>36</v>
      </c>
      <c r="H22" s="2419">
        <f>SUM(I26:I29)+SUM(I36:I42)+SUM(I49:I55)</f>
        <v>0</v>
      </c>
      <c r="I22" s="2420" t="s">
        <v>1051</v>
      </c>
      <c r="J22" s="2420"/>
      <c r="K22" s="2421">
        <f>SUM(K26:K29)+SUM(K36:K42)+SUM(K49:K55)</f>
        <v>0</v>
      </c>
    </row>
    <row r="23" spans="1:11" ht="18" customHeight="1">
      <c r="A23" s="2418" t="s">
        <v>2536</v>
      </c>
      <c r="B23" s="2418"/>
      <c r="C23" s="2418"/>
      <c r="D23" s="2418"/>
      <c r="E23" s="2418"/>
      <c r="F23" s="2417"/>
      <c r="I23" s="2408"/>
      <c r="J23" s="2408"/>
    </row>
    <row r="24" spans="1:11" s="2422" customFormat="1" ht="18" customHeight="1">
      <c r="A24" s="4182" t="s">
        <v>2103</v>
      </c>
      <c r="B24" s="4183" t="s">
        <v>2537</v>
      </c>
      <c r="C24" s="4184"/>
      <c r="D24" s="4184"/>
      <c r="E24" s="4185"/>
      <c r="F24" s="4182" t="s">
        <v>2538</v>
      </c>
      <c r="G24" s="4176" t="s">
        <v>2580</v>
      </c>
      <c r="H24" s="4176" t="s">
        <v>2581</v>
      </c>
      <c r="I24" s="4176" t="s">
        <v>1107</v>
      </c>
      <c r="J24" s="4173" t="s">
        <v>2582</v>
      </c>
      <c r="K24" s="4171" t="s">
        <v>1108</v>
      </c>
    </row>
    <row r="25" spans="1:11" s="2422" customFormat="1" ht="135" customHeight="1">
      <c r="A25" s="4177"/>
      <c r="B25" s="2448" t="s">
        <v>2539</v>
      </c>
      <c r="C25" s="2448" t="s">
        <v>2540</v>
      </c>
      <c r="D25" s="2448" t="s">
        <v>2541</v>
      </c>
      <c r="E25" s="2449" t="s">
        <v>2542</v>
      </c>
      <c r="F25" s="4177"/>
      <c r="G25" s="4177"/>
      <c r="H25" s="4177"/>
      <c r="I25" s="4177"/>
      <c r="J25" s="4174"/>
      <c r="K25" s="4172"/>
    </row>
    <row r="26" spans="1:11" s="2429" customFormat="1" ht="18" customHeight="1">
      <c r="A26" s="2423"/>
      <c r="B26" s="2424" t="s">
        <v>221</v>
      </c>
      <c r="C26" s="2424"/>
      <c r="D26" s="2424" t="s">
        <v>221</v>
      </c>
      <c r="E26" s="2424"/>
      <c r="F26" s="2425" t="s">
        <v>2543</v>
      </c>
      <c r="G26" s="2426"/>
      <c r="H26" s="2426"/>
      <c r="I26" s="2427" t="str">
        <f>IF(A26=1,1*G26*H26,"－")</f>
        <v>－</v>
      </c>
      <c r="J26" s="2440"/>
      <c r="K26" s="2428" t="str">
        <f>IF(A26=1,1*G26*2,"－")</f>
        <v>－</v>
      </c>
    </row>
    <row r="27" spans="1:11" s="2429" customFormat="1" ht="18" customHeight="1">
      <c r="A27" s="2430"/>
      <c r="B27" s="2431" t="s">
        <v>221</v>
      </c>
      <c r="C27" s="2431"/>
      <c r="D27" s="2431" t="s">
        <v>221</v>
      </c>
      <c r="E27" s="2431"/>
      <c r="F27" s="2432" t="s">
        <v>2544</v>
      </c>
      <c r="G27" s="2433"/>
      <c r="H27" s="2433"/>
      <c r="I27" s="2427" t="str">
        <f>IF(A27=1,1*G27*H27,"－")</f>
        <v>－</v>
      </c>
      <c r="J27" s="2440"/>
      <c r="K27" s="2428" t="str">
        <f>IF(A27=1,1*G27*2,"－")</f>
        <v>－</v>
      </c>
    </row>
    <row r="28" spans="1:11" s="2429" customFormat="1" ht="18" customHeight="1">
      <c r="A28" s="2430"/>
      <c r="B28" s="2431"/>
      <c r="C28" s="2431"/>
      <c r="D28" s="2431"/>
      <c r="E28" s="2431"/>
      <c r="F28" s="2432"/>
      <c r="G28" s="2433"/>
      <c r="H28" s="2433"/>
      <c r="I28" s="2427" t="str">
        <f>IF(A28=1,1*G28*H28,"－")</f>
        <v>－</v>
      </c>
      <c r="J28" s="2440"/>
      <c r="K28" s="2428" t="str">
        <f>IF(A28=1,1*G28*2,"－")</f>
        <v>－</v>
      </c>
    </row>
    <row r="29" spans="1:11" s="2429" customFormat="1" ht="18" customHeight="1">
      <c r="A29" s="2430"/>
      <c r="B29" s="2431"/>
      <c r="C29" s="2431"/>
      <c r="D29" s="2431"/>
      <c r="E29" s="2431"/>
      <c r="F29" s="2432"/>
      <c r="G29" s="2433"/>
      <c r="H29" s="2433"/>
      <c r="I29" s="2427" t="str">
        <f>IF(A29=1,1*G29*H29,"－")</f>
        <v>－</v>
      </c>
      <c r="J29" s="2440"/>
      <c r="K29" s="2428" t="str">
        <f>IF(A29=1,1*G29*2,"－")</f>
        <v>－</v>
      </c>
    </row>
    <row r="30" spans="1:11" ht="18" customHeight="1">
      <c r="A30" s="2434" t="s">
        <v>2135</v>
      </c>
      <c r="B30" s="2434"/>
      <c r="C30" s="2434"/>
      <c r="D30" s="2434"/>
      <c r="E30" s="2434"/>
      <c r="F30" s="2417"/>
    </row>
    <row r="31" spans="1:11" ht="18" customHeight="1">
      <c r="A31" s="2435"/>
      <c r="B31" s="2435"/>
      <c r="C31" s="2435"/>
      <c r="D31" s="2435"/>
      <c r="E31" s="2435"/>
      <c r="F31" s="2417"/>
    </row>
    <row r="32" spans="1:11" ht="18" customHeight="1">
      <c r="A32" s="2416"/>
      <c r="B32" s="2416"/>
      <c r="C32" s="2416"/>
      <c r="D32" s="2416"/>
      <c r="E32" s="2416"/>
      <c r="F32" s="2417"/>
    </row>
    <row r="33" spans="1:11" ht="18" customHeight="1">
      <c r="A33" s="2418" t="s">
        <v>2545</v>
      </c>
      <c r="B33" s="2418"/>
      <c r="C33" s="2418"/>
      <c r="D33" s="2418"/>
      <c r="E33" s="2418"/>
      <c r="F33" s="2417"/>
      <c r="I33" s="2408"/>
      <c r="J33" s="2408"/>
    </row>
    <row r="34" spans="1:11" s="2422" customFormat="1" ht="18" customHeight="1">
      <c r="A34" s="4182" t="s">
        <v>2103</v>
      </c>
      <c r="B34" s="4183" t="s">
        <v>2537</v>
      </c>
      <c r="C34" s="4184"/>
      <c r="D34" s="4184"/>
      <c r="E34" s="4185"/>
      <c r="F34" s="4182" t="s">
        <v>2538</v>
      </c>
      <c r="G34" s="4176" t="s">
        <v>2580</v>
      </c>
      <c r="H34" s="4176" t="s">
        <v>2581</v>
      </c>
      <c r="I34" s="4176" t="s">
        <v>1107</v>
      </c>
      <c r="J34" s="4173" t="s">
        <v>2582</v>
      </c>
      <c r="K34" s="4171" t="s">
        <v>1108</v>
      </c>
    </row>
    <row r="35" spans="1:11" s="2422" customFormat="1" ht="135" customHeight="1">
      <c r="A35" s="4186"/>
      <c r="B35" s="2448" t="s">
        <v>2539</v>
      </c>
      <c r="C35" s="2448" t="s">
        <v>2540</v>
      </c>
      <c r="D35" s="2448" t="s">
        <v>2541</v>
      </c>
      <c r="E35" s="2449" t="s">
        <v>2542</v>
      </c>
      <c r="F35" s="4186"/>
      <c r="G35" s="4177"/>
      <c r="H35" s="4177"/>
      <c r="I35" s="4177"/>
      <c r="J35" s="4174"/>
      <c r="K35" s="4172"/>
    </row>
    <row r="36" spans="1:11" ht="18" customHeight="1">
      <c r="A36" s="2423"/>
      <c r="B36" s="2424" t="s">
        <v>221</v>
      </c>
      <c r="C36" s="2424"/>
      <c r="D36" s="2424" t="s">
        <v>221</v>
      </c>
      <c r="E36" s="2424"/>
      <c r="F36" s="2425" t="s">
        <v>2546</v>
      </c>
      <c r="G36" s="2426"/>
      <c r="H36" s="2426"/>
      <c r="I36" s="2427" t="str">
        <f t="shared" ref="I36:I42" si="0">IF(A36=1,1*G36*H36,"－")</f>
        <v>－</v>
      </c>
      <c r="J36" s="2426"/>
      <c r="K36" s="2428" t="str">
        <f t="shared" ref="K36:K42" si="1">IF(A36=1,1*G36*2,"－")</f>
        <v>－</v>
      </c>
    </row>
    <row r="37" spans="1:11" ht="18" customHeight="1">
      <c r="A37" s="2423"/>
      <c r="B37" s="2424" t="s">
        <v>221</v>
      </c>
      <c r="C37" s="2424"/>
      <c r="D37" s="2424" t="s">
        <v>221</v>
      </c>
      <c r="E37" s="2424"/>
      <c r="F37" s="2425" t="s">
        <v>2547</v>
      </c>
      <c r="G37" s="2426"/>
      <c r="H37" s="2426"/>
      <c r="I37" s="2427" t="str">
        <f t="shared" si="0"/>
        <v>－</v>
      </c>
      <c r="J37" s="2426"/>
      <c r="K37" s="2428" t="str">
        <f t="shared" si="1"/>
        <v>－</v>
      </c>
    </row>
    <row r="38" spans="1:11" ht="18" customHeight="1">
      <c r="A38" s="2423"/>
      <c r="B38" s="2424" t="s">
        <v>221</v>
      </c>
      <c r="C38" s="2424"/>
      <c r="D38" s="2424" t="s">
        <v>221</v>
      </c>
      <c r="E38" s="2424"/>
      <c r="F38" s="2425" t="s">
        <v>2548</v>
      </c>
      <c r="G38" s="2426"/>
      <c r="H38" s="2426"/>
      <c r="I38" s="2427" t="str">
        <f t="shared" si="0"/>
        <v>－</v>
      </c>
      <c r="J38" s="2426"/>
      <c r="K38" s="2428" t="str">
        <f t="shared" si="1"/>
        <v>－</v>
      </c>
    </row>
    <row r="39" spans="1:11" ht="18" customHeight="1">
      <c r="A39" s="2423"/>
      <c r="B39" s="2424" t="s">
        <v>221</v>
      </c>
      <c r="C39" s="2424" t="s">
        <v>221</v>
      </c>
      <c r="D39" s="2424" t="s">
        <v>221</v>
      </c>
      <c r="E39" s="2424" t="s">
        <v>221</v>
      </c>
      <c r="F39" s="2425" t="s">
        <v>2549</v>
      </c>
      <c r="G39" s="2426"/>
      <c r="H39" s="2426"/>
      <c r="I39" s="2427" t="str">
        <f t="shared" si="0"/>
        <v>－</v>
      </c>
      <c r="J39" s="2426"/>
      <c r="K39" s="2428" t="str">
        <f t="shared" si="1"/>
        <v>－</v>
      </c>
    </row>
    <row r="40" spans="1:11" ht="18" customHeight="1">
      <c r="A40" s="2423"/>
      <c r="B40" s="2424" t="s">
        <v>221</v>
      </c>
      <c r="C40" s="2424"/>
      <c r="D40" s="2424" t="s">
        <v>221</v>
      </c>
      <c r="E40" s="2424"/>
      <c r="F40" s="2425" t="s">
        <v>2550</v>
      </c>
      <c r="G40" s="2426"/>
      <c r="H40" s="2426"/>
      <c r="I40" s="2427" t="str">
        <f t="shared" si="0"/>
        <v>－</v>
      </c>
      <c r="J40" s="2426"/>
      <c r="K40" s="2428" t="str">
        <f t="shared" si="1"/>
        <v>－</v>
      </c>
    </row>
    <row r="41" spans="1:11" ht="18" customHeight="1">
      <c r="A41" s="2423"/>
      <c r="B41" s="2424"/>
      <c r="C41" s="2424"/>
      <c r="D41" s="2424"/>
      <c r="E41" s="2424"/>
      <c r="F41" s="2425"/>
      <c r="G41" s="2426"/>
      <c r="H41" s="2426"/>
      <c r="I41" s="2427" t="str">
        <f t="shared" si="0"/>
        <v>－</v>
      </c>
      <c r="J41" s="2426"/>
      <c r="K41" s="2428" t="str">
        <f t="shared" si="1"/>
        <v>－</v>
      </c>
    </row>
    <row r="42" spans="1:11" ht="18" customHeight="1">
      <c r="A42" s="2423"/>
      <c r="B42" s="2424"/>
      <c r="C42" s="2424"/>
      <c r="D42" s="2424"/>
      <c r="E42" s="2424"/>
      <c r="F42" s="2425"/>
      <c r="G42" s="2426"/>
      <c r="H42" s="2426"/>
      <c r="I42" s="2427" t="str">
        <f t="shared" si="0"/>
        <v>－</v>
      </c>
      <c r="J42" s="2426"/>
      <c r="K42" s="2428" t="str">
        <f t="shared" si="1"/>
        <v>－</v>
      </c>
    </row>
    <row r="43" spans="1:11" s="2438" customFormat="1" ht="18" customHeight="1">
      <c r="A43" s="2434" t="s">
        <v>2135</v>
      </c>
      <c r="B43" s="2434"/>
      <c r="C43" s="2434"/>
      <c r="D43" s="2434"/>
      <c r="E43" s="2434"/>
      <c r="F43" s="2436"/>
      <c r="G43" s="2436"/>
      <c r="H43" s="2436"/>
      <c r="I43" s="2436"/>
      <c r="J43" s="2436"/>
      <c r="K43" s="2437"/>
    </row>
    <row r="44" spans="1:11" ht="18" customHeight="1">
      <c r="A44" s="2435"/>
      <c r="B44" s="2435"/>
      <c r="C44" s="2435"/>
      <c r="D44" s="2435"/>
      <c r="E44" s="2435"/>
      <c r="F44" s="2417"/>
    </row>
    <row r="45" spans="1:11" ht="18" customHeight="1">
      <c r="A45" s="2416"/>
      <c r="B45" s="2416"/>
      <c r="C45" s="2416"/>
      <c r="D45" s="2416"/>
      <c r="E45" s="2416"/>
      <c r="F45" s="2417"/>
    </row>
    <row r="46" spans="1:11" ht="18" customHeight="1">
      <c r="A46" s="2418" t="s">
        <v>2551</v>
      </c>
      <c r="B46" s="2418"/>
      <c r="C46" s="2418"/>
      <c r="D46" s="2418"/>
      <c r="E46" s="2418"/>
      <c r="F46" s="2417"/>
      <c r="G46" s="2408"/>
      <c r="H46" s="2408"/>
      <c r="I46" s="2408"/>
      <c r="J46" s="2408"/>
    </row>
    <row r="47" spans="1:11" s="2422" customFormat="1" ht="18" customHeight="1">
      <c r="A47" s="4182" t="s">
        <v>2103</v>
      </c>
      <c r="B47" s="4183" t="s">
        <v>2537</v>
      </c>
      <c r="C47" s="4184"/>
      <c r="D47" s="4184"/>
      <c r="E47" s="4185"/>
      <c r="F47" s="4182" t="s">
        <v>2538</v>
      </c>
      <c r="G47" s="4176" t="s">
        <v>2580</v>
      </c>
      <c r="H47" s="4176" t="s">
        <v>2581</v>
      </c>
      <c r="I47" s="4176" t="s">
        <v>1107</v>
      </c>
      <c r="J47" s="4173" t="s">
        <v>2582</v>
      </c>
      <c r="K47" s="4171" t="s">
        <v>1108</v>
      </c>
    </row>
    <row r="48" spans="1:11" s="2422" customFormat="1" ht="135" customHeight="1">
      <c r="A48" s="4186"/>
      <c r="B48" s="2448" t="s">
        <v>2539</v>
      </c>
      <c r="C48" s="2448" t="s">
        <v>2540</v>
      </c>
      <c r="D48" s="2448" t="s">
        <v>2541</v>
      </c>
      <c r="E48" s="2449" t="s">
        <v>2542</v>
      </c>
      <c r="F48" s="4186"/>
      <c r="G48" s="4177"/>
      <c r="H48" s="4177"/>
      <c r="I48" s="4177"/>
      <c r="J48" s="4174"/>
      <c r="K48" s="4172"/>
    </row>
    <row r="49" spans="1:11" ht="30" customHeight="1">
      <c r="A49" s="2430"/>
      <c r="B49" s="2431" t="s">
        <v>221</v>
      </c>
      <c r="C49" s="2431"/>
      <c r="D49" s="2431" t="s">
        <v>221</v>
      </c>
      <c r="E49" s="2431"/>
      <c r="F49" s="2432" t="s">
        <v>2312</v>
      </c>
      <c r="G49" s="2433"/>
      <c r="H49" s="2433"/>
      <c r="I49" s="2443" t="str">
        <f t="shared" ref="I49:I55" si="2">IF(A49=1,1*G49*H49,"－")</f>
        <v>－</v>
      </c>
      <c r="J49" s="2444"/>
      <c r="K49" s="2428" t="str">
        <f t="shared" ref="K49:K55" si="3">IF(A49=1,1*G49*2,"－")</f>
        <v>－</v>
      </c>
    </row>
    <row r="50" spans="1:11" ht="18" customHeight="1">
      <c r="A50" s="2430"/>
      <c r="B50" s="2431" t="s">
        <v>221</v>
      </c>
      <c r="C50" s="2431"/>
      <c r="D50" s="2431" t="s">
        <v>221</v>
      </c>
      <c r="E50" s="2431"/>
      <c r="F50" s="2432" t="s">
        <v>2552</v>
      </c>
      <c r="G50" s="2433"/>
      <c r="H50" s="2433"/>
      <c r="I50" s="2443" t="str">
        <f t="shared" si="2"/>
        <v>－</v>
      </c>
      <c r="J50" s="2445"/>
      <c r="K50" s="2428" t="str">
        <f t="shared" si="3"/>
        <v>－</v>
      </c>
    </row>
    <row r="51" spans="1:11" ht="18" customHeight="1">
      <c r="A51" s="2423"/>
      <c r="B51" s="2424" t="s">
        <v>221</v>
      </c>
      <c r="C51" s="2424"/>
      <c r="D51" s="2424" t="s">
        <v>221</v>
      </c>
      <c r="E51" s="2424"/>
      <c r="F51" s="2425" t="s">
        <v>2553</v>
      </c>
      <c r="G51" s="2426"/>
      <c r="H51" s="2426"/>
      <c r="I51" s="2443" t="str">
        <f t="shared" si="2"/>
        <v>－</v>
      </c>
      <c r="J51" s="2445"/>
      <c r="K51" s="2428" t="str">
        <f t="shared" si="3"/>
        <v>－</v>
      </c>
    </row>
    <row r="52" spans="1:11" ht="18" customHeight="1">
      <c r="A52" s="2430"/>
      <c r="B52" s="2431" t="s">
        <v>221</v>
      </c>
      <c r="C52" s="2431"/>
      <c r="D52" s="2431" t="s">
        <v>221</v>
      </c>
      <c r="E52" s="2431"/>
      <c r="F52" s="2432" t="s">
        <v>2316</v>
      </c>
      <c r="G52" s="2433"/>
      <c r="H52" s="2433"/>
      <c r="I52" s="2443" t="str">
        <f t="shared" si="2"/>
        <v>－</v>
      </c>
      <c r="J52" s="2444"/>
      <c r="K52" s="2428" t="str">
        <f t="shared" si="3"/>
        <v>－</v>
      </c>
    </row>
    <row r="53" spans="1:11" ht="18" customHeight="1">
      <c r="A53" s="2430"/>
      <c r="B53" s="2431" t="s">
        <v>221</v>
      </c>
      <c r="C53" s="2431"/>
      <c r="D53" s="2431" t="s">
        <v>221</v>
      </c>
      <c r="E53" s="2431"/>
      <c r="F53" s="2432" t="s">
        <v>2309</v>
      </c>
      <c r="G53" s="2433"/>
      <c r="H53" s="2433"/>
      <c r="I53" s="2443" t="str">
        <f t="shared" si="2"/>
        <v>－</v>
      </c>
      <c r="J53" s="2445"/>
      <c r="K53" s="2428" t="str">
        <f t="shared" si="3"/>
        <v>－</v>
      </c>
    </row>
    <row r="54" spans="1:11" ht="18" customHeight="1">
      <c r="A54" s="2430"/>
      <c r="B54" s="2431"/>
      <c r="C54" s="2431"/>
      <c r="D54" s="2431"/>
      <c r="E54" s="2431"/>
      <c r="F54" s="2432"/>
      <c r="G54" s="2433"/>
      <c r="H54" s="2433"/>
      <c r="I54" s="2443" t="str">
        <f t="shared" si="2"/>
        <v>－</v>
      </c>
      <c r="J54" s="2445"/>
      <c r="K54" s="2428" t="str">
        <f t="shared" si="3"/>
        <v>－</v>
      </c>
    </row>
    <row r="55" spans="1:11" ht="18" customHeight="1">
      <c r="A55" s="2423"/>
      <c r="B55" s="2424"/>
      <c r="C55" s="2424"/>
      <c r="D55" s="2424"/>
      <c r="E55" s="2424"/>
      <c r="F55" s="2425"/>
      <c r="G55" s="2426"/>
      <c r="H55" s="2426"/>
      <c r="I55" s="2443" t="str">
        <f t="shared" si="2"/>
        <v>－</v>
      </c>
      <c r="J55" s="2444"/>
      <c r="K55" s="2428" t="str">
        <f t="shared" si="3"/>
        <v>－</v>
      </c>
    </row>
    <row r="56" spans="1:11" ht="18" customHeight="1">
      <c r="A56" s="2434" t="s">
        <v>2135</v>
      </c>
      <c r="B56" s="2434"/>
      <c r="C56" s="2434"/>
      <c r="D56" s="2434"/>
      <c r="E56" s="2434"/>
      <c r="F56" s="2417"/>
    </row>
    <row r="57" spans="1:11" ht="18" customHeight="1">
      <c r="A57" s="2434"/>
      <c r="B57" s="2434"/>
      <c r="C57" s="2434"/>
      <c r="D57" s="2434"/>
      <c r="E57" s="2434"/>
      <c r="F57" s="2417"/>
    </row>
    <row r="58" spans="1:11" ht="18" customHeight="1">
      <c r="A58" s="2416"/>
      <c r="B58" s="2416"/>
      <c r="C58" s="2416"/>
      <c r="D58" s="2416"/>
      <c r="E58" s="2416"/>
      <c r="F58" s="2417"/>
    </row>
    <row r="59" spans="1:11" ht="18" customHeight="1">
      <c r="A59" s="2418" t="s">
        <v>2554</v>
      </c>
      <c r="B59" s="2418"/>
      <c r="C59" s="2418"/>
      <c r="D59" s="2418"/>
      <c r="E59" s="2418"/>
      <c r="F59" s="2417"/>
      <c r="G59" s="2408" t="s">
        <v>36</v>
      </c>
      <c r="H59" s="2419">
        <f>SUM(I63:I69)+SUM(I76:I83)+SUM(I90:I95)+SUM(I102:I108)</f>
        <v>0</v>
      </c>
      <c r="I59" s="2420" t="s">
        <v>1051</v>
      </c>
      <c r="J59" s="2420"/>
      <c r="K59" s="2421">
        <f>SUM(K63:K69)+SUM(K76:K83)+SUM(K90:K95)+SUM(K102:K108)</f>
        <v>0</v>
      </c>
    </row>
    <row r="60" spans="1:11" ht="18" customHeight="1">
      <c r="A60" s="2418" t="s">
        <v>2555</v>
      </c>
      <c r="B60" s="2418"/>
      <c r="C60" s="2418"/>
      <c r="D60" s="2418"/>
      <c r="E60" s="2418"/>
      <c r="F60" s="2417"/>
    </row>
    <row r="61" spans="1:11" s="2422" customFormat="1" ht="18" customHeight="1">
      <c r="A61" s="4182" t="s">
        <v>2103</v>
      </c>
      <c r="B61" s="4183" t="s">
        <v>2537</v>
      </c>
      <c r="C61" s="4184"/>
      <c r="D61" s="4184"/>
      <c r="E61" s="4185"/>
      <c r="F61" s="4182" t="s">
        <v>2538</v>
      </c>
      <c r="G61" s="4176" t="s">
        <v>2580</v>
      </c>
      <c r="H61" s="4176" t="s">
        <v>2581</v>
      </c>
      <c r="I61" s="4176" t="s">
        <v>1107</v>
      </c>
      <c r="J61" s="4173" t="s">
        <v>2582</v>
      </c>
      <c r="K61" s="4171" t="s">
        <v>1108</v>
      </c>
    </row>
    <row r="62" spans="1:11" s="2422" customFormat="1" ht="135" customHeight="1">
      <c r="A62" s="4177"/>
      <c r="B62" s="2448" t="s">
        <v>2539</v>
      </c>
      <c r="C62" s="2448" t="s">
        <v>2540</v>
      </c>
      <c r="D62" s="2448" t="s">
        <v>2541</v>
      </c>
      <c r="E62" s="2449" t="s">
        <v>2542</v>
      </c>
      <c r="F62" s="4177"/>
      <c r="G62" s="4177"/>
      <c r="H62" s="4177"/>
      <c r="I62" s="4177"/>
      <c r="J62" s="4174"/>
      <c r="K62" s="4172"/>
    </row>
    <row r="63" spans="1:11" ht="18" customHeight="1">
      <c r="A63" s="2430"/>
      <c r="B63" s="2431"/>
      <c r="C63" s="2431" t="s">
        <v>221</v>
      </c>
      <c r="D63" s="2431" t="s">
        <v>221</v>
      </c>
      <c r="E63" s="2431"/>
      <c r="F63" s="2432" t="s">
        <v>2556</v>
      </c>
      <c r="G63" s="2433"/>
      <c r="H63" s="2433"/>
      <c r="I63" s="2427" t="str">
        <f t="shared" ref="I63:I69" si="4">IF(A63=1,1*G63*H63,"－")</f>
        <v>－</v>
      </c>
      <c r="J63" s="2444"/>
      <c r="K63" s="2428" t="str">
        <f t="shared" ref="K63:K69" si="5">IF(A63=1,1*G63*2,"－")</f>
        <v>－</v>
      </c>
    </row>
    <row r="64" spans="1:11" ht="18" customHeight="1">
      <c r="A64" s="2430"/>
      <c r="B64" s="2431"/>
      <c r="C64" s="2431" t="s">
        <v>221</v>
      </c>
      <c r="D64" s="2431" t="s">
        <v>221</v>
      </c>
      <c r="E64" s="2431"/>
      <c r="F64" s="2432" t="s">
        <v>2557</v>
      </c>
      <c r="G64" s="2433"/>
      <c r="H64" s="2433"/>
      <c r="I64" s="2427" t="str">
        <f t="shared" si="4"/>
        <v>－</v>
      </c>
      <c r="J64" s="2444"/>
      <c r="K64" s="2428" t="str">
        <f t="shared" si="5"/>
        <v>－</v>
      </c>
    </row>
    <row r="65" spans="1:11" ht="18" customHeight="1">
      <c r="A65" s="2430"/>
      <c r="B65" s="2431"/>
      <c r="C65" s="2431" t="s">
        <v>221</v>
      </c>
      <c r="D65" s="2431" t="s">
        <v>221</v>
      </c>
      <c r="E65" s="2431"/>
      <c r="F65" s="2432" t="s">
        <v>2558</v>
      </c>
      <c r="G65" s="2433"/>
      <c r="H65" s="2433"/>
      <c r="I65" s="2427" t="str">
        <f t="shared" si="4"/>
        <v>－</v>
      </c>
      <c r="J65" s="2444"/>
      <c r="K65" s="2428" t="str">
        <f t="shared" si="5"/>
        <v>－</v>
      </c>
    </row>
    <row r="66" spans="1:11" ht="18" customHeight="1">
      <c r="A66" s="2430"/>
      <c r="B66" s="2431"/>
      <c r="C66" s="2431" t="s">
        <v>221</v>
      </c>
      <c r="D66" s="2431" t="s">
        <v>221</v>
      </c>
      <c r="E66" s="2431"/>
      <c r="F66" s="2432" t="s">
        <v>2559</v>
      </c>
      <c r="G66" s="2433"/>
      <c r="H66" s="2433"/>
      <c r="I66" s="2427" t="str">
        <f t="shared" si="4"/>
        <v>－</v>
      </c>
      <c r="J66" s="2444"/>
      <c r="K66" s="2428" t="str">
        <f t="shared" si="5"/>
        <v>－</v>
      </c>
    </row>
    <row r="67" spans="1:11" ht="18" customHeight="1">
      <c r="A67" s="2430"/>
      <c r="B67" s="2431"/>
      <c r="C67" s="2431" t="s">
        <v>221</v>
      </c>
      <c r="D67" s="2431" t="s">
        <v>221</v>
      </c>
      <c r="E67" s="2431"/>
      <c r="F67" s="2432" t="s">
        <v>2560</v>
      </c>
      <c r="G67" s="2433"/>
      <c r="H67" s="2433"/>
      <c r="I67" s="2427" t="str">
        <f t="shared" si="4"/>
        <v>－</v>
      </c>
      <c r="J67" s="2444"/>
      <c r="K67" s="2428" t="str">
        <f t="shared" si="5"/>
        <v>－</v>
      </c>
    </row>
    <row r="68" spans="1:11" ht="18" customHeight="1">
      <c r="A68" s="2430"/>
      <c r="B68" s="2431"/>
      <c r="C68" s="2431"/>
      <c r="D68" s="2431"/>
      <c r="E68" s="2431"/>
      <c r="F68" s="2432"/>
      <c r="G68" s="2433"/>
      <c r="H68" s="2433"/>
      <c r="I68" s="2427" t="str">
        <f t="shared" si="4"/>
        <v>－</v>
      </c>
      <c r="J68" s="2444"/>
      <c r="K68" s="2428" t="str">
        <f t="shared" si="5"/>
        <v>－</v>
      </c>
    </row>
    <row r="69" spans="1:11" ht="18" customHeight="1">
      <c r="A69" s="2430"/>
      <c r="B69" s="2431"/>
      <c r="C69" s="2431"/>
      <c r="D69" s="2431"/>
      <c r="E69" s="2431"/>
      <c r="F69" s="2432"/>
      <c r="G69" s="2433"/>
      <c r="H69" s="2433"/>
      <c r="I69" s="2427" t="str">
        <f t="shared" si="4"/>
        <v>－</v>
      </c>
      <c r="J69" s="2444"/>
      <c r="K69" s="2428" t="str">
        <f t="shared" si="5"/>
        <v>－</v>
      </c>
    </row>
    <row r="70" spans="1:11" ht="18" customHeight="1">
      <c r="A70" s="2434" t="s">
        <v>2135</v>
      </c>
      <c r="B70" s="2434"/>
      <c r="C70" s="2434"/>
      <c r="D70" s="2434"/>
      <c r="E70" s="2434"/>
      <c r="F70" s="2417"/>
    </row>
    <row r="71" spans="1:11" ht="18" customHeight="1">
      <c r="A71" s="2434"/>
      <c r="B71" s="2434"/>
      <c r="C71" s="2434"/>
      <c r="D71" s="2434"/>
      <c r="E71" s="2434"/>
      <c r="F71" s="2417"/>
    </row>
    <row r="72" spans="1:11" ht="18" customHeight="1">
      <c r="A72" s="2416"/>
      <c r="B72" s="2416"/>
      <c r="C72" s="2416"/>
      <c r="D72" s="2416"/>
      <c r="E72" s="2416"/>
      <c r="F72" s="2417"/>
    </row>
    <row r="73" spans="1:11" ht="18" customHeight="1">
      <c r="A73" s="2418" t="s">
        <v>2561</v>
      </c>
      <c r="B73" s="2418"/>
      <c r="C73" s="2418"/>
      <c r="D73" s="2418"/>
      <c r="E73" s="2418"/>
      <c r="F73" s="2417"/>
      <c r="G73" s="2408"/>
      <c r="H73" s="2408"/>
      <c r="I73" s="2408"/>
      <c r="J73" s="2408"/>
    </row>
    <row r="74" spans="1:11" s="2422" customFormat="1" ht="18" customHeight="1">
      <c r="A74" s="4182" t="s">
        <v>2103</v>
      </c>
      <c r="B74" s="4183" t="s">
        <v>2537</v>
      </c>
      <c r="C74" s="4184"/>
      <c r="D74" s="4184"/>
      <c r="E74" s="4185"/>
      <c r="F74" s="4182" t="s">
        <v>2538</v>
      </c>
      <c r="G74" s="4176" t="s">
        <v>2580</v>
      </c>
      <c r="H74" s="4176" t="s">
        <v>2581</v>
      </c>
      <c r="I74" s="4176" t="s">
        <v>1107</v>
      </c>
      <c r="J74" s="4173" t="s">
        <v>2582</v>
      </c>
      <c r="K74" s="4171" t="s">
        <v>1108</v>
      </c>
    </row>
    <row r="75" spans="1:11" s="2422" customFormat="1" ht="135" customHeight="1">
      <c r="A75" s="4177"/>
      <c r="B75" s="2448" t="s">
        <v>2539</v>
      </c>
      <c r="C75" s="2448" t="s">
        <v>2540</v>
      </c>
      <c r="D75" s="2448" t="s">
        <v>2541</v>
      </c>
      <c r="E75" s="2449" t="s">
        <v>2542</v>
      </c>
      <c r="F75" s="4177"/>
      <c r="G75" s="4177"/>
      <c r="H75" s="4177"/>
      <c r="I75" s="4177"/>
      <c r="J75" s="4174"/>
      <c r="K75" s="4172"/>
    </row>
    <row r="76" spans="1:11" ht="18" customHeight="1">
      <c r="A76" s="2430"/>
      <c r="B76" s="2431"/>
      <c r="C76" s="2431" t="s">
        <v>221</v>
      </c>
      <c r="D76" s="2431" t="s">
        <v>221</v>
      </c>
      <c r="E76" s="2431" t="s">
        <v>221</v>
      </c>
      <c r="F76" s="2432" t="s">
        <v>2562</v>
      </c>
      <c r="G76" s="2433"/>
      <c r="H76" s="2433"/>
      <c r="I76" s="2427" t="str">
        <f t="shared" ref="I76:I83" si="6">IF(A76=1,1*G76*H76,"－")</f>
        <v>－</v>
      </c>
      <c r="J76" s="2433"/>
      <c r="K76" s="2428" t="str">
        <f t="shared" ref="K76:K83" si="7">IF(A76=1,1*G76*2,"－")</f>
        <v>－</v>
      </c>
    </row>
    <row r="77" spans="1:11" ht="18" customHeight="1">
      <c r="A77" s="2430"/>
      <c r="B77" s="2431"/>
      <c r="C77" s="2431" t="s">
        <v>221</v>
      </c>
      <c r="D77" s="2431" t="s">
        <v>221</v>
      </c>
      <c r="E77" s="2431" t="s">
        <v>221</v>
      </c>
      <c r="F77" s="2432" t="s">
        <v>2563</v>
      </c>
      <c r="G77" s="2433"/>
      <c r="H77" s="2433"/>
      <c r="I77" s="2427" t="str">
        <f t="shared" si="6"/>
        <v>－</v>
      </c>
      <c r="J77" s="2433"/>
      <c r="K77" s="2428" t="str">
        <f t="shared" si="7"/>
        <v>－</v>
      </c>
    </row>
    <row r="78" spans="1:11" ht="30" customHeight="1">
      <c r="A78" s="2430"/>
      <c r="B78" s="2431"/>
      <c r="C78" s="2431" t="s">
        <v>221</v>
      </c>
      <c r="D78" s="2431" t="s">
        <v>221</v>
      </c>
      <c r="E78" s="2431" t="s">
        <v>221</v>
      </c>
      <c r="F78" s="2432" t="s">
        <v>2564</v>
      </c>
      <c r="G78" s="2433"/>
      <c r="H78" s="2433"/>
      <c r="I78" s="2427" t="str">
        <f t="shared" si="6"/>
        <v>－</v>
      </c>
      <c r="J78" s="2433"/>
      <c r="K78" s="2428" t="str">
        <f t="shared" si="7"/>
        <v>－</v>
      </c>
    </row>
    <row r="79" spans="1:11" ht="18" customHeight="1">
      <c r="A79" s="2430"/>
      <c r="B79" s="2431"/>
      <c r="C79" s="2431" t="s">
        <v>221</v>
      </c>
      <c r="D79" s="2431" t="s">
        <v>221</v>
      </c>
      <c r="E79" s="2431" t="s">
        <v>221</v>
      </c>
      <c r="F79" s="2432" t="s">
        <v>2565</v>
      </c>
      <c r="G79" s="2433"/>
      <c r="H79" s="2433"/>
      <c r="I79" s="2427" t="str">
        <f t="shared" si="6"/>
        <v>－</v>
      </c>
      <c r="J79" s="2433"/>
      <c r="K79" s="2428" t="str">
        <f t="shared" si="7"/>
        <v>－</v>
      </c>
    </row>
    <row r="80" spans="1:11" ht="18" customHeight="1">
      <c r="A80" s="2430"/>
      <c r="B80" s="2431"/>
      <c r="C80" s="2431" t="s">
        <v>221</v>
      </c>
      <c r="D80" s="2431" t="s">
        <v>221</v>
      </c>
      <c r="E80" s="2431" t="s">
        <v>221</v>
      </c>
      <c r="F80" s="2432" t="s">
        <v>2566</v>
      </c>
      <c r="G80" s="2433"/>
      <c r="H80" s="2433"/>
      <c r="I80" s="2427" t="str">
        <f t="shared" si="6"/>
        <v>－</v>
      </c>
      <c r="J80" s="2433"/>
      <c r="K80" s="2428" t="str">
        <f t="shared" si="7"/>
        <v>－</v>
      </c>
    </row>
    <row r="81" spans="1:11" ht="18" customHeight="1">
      <c r="A81" s="2430"/>
      <c r="B81" s="2431"/>
      <c r="C81" s="2431" t="s">
        <v>221</v>
      </c>
      <c r="D81" s="2431"/>
      <c r="E81" s="2431" t="s">
        <v>221</v>
      </c>
      <c r="F81" s="2432" t="s">
        <v>2567</v>
      </c>
      <c r="G81" s="2433"/>
      <c r="H81" s="2433"/>
      <c r="I81" s="2427" t="str">
        <f t="shared" si="6"/>
        <v>－</v>
      </c>
      <c r="J81" s="2433"/>
      <c r="K81" s="2428" t="str">
        <f t="shared" si="7"/>
        <v>－</v>
      </c>
    </row>
    <row r="82" spans="1:11" ht="18" customHeight="1">
      <c r="A82" s="2430"/>
      <c r="B82" s="2431"/>
      <c r="C82" s="2431"/>
      <c r="D82" s="2431"/>
      <c r="E82" s="2431"/>
      <c r="F82" s="2432"/>
      <c r="G82" s="2433"/>
      <c r="H82" s="2433"/>
      <c r="I82" s="2427" t="str">
        <f t="shared" si="6"/>
        <v>－</v>
      </c>
      <c r="J82" s="2433"/>
      <c r="K82" s="2428" t="str">
        <f t="shared" si="7"/>
        <v>－</v>
      </c>
    </row>
    <row r="83" spans="1:11" ht="18" customHeight="1">
      <c r="A83" s="2430"/>
      <c r="B83" s="2431"/>
      <c r="C83" s="2431"/>
      <c r="D83" s="2431"/>
      <c r="E83" s="2431"/>
      <c r="F83" s="2432"/>
      <c r="G83" s="2433"/>
      <c r="H83" s="2433"/>
      <c r="I83" s="2427" t="str">
        <f t="shared" si="6"/>
        <v>－</v>
      </c>
      <c r="J83" s="2433"/>
      <c r="K83" s="2428" t="str">
        <f t="shared" si="7"/>
        <v>－</v>
      </c>
    </row>
    <row r="84" spans="1:11" ht="18" customHeight="1">
      <c r="A84" s="2434" t="s">
        <v>2135</v>
      </c>
      <c r="B84" s="2434"/>
      <c r="C84" s="2434"/>
      <c r="D84" s="2434"/>
      <c r="E84" s="2434"/>
      <c r="F84" s="2417"/>
    </row>
    <row r="85" spans="1:11" ht="18" customHeight="1">
      <c r="A85" s="2434"/>
      <c r="B85" s="2434"/>
      <c r="C85" s="2434"/>
      <c r="D85" s="2434"/>
      <c r="E85" s="2434"/>
      <c r="F85" s="2417"/>
    </row>
    <row r="86" spans="1:11" ht="18" customHeight="1">
      <c r="A86" s="2418"/>
      <c r="B86" s="2418"/>
      <c r="C86" s="2418"/>
      <c r="D86" s="2418"/>
      <c r="E86" s="2418"/>
      <c r="F86" s="2417"/>
    </row>
    <row r="87" spans="1:11" ht="18" customHeight="1">
      <c r="A87" s="2418" t="s">
        <v>2568</v>
      </c>
      <c r="B87" s="2418"/>
      <c r="C87" s="2418"/>
      <c r="D87" s="2418"/>
      <c r="E87" s="2418"/>
      <c r="F87" s="2417"/>
      <c r="G87" s="2408"/>
      <c r="H87" s="2408"/>
      <c r="I87" s="2408"/>
      <c r="J87" s="2408"/>
    </row>
    <row r="88" spans="1:11" s="2422" customFormat="1" ht="18" customHeight="1">
      <c r="A88" s="4182" t="s">
        <v>2103</v>
      </c>
      <c r="B88" s="4183" t="s">
        <v>2537</v>
      </c>
      <c r="C88" s="4184"/>
      <c r="D88" s="4184"/>
      <c r="E88" s="4185"/>
      <c r="F88" s="4182" t="s">
        <v>2538</v>
      </c>
      <c r="G88" s="4176" t="s">
        <v>2580</v>
      </c>
      <c r="H88" s="4176" t="s">
        <v>2581</v>
      </c>
      <c r="I88" s="4176" t="s">
        <v>1107</v>
      </c>
      <c r="J88" s="4173" t="s">
        <v>2582</v>
      </c>
      <c r="K88" s="4171" t="s">
        <v>1108</v>
      </c>
    </row>
    <row r="89" spans="1:11" s="2422" customFormat="1" ht="135" customHeight="1">
      <c r="A89" s="4177"/>
      <c r="B89" s="2448" t="s">
        <v>2539</v>
      </c>
      <c r="C89" s="2448" t="s">
        <v>2540</v>
      </c>
      <c r="D89" s="2448" t="s">
        <v>2541</v>
      </c>
      <c r="E89" s="2449" t="s">
        <v>2542</v>
      </c>
      <c r="F89" s="4177"/>
      <c r="G89" s="4177"/>
      <c r="H89" s="4177"/>
      <c r="I89" s="4177"/>
      <c r="J89" s="4174"/>
      <c r="K89" s="4172"/>
    </row>
    <row r="90" spans="1:11" ht="30" customHeight="1">
      <c r="A90" s="2430"/>
      <c r="B90" s="2431"/>
      <c r="C90" s="2431" t="s">
        <v>221</v>
      </c>
      <c r="D90" s="2431" t="s">
        <v>221</v>
      </c>
      <c r="E90" s="2431"/>
      <c r="F90" s="2432" t="s">
        <v>2569</v>
      </c>
      <c r="G90" s="2433"/>
      <c r="H90" s="2433"/>
      <c r="I90" s="2427" t="str">
        <f>IF(A90=1,1*G90*H90,"－")</f>
        <v>－</v>
      </c>
      <c r="J90" s="2433"/>
      <c r="K90" s="2428" t="str">
        <f>IF(A90=1,1*G90*2,"－")</f>
        <v>－</v>
      </c>
    </row>
    <row r="91" spans="1:11" ht="18" customHeight="1">
      <c r="A91" s="2430"/>
      <c r="B91" s="2431"/>
      <c r="C91" s="2431" t="s">
        <v>221</v>
      </c>
      <c r="D91" s="2431" t="s">
        <v>221</v>
      </c>
      <c r="E91" s="2431" t="s">
        <v>221</v>
      </c>
      <c r="F91" s="2432" t="s">
        <v>2570</v>
      </c>
      <c r="G91" s="2433"/>
      <c r="H91" s="2433"/>
      <c r="I91" s="2427" t="str">
        <f>IF(A91=1,1*G91*H91,"－")</f>
        <v>－</v>
      </c>
      <c r="J91" s="2433"/>
      <c r="K91" s="2428" t="str">
        <f>IF(A91=1,1*G91*2,"－")</f>
        <v>－</v>
      </c>
    </row>
    <row r="92" spans="1:11" ht="30" customHeight="1">
      <c r="A92" s="2430"/>
      <c r="B92" s="2431"/>
      <c r="C92" s="2431" t="s">
        <v>221</v>
      </c>
      <c r="D92" s="2431" t="s">
        <v>221</v>
      </c>
      <c r="E92" s="2431"/>
      <c r="F92" s="2432" t="s">
        <v>2571</v>
      </c>
      <c r="G92" s="2433"/>
      <c r="H92" s="2433"/>
      <c r="I92" s="2427" t="str">
        <f t="shared" ref="I92:I93" si="8">IF(A92=1,1*G92*H92,"－")</f>
        <v>－</v>
      </c>
      <c r="J92" s="2433"/>
      <c r="K92" s="2428" t="str">
        <f t="shared" ref="K92:K93" si="9">IF(A92=1,1*G92*2,"－")</f>
        <v>－</v>
      </c>
    </row>
    <row r="93" spans="1:11" ht="18" customHeight="1">
      <c r="A93" s="2430"/>
      <c r="B93" s="2431"/>
      <c r="C93" s="2431" t="s">
        <v>221</v>
      </c>
      <c r="D93" s="2431" t="s">
        <v>221</v>
      </c>
      <c r="E93" s="2431"/>
      <c r="F93" s="2432" t="s">
        <v>2572</v>
      </c>
      <c r="G93" s="2433"/>
      <c r="H93" s="2433"/>
      <c r="I93" s="2427" t="str">
        <f t="shared" si="8"/>
        <v>－</v>
      </c>
      <c r="J93" s="2433"/>
      <c r="K93" s="2428" t="str">
        <f t="shared" si="9"/>
        <v>－</v>
      </c>
    </row>
    <row r="94" spans="1:11" ht="18" customHeight="1">
      <c r="A94" s="2423"/>
      <c r="B94" s="2424"/>
      <c r="C94" s="2424"/>
      <c r="D94" s="2424"/>
      <c r="E94" s="2424"/>
      <c r="F94" s="2425"/>
      <c r="G94" s="2426"/>
      <c r="H94" s="2426"/>
      <c r="I94" s="2427" t="str">
        <f>IF(A94=1,1*G94*H94,"－")</f>
        <v>－</v>
      </c>
      <c r="J94" s="2426"/>
      <c r="K94" s="2428" t="str">
        <f>IF(A94=1,1*G94*2,"－")</f>
        <v>－</v>
      </c>
    </row>
    <row r="95" spans="1:11" ht="18" customHeight="1">
      <c r="A95" s="2423"/>
      <c r="B95" s="2424"/>
      <c r="C95" s="2424"/>
      <c r="D95" s="2424"/>
      <c r="E95" s="2424"/>
      <c r="F95" s="2425"/>
      <c r="G95" s="2426"/>
      <c r="H95" s="2426"/>
      <c r="I95" s="2427" t="str">
        <f>IF(A95=1,1*G95*H95,"－")</f>
        <v>－</v>
      </c>
      <c r="J95" s="2426"/>
      <c r="K95" s="2428" t="str">
        <f>IF(A95=1,1*G95*2,"－")</f>
        <v>－</v>
      </c>
    </row>
    <row r="96" spans="1:11" ht="18" customHeight="1">
      <c r="A96" s="2434" t="s">
        <v>2135</v>
      </c>
      <c r="B96" s="2434"/>
      <c r="C96" s="2434"/>
      <c r="D96" s="2434"/>
      <c r="E96" s="2434"/>
      <c r="F96" s="2417"/>
    </row>
    <row r="97" spans="1:11" ht="18" customHeight="1">
      <c r="A97" s="2435"/>
      <c r="B97" s="2435"/>
      <c r="C97" s="2435"/>
      <c r="D97" s="2435"/>
      <c r="E97" s="2435"/>
      <c r="F97" s="2417"/>
    </row>
    <row r="98" spans="1:11" ht="18" customHeight="1">
      <c r="A98" s="2416"/>
      <c r="B98" s="2416"/>
      <c r="C98" s="2416"/>
      <c r="D98" s="2416"/>
      <c r="E98" s="2416"/>
      <c r="F98" s="2417"/>
    </row>
    <row r="99" spans="1:11" ht="18" customHeight="1">
      <c r="A99" s="2439" t="s">
        <v>2573</v>
      </c>
      <c r="B99" s="2439"/>
      <c r="C99" s="2439"/>
      <c r="D99" s="2439"/>
      <c r="E99" s="2439"/>
      <c r="F99" s="2417"/>
      <c r="G99" s="2408"/>
      <c r="H99" s="2408"/>
      <c r="I99" s="2408"/>
      <c r="J99" s="2408"/>
    </row>
    <row r="100" spans="1:11" s="2422" customFormat="1" ht="18" customHeight="1">
      <c r="A100" s="4182" t="s">
        <v>2103</v>
      </c>
      <c r="B100" s="4183" t="s">
        <v>2537</v>
      </c>
      <c r="C100" s="4184"/>
      <c r="D100" s="4184"/>
      <c r="E100" s="4185"/>
      <c r="F100" s="4182" t="s">
        <v>2538</v>
      </c>
      <c r="G100" s="4176" t="s">
        <v>2580</v>
      </c>
      <c r="H100" s="4176" t="s">
        <v>2581</v>
      </c>
      <c r="I100" s="4176" t="s">
        <v>1107</v>
      </c>
      <c r="J100" s="4173" t="s">
        <v>2582</v>
      </c>
      <c r="K100" s="4171" t="s">
        <v>1108</v>
      </c>
    </row>
    <row r="101" spans="1:11" s="2422" customFormat="1" ht="135" customHeight="1">
      <c r="A101" s="4177"/>
      <c r="B101" s="2448" t="s">
        <v>2539</v>
      </c>
      <c r="C101" s="2448" t="s">
        <v>2540</v>
      </c>
      <c r="D101" s="2448" t="s">
        <v>2541</v>
      </c>
      <c r="E101" s="2449" t="s">
        <v>2542</v>
      </c>
      <c r="F101" s="4177"/>
      <c r="G101" s="4177"/>
      <c r="H101" s="4177"/>
      <c r="I101" s="4177"/>
      <c r="J101" s="4174"/>
      <c r="K101" s="4172"/>
    </row>
    <row r="102" spans="1:11" ht="30" customHeight="1">
      <c r="A102" s="2430"/>
      <c r="B102" s="2431"/>
      <c r="C102" s="2431" t="s">
        <v>221</v>
      </c>
      <c r="D102" s="2431" t="s">
        <v>221</v>
      </c>
      <c r="E102" s="2431"/>
      <c r="F102" s="2432" t="s">
        <v>2574</v>
      </c>
      <c r="G102" s="2433"/>
      <c r="H102" s="2433"/>
      <c r="I102" s="2427" t="str">
        <f t="shared" ref="I102:I108" si="10">IF(A102=1,1*G102*H102,"－")</f>
        <v>－</v>
      </c>
      <c r="J102" s="2433"/>
      <c r="K102" s="2428" t="str">
        <f t="shared" ref="K102:K108" si="11">IF(A102=1,1*G102*2,"－")</f>
        <v>－</v>
      </c>
    </row>
    <row r="103" spans="1:11" ht="18" customHeight="1">
      <c r="A103" s="2423"/>
      <c r="B103" s="2424"/>
      <c r="C103" s="2424" t="s">
        <v>221</v>
      </c>
      <c r="D103" s="2424" t="s">
        <v>221</v>
      </c>
      <c r="E103" s="2424"/>
      <c r="F103" s="2425" t="s">
        <v>2575</v>
      </c>
      <c r="G103" s="2426"/>
      <c r="H103" s="2426"/>
      <c r="I103" s="2427" t="str">
        <f t="shared" si="10"/>
        <v>－</v>
      </c>
      <c r="J103" s="2426"/>
      <c r="K103" s="2428" t="str">
        <f t="shared" si="11"/>
        <v>－</v>
      </c>
    </row>
    <row r="104" spans="1:11" ht="18" customHeight="1">
      <c r="A104" s="2430"/>
      <c r="B104" s="2431"/>
      <c r="C104" s="2431" t="s">
        <v>221</v>
      </c>
      <c r="D104" s="2431" t="s">
        <v>221</v>
      </c>
      <c r="E104" s="2431" t="s">
        <v>221</v>
      </c>
      <c r="F104" s="2432" t="s">
        <v>2576</v>
      </c>
      <c r="G104" s="2433"/>
      <c r="H104" s="2433"/>
      <c r="I104" s="2427" t="str">
        <f t="shared" si="10"/>
        <v>－</v>
      </c>
      <c r="J104" s="2433"/>
      <c r="K104" s="2428" t="str">
        <f t="shared" si="11"/>
        <v>－</v>
      </c>
    </row>
    <row r="105" spans="1:11" ht="18" customHeight="1">
      <c r="A105" s="2430"/>
      <c r="B105" s="2431"/>
      <c r="C105" s="2431" t="s">
        <v>221</v>
      </c>
      <c r="D105" s="2431" t="s">
        <v>221</v>
      </c>
      <c r="E105" s="2431" t="s">
        <v>221</v>
      </c>
      <c r="F105" s="2432" t="s">
        <v>2577</v>
      </c>
      <c r="G105" s="2433"/>
      <c r="H105" s="2433"/>
      <c r="I105" s="2427" t="str">
        <f t="shared" si="10"/>
        <v>－</v>
      </c>
      <c r="J105" s="2433"/>
      <c r="K105" s="2428" t="str">
        <f t="shared" si="11"/>
        <v>－</v>
      </c>
    </row>
    <row r="106" spans="1:11" ht="18" customHeight="1">
      <c r="A106" s="2430"/>
      <c r="B106" s="2431"/>
      <c r="C106" s="2431" t="s">
        <v>221</v>
      </c>
      <c r="D106" s="2431"/>
      <c r="E106" s="2431" t="s">
        <v>221</v>
      </c>
      <c r="F106" s="2432" t="s">
        <v>2578</v>
      </c>
      <c r="G106" s="2433"/>
      <c r="H106" s="2433"/>
      <c r="I106" s="2427" t="str">
        <f t="shared" si="10"/>
        <v>－</v>
      </c>
      <c r="J106" s="2433"/>
      <c r="K106" s="2428" t="str">
        <f t="shared" si="11"/>
        <v>－</v>
      </c>
    </row>
    <row r="107" spans="1:11" ht="18" customHeight="1">
      <c r="A107" s="2430"/>
      <c r="B107" s="2431"/>
      <c r="C107" s="2431"/>
      <c r="D107" s="2431"/>
      <c r="E107" s="2431"/>
      <c r="F107" s="2432"/>
      <c r="G107" s="2433"/>
      <c r="H107" s="2433"/>
      <c r="I107" s="2427" t="str">
        <f t="shared" si="10"/>
        <v>－</v>
      </c>
      <c r="J107" s="2433"/>
      <c r="K107" s="2428" t="str">
        <f t="shared" si="11"/>
        <v>－</v>
      </c>
    </row>
    <row r="108" spans="1:11" ht="18" customHeight="1">
      <c r="A108" s="2430"/>
      <c r="B108" s="2431"/>
      <c r="C108" s="2431"/>
      <c r="D108" s="2431"/>
      <c r="E108" s="2431"/>
      <c r="F108" s="2432"/>
      <c r="G108" s="2433"/>
      <c r="H108" s="2433"/>
      <c r="I108" s="2427" t="str">
        <f t="shared" si="10"/>
        <v>－</v>
      </c>
      <c r="J108" s="2433"/>
      <c r="K108" s="2428" t="str">
        <f t="shared" si="11"/>
        <v>－</v>
      </c>
    </row>
    <row r="109" spans="1:11" ht="18" customHeight="1">
      <c r="A109" s="2434" t="s">
        <v>2135</v>
      </c>
      <c r="B109" s="2434"/>
      <c r="C109" s="2434"/>
      <c r="D109" s="2434"/>
      <c r="E109" s="2434"/>
      <c r="F109" s="2417"/>
    </row>
    <row r="110" spans="1:11" ht="18" customHeight="1">
      <c r="A110" s="2416"/>
      <c r="B110" s="2416"/>
      <c r="C110" s="2416"/>
      <c r="D110" s="2416"/>
      <c r="E110" s="2416"/>
      <c r="F110" s="2417"/>
    </row>
  </sheetData>
  <mergeCells count="73">
    <mergeCell ref="A24:A25"/>
    <mergeCell ref="B24:E24"/>
    <mergeCell ref="F24:F25"/>
    <mergeCell ref="G24:G25"/>
    <mergeCell ref="H24:H25"/>
    <mergeCell ref="A34:A35"/>
    <mergeCell ref="B34:E34"/>
    <mergeCell ref="F34:F35"/>
    <mergeCell ref="G34:G35"/>
    <mergeCell ref="H34:H35"/>
    <mergeCell ref="A47:A48"/>
    <mergeCell ref="B47:E47"/>
    <mergeCell ref="F47:F48"/>
    <mergeCell ref="G47:G48"/>
    <mergeCell ref="H47:H48"/>
    <mergeCell ref="A61:A62"/>
    <mergeCell ref="B61:E61"/>
    <mergeCell ref="F61:F62"/>
    <mergeCell ref="G61:G62"/>
    <mergeCell ref="H61:H62"/>
    <mergeCell ref="A74:A75"/>
    <mergeCell ref="B74:E74"/>
    <mergeCell ref="F74:F75"/>
    <mergeCell ref="G74:G75"/>
    <mergeCell ref="H74:H75"/>
    <mergeCell ref="A88:A89"/>
    <mergeCell ref="B88:E88"/>
    <mergeCell ref="F88:F89"/>
    <mergeCell ref="G88:G89"/>
    <mergeCell ref="H88:H89"/>
    <mergeCell ref="A100:A101"/>
    <mergeCell ref="B100:E100"/>
    <mergeCell ref="F100:F101"/>
    <mergeCell ref="G100:G101"/>
    <mergeCell ref="H100:H101"/>
    <mergeCell ref="B5:F5"/>
    <mergeCell ref="B6:F6"/>
    <mergeCell ref="B7:F7"/>
    <mergeCell ref="B8:F8"/>
    <mergeCell ref="B9:F9"/>
    <mergeCell ref="H2:I2"/>
    <mergeCell ref="H3:I3"/>
    <mergeCell ref="H4:I4"/>
    <mergeCell ref="J24:J25"/>
    <mergeCell ref="J34:J35"/>
    <mergeCell ref="I34:I35"/>
    <mergeCell ref="I24:I25"/>
    <mergeCell ref="B17:F17"/>
    <mergeCell ref="B16:F16"/>
    <mergeCell ref="B15:F15"/>
    <mergeCell ref="J47:J48"/>
    <mergeCell ref="B10:F10"/>
    <mergeCell ref="B11:F11"/>
    <mergeCell ref="B12:F12"/>
    <mergeCell ref="I47:I48"/>
    <mergeCell ref="B13:F13"/>
    <mergeCell ref="B14:F14"/>
    <mergeCell ref="J61:J62"/>
    <mergeCell ref="J74:J75"/>
    <mergeCell ref="J88:J89"/>
    <mergeCell ref="J100:J101"/>
    <mergeCell ref="B18:F18"/>
    <mergeCell ref="I100:I101"/>
    <mergeCell ref="I88:I89"/>
    <mergeCell ref="I74:I75"/>
    <mergeCell ref="I61:I62"/>
    <mergeCell ref="K100:K101"/>
    <mergeCell ref="K24:K25"/>
    <mergeCell ref="K34:K35"/>
    <mergeCell ref="K47:K48"/>
    <mergeCell ref="K61:K62"/>
    <mergeCell ref="K74:K75"/>
    <mergeCell ref="K88:K89"/>
  </mergeCells>
  <phoneticPr fontId="14"/>
  <hyperlinks>
    <hyperlink ref="A1" location="トップ!A1" display="トップへ" xr:uid="{C820FD4A-86C2-4749-A493-ED7E2A511014}"/>
    <hyperlink ref="F1" location="トップ!A1" display="トップへ" xr:uid="{C56CD1D0-F494-4553-BA3D-4B615455449D}"/>
  </hyperlinks>
  <pageMargins left="0.7" right="0.7" top="0.75" bottom="0.75" header="0.3" footer="0.3"/>
  <pageSetup paperSize="9" scale="53" orientation="portrait" r:id="rId1"/>
  <rowBreaks count="2" manualBreakCount="2">
    <brk id="57" max="16383" man="1"/>
    <brk id="97" max="10"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68"/>
  <sheetViews>
    <sheetView view="pageBreakPreview" zoomScaleNormal="146" zoomScaleSheetLayoutView="100" workbookViewId="0"/>
  </sheetViews>
  <sheetFormatPr defaultColWidth="9" defaultRowHeight="13"/>
  <cols>
    <col min="1" max="1" width="10.36328125" style="1455" customWidth="1"/>
    <col min="2" max="2" width="32.6328125" style="1455" customWidth="1"/>
    <col min="3" max="3" width="12.08984375" style="1455" customWidth="1"/>
    <col min="4" max="4" width="19.453125" style="1455" customWidth="1"/>
    <col min="5" max="5" width="17.7265625" style="1455" customWidth="1"/>
    <col min="6" max="6" width="10.6328125" style="1455" customWidth="1"/>
    <col min="7" max="7" width="5.08984375" style="1455" customWidth="1"/>
    <col min="8" max="8" width="6.6328125" style="1455" customWidth="1"/>
    <col min="9" max="9" width="4.7265625" style="1455" customWidth="1"/>
    <col min="10" max="10" width="9" style="1455"/>
    <col min="11" max="11" width="5.26953125" style="1455" customWidth="1"/>
    <col min="12" max="12" width="13.08984375" style="1455" customWidth="1"/>
    <col min="13" max="13" width="9" style="1455"/>
    <col min="14" max="14" width="4" style="1455" customWidth="1"/>
    <col min="15" max="23" width="9" style="1455"/>
    <col min="24" max="24" width="4" style="1455" customWidth="1"/>
    <col min="25" max="25" width="13.08984375" style="1455" customWidth="1"/>
    <col min="26" max="26" width="9" style="1455"/>
    <col min="27" max="27" width="4.08984375" style="1455" customWidth="1"/>
    <col min="28" max="28" width="13.08984375" style="1455" customWidth="1"/>
    <col min="29" max="16384" width="9" style="1455"/>
  </cols>
  <sheetData>
    <row r="1" spans="1:29">
      <c r="A1" s="1454" t="s">
        <v>810</v>
      </c>
      <c r="E1" s="1454" t="s">
        <v>810</v>
      </c>
      <c r="M1" s="1454" t="s">
        <v>810</v>
      </c>
      <c r="Z1" s="1454" t="s">
        <v>810</v>
      </c>
      <c r="AC1" s="1454" t="s">
        <v>810</v>
      </c>
    </row>
    <row r="2" spans="1:29" ht="14.5" thickBot="1">
      <c r="A2" s="1455" t="s">
        <v>1642</v>
      </c>
      <c r="B2" t="s">
        <v>2084</v>
      </c>
      <c r="D2" t="s">
        <v>2086</v>
      </c>
      <c r="M2" s="1454"/>
      <c r="O2" s="1355" t="s">
        <v>2087</v>
      </c>
      <c r="Y2" s="4234" t="s">
        <v>1658</v>
      </c>
      <c r="Z2" s="4234"/>
      <c r="AB2" s="4234" t="s">
        <v>1659</v>
      </c>
      <c r="AC2" s="4234"/>
    </row>
    <row r="3" spans="1:29" ht="18.75" customHeight="1" thickBot="1">
      <c r="A3" s="4214" t="s">
        <v>2083</v>
      </c>
      <c r="B3" s="4214"/>
      <c r="C3" s="4214"/>
      <c r="D3" s="4214"/>
      <c r="E3" s="4214"/>
      <c r="F3" s="4214"/>
      <c r="G3" s="4214"/>
      <c r="H3" s="4214"/>
      <c r="I3" s="4215"/>
      <c r="J3" s="4216"/>
      <c r="K3" s="4216"/>
      <c r="L3" s="1768" t="s">
        <v>212</v>
      </c>
      <c r="M3" s="1767" t="s">
        <v>213</v>
      </c>
      <c r="O3" s="3156" t="s">
        <v>1719</v>
      </c>
      <c r="P3" s="3156"/>
      <c r="Q3" s="3156"/>
      <c r="R3" s="3156"/>
      <c r="S3" s="3156"/>
      <c r="T3" s="3156"/>
      <c r="U3" s="3156"/>
      <c r="V3" s="3156"/>
      <c r="W3" s="3156"/>
      <c r="Y3" s="1413" t="s">
        <v>212</v>
      </c>
      <c r="Z3" s="1414" t="s">
        <v>213</v>
      </c>
      <c r="AB3" s="1413" t="s">
        <v>212</v>
      </c>
      <c r="AC3" s="1414" t="s">
        <v>213</v>
      </c>
    </row>
    <row r="4" spans="1:29" ht="27" customHeight="1">
      <c r="A4" s="3290" t="s">
        <v>873</v>
      </c>
      <c r="B4" s="3290"/>
      <c r="C4" s="3290"/>
      <c r="D4" s="3290"/>
      <c r="E4" s="3290"/>
      <c r="F4" s="3290"/>
      <c r="G4" s="3290"/>
      <c r="H4" s="3290"/>
      <c r="I4" s="4217" t="s">
        <v>2085</v>
      </c>
      <c r="J4" s="4218"/>
      <c r="K4" s="4218"/>
      <c r="L4" s="1526" t="s">
        <v>691</v>
      </c>
      <c r="M4" s="1765" t="s">
        <v>691</v>
      </c>
      <c r="O4" s="3156"/>
      <c r="P4" s="3156"/>
      <c r="Q4" s="3156"/>
      <c r="R4" s="3156"/>
      <c r="S4" s="3156"/>
      <c r="T4" s="3156"/>
      <c r="U4" s="3156"/>
      <c r="V4" s="3156"/>
      <c r="W4" s="3156"/>
      <c r="Y4" s="186" t="s">
        <v>691</v>
      </c>
      <c r="Z4" s="198" t="s">
        <v>691</v>
      </c>
      <c r="AB4" s="186" t="s">
        <v>691</v>
      </c>
      <c r="AC4" s="198" t="s">
        <v>691</v>
      </c>
    </row>
    <row r="5" spans="1:29" ht="14.25" customHeight="1" thickBot="1">
      <c r="A5" s="89"/>
      <c r="B5" s="90"/>
      <c r="C5" s="594" t="s">
        <v>872</v>
      </c>
      <c r="D5" s="2845" t="str">
        <f>+F5</f>
        <v>202*/**/**</v>
      </c>
      <c r="E5" s="584" t="s">
        <v>842</v>
      </c>
      <c r="F5" s="4233" t="s">
        <v>3283</v>
      </c>
      <c r="G5" s="4233"/>
      <c r="H5" s="4233"/>
      <c r="I5" s="4219"/>
      <c r="J5" s="4220"/>
      <c r="K5" s="4220"/>
      <c r="L5" s="101" t="s">
        <v>214</v>
      </c>
      <c r="M5" s="1766" t="s">
        <v>215</v>
      </c>
      <c r="O5" s="3156"/>
      <c r="P5" s="3156"/>
      <c r="Q5" s="3156"/>
      <c r="R5" s="3156"/>
      <c r="S5" s="3156"/>
      <c r="T5" s="3156"/>
      <c r="U5" s="3156"/>
      <c r="V5" s="3156"/>
      <c r="W5" s="3156"/>
      <c r="Y5" s="1415" t="s">
        <v>1657</v>
      </c>
      <c r="Z5" s="1416" t="s">
        <v>215</v>
      </c>
      <c r="AB5" s="1415" t="s">
        <v>1657</v>
      </c>
      <c r="AC5" s="1416" t="s">
        <v>215</v>
      </c>
    </row>
    <row r="6" spans="1:29" ht="30" customHeight="1">
      <c r="A6" s="4249" t="s">
        <v>320</v>
      </c>
      <c r="B6" s="4249"/>
      <c r="C6" s="4249"/>
      <c r="D6" s="4249"/>
      <c r="E6" s="4249"/>
      <c r="F6" s="4249"/>
      <c r="G6" s="4249"/>
      <c r="H6" s="4249"/>
      <c r="I6" s="4247" t="s">
        <v>843</v>
      </c>
      <c r="J6" s="4248"/>
      <c r="K6" s="4248"/>
      <c r="L6" s="1769"/>
      <c r="M6" s="1765"/>
      <c r="O6" s="3156"/>
      <c r="P6" s="3156"/>
      <c r="Q6" s="3156"/>
      <c r="R6" s="3156"/>
      <c r="S6" s="3156"/>
      <c r="T6" s="3156"/>
      <c r="U6" s="3156"/>
      <c r="V6" s="3156"/>
      <c r="W6" s="3156"/>
      <c r="Y6" s="186"/>
      <c r="Z6" s="198"/>
      <c r="AB6" s="186"/>
      <c r="AC6" s="198"/>
    </row>
    <row r="7" spans="1:29" ht="14.5" thickBot="1">
      <c r="A7" s="4250"/>
      <c r="B7" s="4250"/>
      <c r="C7" s="4250"/>
      <c r="D7" s="4250"/>
      <c r="E7" s="4250"/>
      <c r="F7" s="4250"/>
      <c r="G7" s="4250"/>
      <c r="H7" s="4250"/>
      <c r="I7" s="4247"/>
      <c r="J7" s="4248"/>
      <c r="K7" s="4248"/>
      <c r="L7" s="1770" t="s">
        <v>214</v>
      </c>
      <c r="M7" s="1771" t="s">
        <v>692</v>
      </c>
      <c r="O7" s="1356" t="s">
        <v>1561</v>
      </c>
      <c r="P7" s="1456"/>
      <c r="Q7" s="1456"/>
      <c r="R7" s="1456"/>
      <c r="S7" s="1456"/>
      <c r="T7" s="1456"/>
      <c r="U7" s="1456"/>
      <c r="V7" s="1456"/>
      <c r="W7" s="1456"/>
      <c r="Y7" s="1415" t="s">
        <v>1657</v>
      </c>
      <c r="Z7" s="1416" t="s">
        <v>692</v>
      </c>
      <c r="AB7" s="1415" t="s">
        <v>1657</v>
      </c>
      <c r="AC7" s="1416" t="s">
        <v>692</v>
      </c>
    </row>
    <row r="8" spans="1:29" ht="16.5" customHeight="1" thickBot="1">
      <c r="A8" s="4221" t="s">
        <v>216</v>
      </c>
      <c r="B8" s="4221" t="s">
        <v>388</v>
      </c>
      <c r="C8" s="100" t="s">
        <v>481</v>
      </c>
      <c r="D8" s="4221" t="s">
        <v>148</v>
      </c>
      <c r="E8" s="4221" t="s">
        <v>2652</v>
      </c>
      <c r="F8" s="4221" t="s">
        <v>217</v>
      </c>
      <c r="G8" s="4246" t="s">
        <v>55</v>
      </c>
      <c r="H8" s="4246"/>
      <c r="I8" s="4246"/>
      <c r="J8" s="4246"/>
      <c r="K8" s="4221" t="s">
        <v>58</v>
      </c>
      <c r="L8" s="4241" t="s">
        <v>2664</v>
      </c>
      <c r="M8" s="4242"/>
      <c r="O8" s="3185" t="s">
        <v>1789</v>
      </c>
      <c r="P8" s="3482"/>
      <c r="Q8" s="3482"/>
      <c r="R8" s="3482"/>
      <c r="S8" s="3482"/>
      <c r="T8" s="3482"/>
      <c r="U8" s="3482"/>
      <c r="V8" s="3482"/>
      <c r="W8" s="3483"/>
      <c r="Y8" s="1499" t="s">
        <v>1656</v>
      </c>
      <c r="Z8" s="1539">
        <v>42830</v>
      </c>
      <c r="AB8" s="1499" t="s">
        <v>1656</v>
      </c>
      <c r="AC8" s="1539">
        <v>42830</v>
      </c>
    </row>
    <row r="9" spans="1:29" ht="24.75" customHeight="1" thickBot="1">
      <c r="A9" s="4222"/>
      <c r="B9" s="4222"/>
      <c r="C9" s="2059" t="s">
        <v>565</v>
      </c>
      <c r="D9" s="4222"/>
      <c r="E9" s="4222"/>
      <c r="F9" s="4222"/>
      <c r="G9" s="3" t="s">
        <v>223</v>
      </c>
      <c r="H9" s="2" t="s">
        <v>372</v>
      </c>
      <c r="I9" s="4" t="s">
        <v>54</v>
      </c>
      <c r="J9" s="1" t="s">
        <v>218</v>
      </c>
      <c r="K9" s="4222"/>
      <c r="L9" s="4" t="s">
        <v>374</v>
      </c>
      <c r="M9" s="1773" t="s">
        <v>373</v>
      </c>
      <c r="O9" s="3484"/>
      <c r="P9" s="3302"/>
      <c r="Q9" s="3302"/>
      <c r="R9" s="3302"/>
      <c r="S9" s="3302"/>
      <c r="T9" s="3302"/>
      <c r="U9" s="3302"/>
      <c r="V9" s="3302"/>
      <c r="W9" s="3485"/>
      <c r="Y9" s="1411" t="s">
        <v>374</v>
      </c>
      <c r="Z9" s="1412" t="s">
        <v>373</v>
      </c>
      <c r="AB9" s="1411" t="s">
        <v>374</v>
      </c>
      <c r="AC9" s="1412" t="s">
        <v>373</v>
      </c>
    </row>
    <row r="10" spans="1:29" ht="28" customHeight="1" thickBot="1">
      <c r="A10" s="4195"/>
      <c r="B10" s="2476" t="s">
        <v>482</v>
      </c>
      <c r="C10" s="2477" t="s">
        <v>2376</v>
      </c>
      <c r="D10" s="2478"/>
      <c r="E10" s="2476" t="s">
        <v>1701</v>
      </c>
      <c r="F10" s="2476" t="s">
        <v>224</v>
      </c>
      <c r="G10" s="2479"/>
      <c r="H10" s="2480"/>
      <c r="I10" s="2481"/>
      <c r="J10" s="1667"/>
      <c r="K10" s="2476" t="s">
        <v>219</v>
      </c>
      <c r="L10" s="2482" t="s">
        <v>2656</v>
      </c>
      <c r="M10" s="2453" t="s">
        <v>852</v>
      </c>
      <c r="N10" s="2485"/>
      <c r="O10" s="766"/>
      <c r="P10" s="2132"/>
      <c r="Q10" s="2132"/>
      <c r="R10" s="2132"/>
      <c r="S10" s="2132"/>
      <c r="T10" s="2132"/>
      <c r="U10" s="2132"/>
      <c r="V10" s="2132"/>
      <c r="W10" s="2132"/>
      <c r="Y10" s="1541" t="s">
        <v>693</v>
      </c>
      <c r="Z10" s="2160"/>
      <c r="AB10" s="1541" t="s">
        <v>693</v>
      </c>
      <c r="AC10" s="2160"/>
    </row>
    <row r="11" spans="1:29" ht="51.65" customHeight="1" thickBot="1">
      <c r="A11" s="4196"/>
      <c r="B11" s="618"/>
      <c r="C11" s="2483"/>
      <c r="D11" s="2267" t="s">
        <v>2586</v>
      </c>
      <c r="E11" s="618"/>
      <c r="F11" s="618"/>
      <c r="G11" s="2484"/>
      <c r="H11" s="1562" t="s">
        <v>2587</v>
      </c>
      <c r="I11" s="1563"/>
      <c r="J11" s="1564"/>
      <c r="K11" s="618" t="s">
        <v>695</v>
      </c>
      <c r="L11" s="2187" t="s">
        <v>2657</v>
      </c>
      <c r="M11" s="1777" t="s">
        <v>852</v>
      </c>
      <c r="N11" s="2485"/>
      <c r="O11" s="2486"/>
      <c r="P11" s="1456"/>
      <c r="Q11" s="1456"/>
      <c r="R11" s="1456"/>
      <c r="S11" s="1456"/>
      <c r="T11" s="1456"/>
      <c r="U11" s="1456"/>
      <c r="V11" s="1456"/>
      <c r="W11" s="1456"/>
      <c r="Y11" s="2474"/>
      <c r="Z11" s="2475"/>
      <c r="AB11" s="2474"/>
      <c r="AC11" s="2475"/>
    </row>
    <row r="12" spans="1:29" ht="27.65" customHeight="1">
      <c r="A12" s="4196"/>
      <c r="B12" s="2196" t="s">
        <v>2658</v>
      </c>
      <c r="C12" s="2191" t="s">
        <v>2367</v>
      </c>
      <c r="D12" s="1695"/>
      <c r="E12" s="1695"/>
      <c r="F12" s="1695"/>
      <c r="G12" s="2204"/>
      <c r="H12" s="2557"/>
      <c r="I12" s="2205"/>
      <c r="J12" s="1695"/>
      <c r="K12" s="1695"/>
      <c r="L12" s="2212" t="s">
        <v>2659</v>
      </c>
      <c r="M12" s="1618"/>
      <c r="Y12" s="1670"/>
      <c r="Z12" s="1669"/>
      <c r="AB12" s="1670"/>
      <c r="AC12" s="1669"/>
    </row>
    <row r="13" spans="1:29" ht="15" customHeight="1">
      <c r="A13" s="4196"/>
      <c r="B13" s="2144" t="s">
        <v>2660</v>
      </c>
      <c r="C13" s="2145" t="s">
        <v>554</v>
      </c>
      <c r="D13" s="1701"/>
      <c r="E13" s="1701"/>
      <c r="F13" s="1701"/>
      <c r="G13" s="2558"/>
      <c r="H13" s="2559"/>
      <c r="I13" s="2560"/>
      <c r="J13" s="1701"/>
      <c r="K13" s="1701"/>
      <c r="L13" s="2561" t="s">
        <v>2661</v>
      </c>
      <c r="M13" s="1672"/>
      <c r="Y13" s="1677"/>
      <c r="Z13" s="1676"/>
      <c r="AB13" s="1677"/>
      <c r="AC13" s="1676"/>
    </row>
    <row r="14" spans="1:29" ht="28.5" customHeight="1">
      <c r="A14" s="4196"/>
      <c r="B14" s="2144" t="s">
        <v>2368</v>
      </c>
      <c r="C14" s="2145" t="s">
        <v>694</v>
      </c>
      <c r="D14" s="1672"/>
      <c r="E14" s="1672"/>
      <c r="F14" s="1672"/>
      <c r="G14" s="1673"/>
      <c r="H14" s="1674"/>
      <c r="I14" s="1675"/>
      <c r="J14" s="1672"/>
      <c r="K14" s="1672"/>
      <c r="L14" s="2146"/>
      <c r="M14" s="1672"/>
      <c r="Y14" s="1677"/>
      <c r="Z14" s="1676"/>
      <c r="AB14" s="1677"/>
      <c r="AC14" s="1676"/>
    </row>
    <row r="15" spans="1:29" ht="28.5" customHeight="1">
      <c r="A15" s="4196"/>
      <c r="B15" s="2144" t="s">
        <v>2369</v>
      </c>
      <c r="C15" s="2275" t="s">
        <v>2449</v>
      </c>
      <c r="D15" s="1672"/>
      <c r="E15" s="1672"/>
      <c r="F15" s="1672"/>
      <c r="G15" s="1673"/>
      <c r="H15" s="1674"/>
      <c r="I15" s="1675"/>
      <c r="J15" s="1672"/>
      <c r="K15" s="1672"/>
      <c r="L15" s="2146"/>
      <c r="M15" s="1672"/>
      <c r="Y15" s="1677"/>
      <c r="Z15" s="1676"/>
      <c r="AB15" s="1677"/>
      <c r="AC15" s="1676"/>
    </row>
    <row r="16" spans="1:29" ht="28.5" customHeight="1">
      <c r="A16" s="4196"/>
      <c r="B16" s="2144" t="s">
        <v>2370</v>
      </c>
      <c r="C16" s="2147" t="s">
        <v>2371</v>
      </c>
      <c r="D16" s="1672"/>
      <c r="E16" s="1672"/>
      <c r="F16" s="1672"/>
      <c r="G16" s="1673"/>
      <c r="H16" s="1674"/>
      <c r="I16" s="1675"/>
      <c r="J16" s="1672"/>
      <c r="K16" s="1672"/>
      <c r="L16" s="2146"/>
      <c r="M16" s="1672"/>
      <c r="Y16" s="1677"/>
      <c r="Z16" s="1676"/>
      <c r="AB16" s="1677"/>
      <c r="AC16" s="1676"/>
    </row>
    <row r="17" spans="1:29">
      <c r="A17" s="4196"/>
      <c r="B17" s="2148" t="s">
        <v>2383</v>
      </c>
      <c r="C17" s="2182" t="s">
        <v>2384</v>
      </c>
      <c r="D17" s="610"/>
      <c r="E17" s="1672"/>
      <c r="F17" s="1553"/>
      <c r="G17" s="1542"/>
      <c r="H17" s="1543"/>
      <c r="I17" s="1544"/>
      <c r="J17" s="1545"/>
      <c r="K17" s="610"/>
      <c r="L17" s="2183" t="s">
        <v>2386</v>
      </c>
      <c r="M17" s="1774" t="s">
        <v>852</v>
      </c>
      <c r="Y17" s="1418"/>
      <c r="Z17" s="1546"/>
      <c r="AB17" s="1418"/>
      <c r="AC17" s="1546"/>
    </row>
    <row r="18" spans="1:29">
      <c r="A18" s="4196"/>
      <c r="B18" s="2148" t="s">
        <v>2372</v>
      </c>
      <c r="C18" s="2148" t="s">
        <v>563</v>
      </c>
      <c r="D18" s="2144"/>
      <c r="E18" s="1672"/>
      <c r="F18" s="2149"/>
      <c r="G18" s="2150"/>
      <c r="H18" s="2151"/>
      <c r="I18" s="2152"/>
      <c r="J18" s="2153"/>
      <c r="K18" s="2144"/>
      <c r="L18" s="2154"/>
      <c r="M18" s="2155"/>
      <c r="N18" s="2156"/>
      <c r="O18" s="2130"/>
      <c r="P18" s="2130"/>
      <c r="Q18" s="2130"/>
      <c r="R18" s="2130"/>
      <c r="S18" s="2130"/>
      <c r="T18" s="2130"/>
      <c r="U18" s="2130"/>
      <c r="V18" s="2130"/>
      <c r="W18" s="2130"/>
      <c r="X18" s="2156"/>
      <c r="Y18" s="1418"/>
      <c r="Z18" s="1546"/>
      <c r="AB18" s="1418"/>
      <c r="AC18" s="1546"/>
    </row>
    <row r="19" spans="1:29" ht="28.5" customHeight="1">
      <c r="A19" s="4196"/>
      <c r="B19" s="2144" t="s">
        <v>793</v>
      </c>
      <c r="C19" s="2147" t="s">
        <v>2373</v>
      </c>
      <c r="D19" s="1672"/>
      <c r="E19" s="1672"/>
      <c r="F19" s="1672"/>
      <c r="G19" s="1673"/>
      <c r="H19" s="1674"/>
      <c r="I19" s="1675"/>
      <c r="J19" s="1672"/>
      <c r="K19" s="1672"/>
      <c r="L19" s="2146"/>
      <c r="M19" s="1672"/>
      <c r="Y19" s="1677"/>
      <c r="Z19" s="1676"/>
      <c r="AB19" s="1677"/>
      <c r="AC19" s="1676"/>
    </row>
    <row r="20" spans="1:29" ht="15.75" customHeight="1">
      <c r="A20" s="4196"/>
      <c r="B20" s="2157" t="s">
        <v>2374</v>
      </c>
      <c r="C20" s="2158" t="s">
        <v>2375</v>
      </c>
      <c r="D20" s="1583"/>
      <c r="E20" s="1583"/>
      <c r="F20" s="1583"/>
      <c r="G20" s="1584"/>
      <c r="H20" s="1622"/>
      <c r="I20" s="1586"/>
      <c r="J20" s="1583"/>
      <c r="K20" s="1583"/>
      <c r="L20" s="2159"/>
      <c r="M20" s="1583"/>
      <c r="Y20" s="1589"/>
      <c r="Z20" s="1588"/>
      <c r="AB20" s="1589"/>
      <c r="AC20" s="1588"/>
    </row>
    <row r="21" spans="1:29" ht="30.65" customHeight="1">
      <c r="A21" s="4196"/>
      <c r="B21" s="610" t="s">
        <v>2377</v>
      </c>
      <c r="C21" s="2161" t="s">
        <v>2378</v>
      </c>
      <c r="D21" s="2148"/>
      <c r="E21" s="4229" t="s">
        <v>2379</v>
      </c>
      <c r="F21" s="4229" t="s">
        <v>459</v>
      </c>
      <c r="G21" s="1542"/>
      <c r="H21" s="1543"/>
      <c r="I21" s="1544"/>
      <c r="J21" s="1545"/>
      <c r="K21" s="610" t="s">
        <v>695</v>
      </c>
      <c r="L21" s="2162" t="s">
        <v>2655</v>
      </c>
      <c r="M21" s="1774" t="s">
        <v>852</v>
      </c>
      <c r="O21" s="1948" t="s">
        <v>1563</v>
      </c>
      <c r="P21" s="1456"/>
      <c r="Q21" s="1456"/>
      <c r="R21" s="1456"/>
      <c r="S21" s="1456"/>
      <c r="T21" s="1456"/>
      <c r="U21" s="1456"/>
      <c r="V21" s="1456"/>
      <c r="W21" s="1506"/>
      <c r="Y21" s="1418" t="s">
        <v>57</v>
      </c>
      <c r="Z21" s="1546"/>
      <c r="AB21" s="1418" t="s">
        <v>57</v>
      </c>
      <c r="AC21" s="1546"/>
    </row>
    <row r="22" spans="1:29" ht="13.5" customHeight="1">
      <c r="A22" s="4196"/>
      <c r="B22" s="2163" t="s">
        <v>696</v>
      </c>
      <c r="C22" s="2164" t="s">
        <v>2380</v>
      </c>
      <c r="D22" s="2163"/>
      <c r="E22" s="4230"/>
      <c r="F22" s="4251"/>
      <c r="G22" s="2165"/>
      <c r="H22" s="2166"/>
      <c r="I22" s="2167"/>
      <c r="J22" s="2168"/>
      <c r="K22" s="2169"/>
      <c r="L22" s="2170"/>
      <c r="M22" s="4253" t="s">
        <v>852</v>
      </c>
      <c r="O22" s="3298" t="s">
        <v>2381</v>
      </c>
      <c r="P22" s="3299"/>
      <c r="Q22" s="3299"/>
      <c r="R22" s="3299"/>
      <c r="S22" s="3299"/>
      <c r="T22" s="3299"/>
      <c r="U22" s="3299"/>
      <c r="V22" s="3299"/>
      <c r="W22" s="3300"/>
      <c r="Y22" s="1548"/>
      <c r="Z22" s="2136"/>
      <c r="AB22" s="1548"/>
      <c r="AC22" s="2136"/>
    </row>
    <row r="23" spans="1:29">
      <c r="A23" s="4196"/>
      <c r="B23" s="2163" t="s">
        <v>603</v>
      </c>
      <c r="C23" s="2164" t="s">
        <v>564</v>
      </c>
      <c r="D23" s="2163"/>
      <c r="E23" s="4230"/>
      <c r="F23" s="4251"/>
      <c r="G23" s="2165"/>
      <c r="H23" s="2166"/>
      <c r="I23" s="2167"/>
      <c r="J23" s="2168"/>
      <c r="K23" s="2163"/>
      <c r="L23" s="2171"/>
      <c r="M23" s="4254"/>
      <c r="O23" s="3301"/>
      <c r="P23" s="3302"/>
      <c r="Q23" s="3302"/>
      <c r="R23" s="3302"/>
      <c r="S23" s="3302"/>
      <c r="T23" s="3302"/>
      <c r="U23" s="3302"/>
      <c r="V23" s="3302"/>
      <c r="W23" s="3303"/>
      <c r="Y23" s="1549"/>
      <c r="Z23" s="2136"/>
      <c r="AB23" s="1549"/>
      <c r="AC23" s="2136"/>
    </row>
    <row r="24" spans="1:29">
      <c r="A24" s="4196"/>
      <c r="B24" s="2172" t="s">
        <v>1702</v>
      </c>
      <c r="C24" s="2172"/>
      <c r="D24" s="2163"/>
      <c r="E24" s="4230"/>
      <c r="F24" s="4251"/>
      <c r="G24" s="2165"/>
      <c r="H24" s="2166"/>
      <c r="I24" s="2167"/>
      <c r="J24" s="2168"/>
      <c r="K24" s="2163"/>
      <c r="L24" s="2171"/>
      <c r="M24" s="4254"/>
      <c r="O24" s="3301"/>
      <c r="P24" s="3302"/>
      <c r="Q24" s="3302"/>
      <c r="R24" s="3302"/>
      <c r="S24" s="3302"/>
      <c r="T24" s="3302"/>
      <c r="U24" s="3302"/>
      <c r="V24" s="3302"/>
      <c r="W24" s="3303"/>
      <c r="Y24" s="1549"/>
      <c r="Z24" s="2136"/>
      <c r="AB24" s="1549"/>
      <c r="AC24" s="2136"/>
    </row>
    <row r="25" spans="1:29">
      <c r="A25" s="4196"/>
      <c r="B25" s="2173" t="s">
        <v>697</v>
      </c>
      <c r="C25" s="2173"/>
      <c r="D25" s="2173"/>
      <c r="E25" s="4230"/>
      <c r="F25" s="4252"/>
      <c r="G25" s="2174"/>
      <c r="H25" s="2175"/>
      <c r="I25" s="2176"/>
      <c r="J25" s="2177"/>
      <c r="K25" s="2173"/>
      <c r="L25" s="2178"/>
      <c r="M25" s="4255"/>
      <c r="O25" s="3301"/>
      <c r="P25" s="3302"/>
      <c r="Q25" s="3302"/>
      <c r="R25" s="3302"/>
      <c r="S25" s="3302"/>
      <c r="T25" s="3302"/>
      <c r="U25" s="3302"/>
      <c r="V25" s="3302"/>
      <c r="W25" s="3303"/>
      <c r="Y25" s="1551"/>
      <c r="Z25" s="1550"/>
      <c r="AB25" s="1551"/>
      <c r="AC25" s="1550"/>
    </row>
    <row r="26" spans="1:29" ht="53.25" customHeight="1">
      <c r="A26" s="4196"/>
      <c r="B26" s="2141" t="s">
        <v>698</v>
      </c>
      <c r="C26" s="2179" t="s">
        <v>2382</v>
      </c>
      <c r="D26" s="2180"/>
      <c r="E26" s="4230"/>
      <c r="F26" s="2141" t="s">
        <v>699</v>
      </c>
      <c r="G26" s="91"/>
      <c r="H26" s="92" t="s">
        <v>13</v>
      </c>
      <c r="I26" s="1547"/>
      <c r="J26" s="2141" t="s">
        <v>409</v>
      </c>
      <c r="K26" s="2141" t="s">
        <v>219</v>
      </c>
      <c r="L26" s="2181" t="s">
        <v>149</v>
      </c>
      <c r="M26" s="1775" t="s">
        <v>852</v>
      </c>
      <c r="O26" s="3301"/>
      <c r="P26" s="3302"/>
      <c r="Q26" s="3302"/>
      <c r="R26" s="3302"/>
      <c r="S26" s="3302"/>
      <c r="T26" s="3302"/>
      <c r="U26" s="3302"/>
      <c r="V26" s="3302"/>
      <c r="W26" s="3303"/>
      <c r="Y26" s="1549" t="s">
        <v>149</v>
      </c>
      <c r="Z26" s="1552"/>
      <c r="AB26" s="1549" t="s">
        <v>149</v>
      </c>
      <c r="AC26" s="1552"/>
    </row>
    <row r="27" spans="1:29">
      <c r="A27" s="4196"/>
      <c r="B27" s="2148" t="s">
        <v>2383</v>
      </c>
      <c r="C27" s="2182" t="s">
        <v>2384</v>
      </c>
      <c r="D27" s="610"/>
      <c r="E27" s="4256" t="s">
        <v>2385</v>
      </c>
      <c r="F27" s="1553"/>
      <c r="G27" s="1542"/>
      <c r="H27" s="1543"/>
      <c r="I27" s="1544"/>
      <c r="J27" s="1545"/>
      <c r="K27" s="610"/>
      <c r="L27" s="2183" t="s">
        <v>2386</v>
      </c>
      <c r="M27" s="1774" t="s">
        <v>852</v>
      </c>
      <c r="O27" s="3301"/>
      <c r="P27" s="3302"/>
      <c r="Q27" s="3302"/>
      <c r="R27" s="3302"/>
      <c r="S27" s="3302"/>
      <c r="T27" s="3302"/>
      <c r="U27" s="3302"/>
      <c r="V27" s="3302"/>
      <c r="W27" s="3303"/>
      <c r="Y27" s="1418"/>
      <c r="Z27" s="1546"/>
      <c r="AB27" s="1418"/>
      <c r="AC27" s="1546"/>
    </row>
    <row r="28" spans="1:29">
      <c r="A28" s="4196"/>
      <c r="B28" s="610" t="s">
        <v>483</v>
      </c>
      <c r="C28" s="2182" t="s">
        <v>563</v>
      </c>
      <c r="D28" s="610"/>
      <c r="E28" s="4256"/>
      <c r="F28" s="1553"/>
      <c r="G28" s="1542"/>
      <c r="H28" s="1543"/>
      <c r="I28" s="1544"/>
      <c r="J28" s="1545"/>
      <c r="K28" s="610"/>
      <c r="L28" s="2183" t="s">
        <v>2387</v>
      </c>
      <c r="M28" s="1774" t="s">
        <v>852</v>
      </c>
      <c r="O28" s="3301"/>
      <c r="P28" s="3302"/>
      <c r="Q28" s="3302"/>
      <c r="R28" s="3302"/>
      <c r="S28" s="3302"/>
      <c r="T28" s="3302"/>
      <c r="U28" s="3302"/>
      <c r="V28" s="3302"/>
      <c r="W28" s="3303"/>
      <c r="Y28" s="1418"/>
      <c r="Z28" s="1546"/>
      <c r="AB28" s="1418"/>
      <c r="AC28" s="1546"/>
    </row>
    <row r="29" spans="1:29" ht="37.5">
      <c r="A29" s="4196"/>
      <c r="B29" s="610" t="s">
        <v>2388</v>
      </c>
      <c r="C29" s="2161" t="s">
        <v>2389</v>
      </c>
      <c r="D29" s="610"/>
      <c r="E29" s="610"/>
      <c r="F29" s="1553"/>
      <c r="G29" s="1542"/>
      <c r="H29" s="1543" t="s">
        <v>852</v>
      </c>
      <c r="I29" s="1544"/>
      <c r="J29" s="1545"/>
      <c r="K29" s="610"/>
      <c r="L29" s="2183" t="s">
        <v>2654</v>
      </c>
      <c r="M29" s="1774"/>
      <c r="O29" s="3301"/>
      <c r="P29" s="3302"/>
      <c r="Q29" s="3302"/>
      <c r="R29" s="3302"/>
      <c r="S29" s="3302"/>
      <c r="T29" s="3302"/>
      <c r="U29" s="3302"/>
      <c r="V29" s="3302"/>
      <c r="W29" s="3303"/>
      <c r="Y29" s="1418"/>
      <c r="Z29" s="1546"/>
      <c r="AB29" s="1418"/>
      <c r="AC29" s="1546"/>
    </row>
    <row r="30" spans="1:29" ht="25.5" customHeight="1">
      <c r="A30" s="4196"/>
      <c r="B30" s="610" t="s">
        <v>457</v>
      </c>
      <c r="C30" s="2182" t="s">
        <v>2390</v>
      </c>
      <c r="D30" s="610"/>
      <c r="E30" s="610"/>
      <c r="F30" s="1553" t="s">
        <v>385</v>
      </c>
      <c r="G30" s="1542"/>
      <c r="H30" s="1543" t="s">
        <v>852</v>
      </c>
      <c r="I30" s="1544"/>
      <c r="J30" s="1545" t="s">
        <v>409</v>
      </c>
      <c r="K30" s="610"/>
      <c r="L30" s="2183" t="s">
        <v>2654</v>
      </c>
      <c r="M30" s="1774" t="s">
        <v>852</v>
      </c>
      <c r="O30" s="3301"/>
      <c r="P30" s="3302"/>
      <c r="Q30" s="3302"/>
      <c r="R30" s="3302"/>
      <c r="S30" s="3302"/>
      <c r="T30" s="3302"/>
      <c r="U30" s="3302"/>
      <c r="V30" s="3302"/>
      <c r="W30" s="3303"/>
      <c r="Y30" s="1418" t="s">
        <v>305</v>
      </c>
      <c r="Z30" s="1546"/>
      <c r="AB30" s="1418" t="s">
        <v>305</v>
      </c>
      <c r="AC30" s="1546"/>
    </row>
    <row r="31" spans="1:29" ht="36.75" customHeight="1">
      <c r="A31" s="4196"/>
      <c r="B31" s="1554" t="s">
        <v>987</v>
      </c>
      <c r="C31" s="2184" t="s">
        <v>2391</v>
      </c>
      <c r="D31" s="1554"/>
      <c r="E31" s="1554"/>
      <c r="F31" s="1555"/>
      <c r="G31" s="1556"/>
      <c r="H31" s="1557" t="s">
        <v>13</v>
      </c>
      <c r="I31" s="1558"/>
      <c r="J31" s="1559" t="s">
        <v>409</v>
      </c>
      <c r="K31" s="1554"/>
      <c r="L31" s="2185" t="s">
        <v>870</v>
      </c>
      <c r="M31" s="1776"/>
      <c r="O31" s="3304"/>
      <c r="P31" s="3305"/>
      <c r="Q31" s="3305"/>
      <c r="R31" s="3305"/>
      <c r="S31" s="3305"/>
      <c r="T31" s="3305"/>
      <c r="U31" s="3305"/>
      <c r="V31" s="3305"/>
      <c r="W31" s="3306"/>
      <c r="Y31" s="1561" t="s">
        <v>870</v>
      </c>
      <c r="Z31" s="1560"/>
      <c r="AB31" s="1561" t="s">
        <v>870</v>
      </c>
      <c r="AC31" s="1560"/>
    </row>
    <row r="32" spans="1:29" ht="17.25" customHeight="1">
      <c r="A32" s="4196"/>
      <c r="B32" s="2186" t="s">
        <v>867</v>
      </c>
      <c r="C32" s="2184" t="s">
        <v>2392</v>
      </c>
      <c r="D32" s="1554"/>
      <c r="E32" s="1554"/>
      <c r="F32" s="1555"/>
      <c r="G32" s="1556"/>
      <c r="H32" s="1557"/>
      <c r="I32" s="1558"/>
      <c r="J32" s="1559"/>
      <c r="K32" s="1554"/>
      <c r="L32" s="2185"/>
      <c r="M32" s="1776"/>
      <c r="O32" s="1456"/>
      <c r="P32" s="1456"/>
      <c r="Q32" s="1456"/>
      <c r="R32" s="1456"/>
      <c r="S32" s="1456"/>
      <c r="T32" s="1456"/>
      <c r="U32" s="1456"/>
      <c r="V32" s="1456"/>
      <c r="W32" s="1456"/>
      <c r="Y32" s="1561"/>
      <c r="Z32" s="1560"/>
      <c r="AB32" s="1561"/>
      <c r="AC32" s="1560"/>
    </row>
    <row r="33" spans="1:29" ht="18.75" customHeight="1">
      <c r="A33" s="4197"/>
      <c r="B33" s="2267" t="s">
        <v>2448</v>
      </c>
      <c r="C33" s="2267" t="s">
        <v>2447</v>
      </c>
      <c r="D33" s="2257"/>
      <c r="E33" s="2257"/>
      <c r="F33" s="2268"/>
      <c r="G33" s="2269"/>
      <c r="H33" s="2270"/>
      <c r="I33" s="2271"/>
      <c r="J33" s="2272"/>
      <c r="K33" s="2257"/>
      <c r="L33" s="2273"/>
      <c r="M33" s="2274"/>
      <c r="N33" s="2156"/>
      <c r="X33" s="2156"/>
      <c r="Y33" s="1419"/>
      <c r="Z33" s="1565"/>
      <c r="AB33" s="1419"/>
      <c r="AC33" s="1565"/>
    </row>
    <row r="34" spans="1:29" ht="15.75" customHeight="1">
      <c r="A34" s="4257" t="s">
        <v>297</v>
      </c>
      <c r="B34" s="1590" t="s">
        <v>562</v>
      </c>
      <c r="C34" s="2143" t="s">
        <v>559</v>
      </c>
      <c r="D34" s="4259" t="s">
        <v>2415</v>
      </c>
      <c r="E34" s="4229" t="s">
        <v>185</v>
      </c>
      <c r="F34" s="4261" t="s">
        <v>144</v>
      </c>
      <c r="G34" s="1591"/>
      <c r="H34" s="1592" t="s">
        <v>13</v>
      </c>
      <c r="I34" s="4263"/>
      <c r="J34" s="4265" t="s">
        <v>409</v>
      </c>
      <c r="K34" s="4229" t="s">
        <v>153</v>
      </c>
      <c r="L34" s="2188" t="s">
        <v>458</v>
      </c>
      <c r="M34" s="2138"/>
      <c r="Y34" s="1593" t="s">
        <v>458</v>
      </c>
      <c r="Z34" s="2135"/>
      <c r="AB34" s="1593" t="s">
        <v>458</v>
      </c>
      <c r="AC34" s="2135"/>
    </row>
    <row r="35" spans="1:29" ht="30" customHeight="1">
      <c r="A35" s="4258"/>
      <c r="B35" s="1594" t="s">
        <v>143</v>
      </c>
      <c r="C35" s="2189" t="s">
        <v>2393</v>
      </c>
      <c r="D35" s="4260"/>
      <c r="E35" s="4200"/>
      <c r="F35" s="4262"/>
      <c r="G35" s="743"/>
      <c r="H35" s="93"/>
      <c r="I35" s="4264"/>
      <c r="J35" s="4266"/>
      <c r="K35" s="4231"/>
      <c r="L35" s="2187" t="s">
        <v>2653</v>
      </c>
      <c r="M35" s="2140"/>
      <c r="Y35" s="1596" t="s">
        <v>141</v>
      </c>
      <c r="Z35" s="2137"/>
      <c r="AB35" s="1596" t="s">
        <v>141</v>
      </c>
      <c r="AC35" s="2137"/>
    </row>
    <row r="36" spans="1:29" ht="14.25" customHeight="1">
      <c r="A36" s="4257" t="s">
        <v>298</v>
      </c>
      <c r="B36" s="605" t="s">
        <v>562</v>
      </c>
      <c r="C36" s="2191" t="s">
        <v>559</v>
      </c>
      <c r="D36" s="4282" t="s">
        <v>2650</v>
      </c>
      <c r="E36" s="4275" t="s">
        <v>5</v>
      </c>
      <c r="F36" s="4261" t="s">
        <v>144</v>
      </c>
      <c r="G36" s="1602"/>
      <c r="H36" s="1603" t="s">
        <v>13</v>
      </c>
      <c r="I36" s="4285"/>
      <c r="J36" s="4273" t="s">
        <v>409</v>
      </c>
      <c r="K36" s="4275" t="s">
        <v>153</v>
      </c>
      <c r="L36" s="2192" t="s">
        <v>458</v>
      </c>
      <c r="M36" s="1778"/>
      <c r="Y36" s="1593" t="s">
        <v>458</v>
      </c>
      <c r="Z36" s="2137"/>
      <c r="AB36" s="1593" t="s">
        <v>458</v>
      </c>
      <c r="AC36" s="2137"/>
    </row>
    <row r="37" spans="1:29" ht="24" customHeight="1">
      <c r="A37" s="4258"/>
      <c r="B37" s="618" t="s">
        <v>299</v>
      </c>
      <c r="C37" s="2193" t="s">
        <v>2394</v>
      </c>
      <c r="D37" s="4283"/>
      <c r="E37" s="4284"/>
      <c r="F37" s="4262"/>
      <c r="G37" s="1611"/>
      <c r="H37" s="1562"/>
      <c r="I37" s="4286"/>
      <c r="J37" s="4274"/>
      <c r="K37" s="4276"/>
      <c r="L37" s="2187" t="s">
        <v>2653</v>
      </c>
      <c r="M37" s="1777"/>
      <c r="Y37" s="1596" t="s">
        <v>141</v>
      </c>
      <c r="Z37" s="2137"/>
      <c r="AB37" s="1596" t="s">
        <v>141</v>
      </c>
      <c r="AC37" s="2137"/>
    </row>
    <row r="38" spans="1:29" ht="15.65" customHeight="1">
      <c r="A38" s="4277" t="s">
        <v>142</v>
      </c>
      <c r="B38" s="2194" t="s">
        <v>382</v>
      </c>
      <c r="C38" s="2195" t="s">
        <v>2395</v>
      </c>
      <c r="D38" s="605" t="s">
        <v>2396</v>
      </c>
      <c r="E38" s="605" t="s">
        <v>381</v>
      </c>
      <c r="F38" s="1601"/>
      <c r="G38" s="1602"/>
      <c r="H38" s="1603" t="s">
        <v>13</v>
      </c>
      <c r="I38" s="1604"/>
      <c r="J38" s="1638"/>
      <c r="K38" s="605"/>
      <c r="L38" s="2192" t="s">
        <v>384</v>
      </c>
      <c r="M38" s="1778"/>
      <c r="Y38" s="1596" t="s">
        <v>384</v>
      </c>
      <c r="Z38" s="2137"/>
      <c r="AB38" s="1596" t="s">
        <v>384</v>
      </c>
      <c r="AC38" s="2137"/>
    </row>
    <row r="39" spans="1:29" ht="21" customHeight="1">
      <c r="A39" s="4278"/>
      <c r="B39" s="618" t="s">
        <v>383</v>
      </c>
      <c r="C39" s="2193" t="s">
        <v>2397</v>
      </c>
      <c r="D39" s="618" t="s">
        <v>2398</v>
      </c>
      <c r="E39" s="618"/>
      <c r="F39" s="1610"/>
      <c r="G39" s="1611"/>
      <c r="H39" s="1562"/>
      <c r="I39" s="1612"/>
      <c r="J39" s="1564"/>
      <c r="K39" s="618"/>
      <c r="L39" s="2187" t="s">
        <v>296</v>
      </c>
      <c r="M39" s="1777"/>
      <c r="Y39" s="1596" t="s">
        <v>296</v>
      </c>
      <c r="Z39" s="2137"/>
      <c r="AB39" s="1596" t="s">
        <v>296</v>
      </c>
      <c r="AC39" s="2137"/>
    </row>
    <row r="40" spans="1:29" ht="27" customHeight="1">
      <c r="A40" s="4277" t="s">
        <v>585</v>
      </c>
      <c r="B40" s="2196" t="s">
        <v>801</v>
      </c>
      <c r="C40" s="2191" t="s">
        <v>2399</v>
      </c>
      <c r="D40" s="1600"/>
      <c r="E40" s="2197" t="s">
        <v>2400</v>
      </c>
      <c r="F40" s="1601"/>
      <c r="G40" s="1602"/>
      <c r="H40" s="1603" t="s">
        <v>2401</v>
      </c>
      <c r="I40" s="1604"/>
      <c r="J40" s="1590" t="s">
        <v>409</v>
      </c>
      <c r="K40" s="605"/>
      <c r="L40" s="2192" t="s">
        <v>147</v>
      </c>
      <c r="M40" s="1778"/>
      <c r="Y40" s="1417" t="s">
        <v>147</v>
      </c>
      <c r="Z40" s="1605"/>
      <c r="AB40" s="1417" t="s">
        <v>147</v>
      </c>
      <c r="AC40" s="1605"/>
    </row>
    <row r="41" spans="1:29" ht="24">
      <c r="A41" s="4279"/>
      <c r="B41" s="2144" t="s">
        <v>802</v>
      </c>
      <c r="C41" s="2147" t="s">
        <v>2416</v>
      </c>
      <c r="D41" s="4268"/>
      <c r="E41" s="4268" t="s">
        <v>2417</v>
      </c>
      <c r="F41" s="2144" t="s">
        <v>480</v>
      </c>
      <c r="G41" s="2213"/>
      <c r="H41" s="2151" t="s">
        <v>13</v>
      </c>
      <c r="I41" s="2214"/>
      <c r="J41" s="1663"/>
      <c r="K41" s="2144"/>
      <c r="L41" s="2154" t="s">
        <v>8</v>
      </c>
      <c r="M41" s="2155"/>
      <c r="N41" s="2156"/>
      <c r="O41" s="2156"/>
      <c r="P41" s="2156"/>
      <c r="Q41" s="2156"/>
      <c r="R41" s="2156"/>
      <c r="S41" s="2156"/>
      <c r="T41" s="2156"/>
      <c r="U41" s="2156"/>
      <c r="V41" s="2156"/>
      <c r="W41" s="2156"/>
      <c r="X41" s="2156"/>
      <c r="Y41" s="2215" t="s">
        <v>8</v>
      </c>
      <c r="Z41" s="2216"/>
      <c r="AA41" s="2156"/>
      <c r="AB41" s="2215" t="s">
        <v>8</v>
      </c>
      <c r="AC41" s="2216"/>
    </row>
    <row r="42" spans="1:29" ht="24">
      <c r="A42" s="4279"/>
      <c r="B42" s="2144" t="s">
        <v>2418</v>
      </c>
      <c r="C42" s="2147" t="s">
        <v>2419</v>
      </c>
      <c r="D42" s="4269"/>
      <c r="E42" s="4269"/>
      <c r="F42" s="2144"/>
      <c r="G42" s="2213"/>
      <c r="H42" s="2151"/>
      <c r="I42" s="2214"/>
      <c r="J42" s="2217"/>
      <c r="K42" s="2144"/>
      <c r="L42" s="2154"/>
      <c r="M42" s="2155"/>
      <c r="N42" s="2156"/>
      <c r="O42" s="2156"/>
      <c r="P42" s="2156"/>
      <c r="Q42" s="2156"/>
      <c r="R42" s="2156"/>
      <c r="S42" s="2156"/>
      <c r="T42" s="2156"/>
      <c r="U42" s="2156"/>
      <c r="V42" s="2156"/>
      <c r="W42" s="2156"/>
      <c r="X42" s="2156"/>
      <c r="Y42" s="2215"/>
      <c r="Z42" s="2216"/>
      <c r="AA42" s="2156"/>
      <c r="AB42" s="2215"/>
      <c r="AC42" s="2216"/>
    </row>
    <row r="43" spans="1:29" ht="24">
      <c r="A43" s="4279"/>
      <c r="B43" s="2144" t="s">
        <v>800</v>
      </c>
      <c r="C43" s="2147" t="s">
        <v>2420</v>
      </c>
      <c r="D43" s="4270"/>
      <c r="E43" s="4270"/>
      <c r="F43" s="2144"/>
      <c r="G43" s="2213"/>
      <c r="H43" s="2151"/>
      <c r="I43" s="2214"/>
      <c r="J43" s="2217"/>
      <c r="K43" s="2144"/>
      <c r="L43" s="2154"/>
      <c r="M43" s="2155"/>
      <c r="N43" s="2156"/>
      <c r="O43" s="2156"/>
      <c r="P43" s="2156"/>
      <c r="Q43" s="2156"/>
      <c r="R43" s="2156"/>
      <c r="S43" s="2156"/>
      <c r="T43" s="2156"/>
      <c r="U43" s="2156"/>
      <c r="V43" s="2156"/>
      <c r="W43" s="2156"/>
      <c r="X43" s="2156"/>
      <c r="Y43" s="2215"/>
      <c r="Z43" s="2216"/>
      <c r="AA43" s="2156"/>
      <c r="AB43" s="2215"/>
      <c r="AC43" s="2216"/>
    </row>
    <row r="44" spans="1:29">
      <c r="A44" s="4279"/>
      <c r="B44" s="2198" t="s">
        <v>2402</v>
      </c>
      <c r="C44" s="2199" t="s">
        <v>2403</v>
      </c>
      <c r="D44" s="1651"/>
      <c r="E44" s="2133" t="s">
        <v>2404</v>
      </c>
      <c r="F44" s="2200"/>
      <c r="G44" s="1652"/>
      <c r="H44" s="1627" t="s">
        <v>2405</v>
      </c>
      <c r="I44" s="1628"/>
      <c r="J44" s="1663" t="s">
        <v>2406</v>
      </c>
      <c r="K44" s="2133"/>
      <c r="L44" s="2201" t="s">
        <v>2407</v>
      </c>
      <c r="M44" s="1781"/>
      <c r="Y44" s="2202"/>
      <c r="Z44" s="1631"/>
      <c r="AB44" s="2202"/>
      <c r="AC44" s="1631"/>
    </row>
    <row r="45" spans="1:29">
      <c r="A45" s="4279"/>
      <c r="B45" s="610" t="s">
        <v>484</v>
      </c>
      <c r="C45" s="2147" t="s">
        <v>485</v>
      </c>
      <c r="D45" s="1606"/>
      <c r="E45" s="610"/>
      <c r="F45" s="610"/>
      <c r="G45" s="1607"/>
      <c r="H45" s="1543"/>
      <c r="I45" s="1608"/>
      <c r="J45" s="1545"/>
      <c r="K45" s="610"/>
      <c r="L45" s="2183" t="s">
        <v>587</v>
      </c>
      <c r="M45" s="1774"/>
      <c r="Y45" s="1418" t="s">
        <v>587</v>
      </c>
      <c r="Z45" s="1546"/>
      <c r="AB45" s="1418" t="s">
        <v>587</v>
      </c>
      <c r="AC45" s="1546"/>
    </row>
    <row r="46" spans="1:29" ht="29.25" customHeight="1">
      <c r="A46" s="4278"/>
      <c r="B46" s="618" t="s">
        <v>701</v>
      </c>
      <c r="C46" s="2193" t="s">
        <v>2408</v>
      </c>
      <c r="D46" s="1609" t="s">
        <v>561</v>
      </c>
      <c r="E46" s="618"/>
      <c r="F46" s="1610"/>
      <c r="G46" s="1611"/>
      <c r="H46" s="1562" t="s">
        <v>13</v>
      </c>
      <c r="I46" s="1612"/>
      <c r="J46" s="1564"/>
      <c r="K46" s="618"/>
      <c r="L46" s="2187" t="s">
        <v>296</v>
      </c>
      <c r="M46" s="1777"/>
      <c r="Y46" s="1419" t="s">
        <v>296</v>
      </c>
      <c r="Z46" s="1565"/>
      <c r="AB46" s="1419" t="s">
        <v>296</v>
      </c>
      <c r="AC46" s="1565"/>
    </row>
    <row r="47" spans="1:29">
      <c r="A47" s="4204" t="s">
        <v>139</v>
      </c>
      <c r="B47" s="605" t="s">
        <v>1482</v>
      </c>
      <c r="C47" s="2191" t="s">
        <v>2409</v>
      </c>
      <c r="D47" s="2203"/>
      <c r="E47" s="4280" t="s">
        <v>140</v>
      </c>
      <c r="F47" s="1636"/>
      <c r="G47" s="2204"/>
      <c r="H47" s="1728" t="s">
        <v>13</v>
      </c>
      <c r="I47" s="2205"/>
      <c r="J47" s="1695"/>
      <c r="K47" s="1695"/>
      <c r="L47" s="2206" t="s">
        <v>141</v>
      </c>
      <c r="M47" s="1695"/>
      <c r="Y47" s="1620" t="s">
        <v>141</v>
      </c>
      <c r="Z47" s="1619"/>
      <c r="AB47" s="1620" t="s">
        <v>141</v>
      </c>
      <c r="AC47" s="1619"/>
    </row>
    <row r="48" spans="1:29">
      <c r="A48" s="4206"/>
      <c r="B48" s="618" t="s">
        <v>600</v>
      </c>
      <c r="C48" s="2193" t="s">
        <v>601</v>
      </c>
      <c r="D48" s="2207"/>
      <c r="E48" s="4281"/>
      <c r="F48" s="1639"/>
      <c r="G48" s="2208"/>
      <c r="H48" s="2209"/>
      <c r="I48" s="2210"/>
      <c r="J48" s="1707"/>
      <c r="K48" s="1707"/>
      <c r="L48" s="2211" t="s">
        <v>602</v>
      </c>
      <c r="M48" s="1707"/>
      <c r="Y48" s="1589" t="s">
        <v>602</v>
      </c>
      <c r="Z48" s="1588"/>
      <c r="AB48" s="1589" t="s">
        <v>602</v>
      </c>
      <c r="AC48" s="1588"/>
    </row>
    <row r="49" spans="1:29" ht="27" customHeight="1">
      <c r="A49" s="4228" t="s">
        <v>586</v>
      </c>
      <c r="B49" s="605" t="s">
        <v>702</v>
      </c>
      <c r="C49" s="2191" t="s">
        <v>2410</v>
      </c>
      <c r="D49" s="1623"/>
      <c r="E49" s="605"/>
      <c r="F49" s="1601"/>
      <c r="G49" s="1602"/>
      <c r="H49" s="1603" t="s">
        <v>2401</v>
      </c>
      <c r="I49" s="1604"/>
      <c r="J49" s="4229" t="s">
        <v>409</v>
      </c>
      <c r="K49" s="605"/>
      <c r="L49" s="2192" t="s">
        <v>147</v>
      </c>
      <c r="M49" s="1778"/>
      <c r="Y49" s="1417" t="s">
        <v>147</v>
      </c>
      <c r="Z49" s="1605"/>
      <c r="AB49" s="1417" t="s">
        <v>147</v>
      </c>
      <c r="AC49" s="1605"/>
    </row>
    <row r="50" spans="1:29" ht="18.75" customHeight="1">
      <c r="A50" s="4196"/>
      <c r="B50" s="2144" t="s">
        <v>2411</v>
      </c>
      <c r="C50" s="2147" t="s">
        <v>2412</v>
      </c>
      <c r="D50" s="1624" t="s">
        <v>479</v>
      </c>
      <c r="E50" s="610" t="s">
        <v>2082</v>
      </c>
      <c r="F50" s="1655" t="s">
        <v>480</v>
      </c>
      <c r="G50" s="1607"/>
      <c r="H50" s="1543" t="s">
        <v>13</v>
      </c>
      <c r="I50" s="1608"/>
      <c r="J50" s="4267"/>
      <c r="K50" s="610"/>
      <c r="L50" s="2183" t="s">
        <v>8</v>
      </c>
      <c r="M50" s="1774"/>
      <c r="Y50" s="1418" t="s">
        <v>8</v>
      </c>
      <c r="Z50" s="1546"/>
      <c r="AB50" s="1418" t="s">
        <v>8</v>
      </c>
      <c r="AC50" s="1546"/>
    </row>
    <row r="51" spans="1:29" ht="16.5" customHeight="1">
      <c r="A51" s="4196"/>
      <c r="B51" s="610" t="s">
        <v>484</v>
      </c>
      <c r="C51" s="2147" t="s">
        <v>2413</v>
      </c>
      <c r="D51" s="1606"/>
      <c r="E51" s="610"/>
      <c r="F51" s="610"/>
      <c r="G51" s="1607"/>
      <c r="H51" s="1543"/>
      <c r="I51" s="1608"/>
      <c r="J51" s="1545"/>
      <c r="K51" s="610"/>
      <c r="L51" s="2183" t="s">
        <v>587</v>
      </c>
      <c r="M51" s="1774"/>
      <c r="Y51" s="1418" t="s">
        <v>587</v>
      </c>
      <c r="Z51" s="1546"/>
      <c r="AB51" s="1418" t="s">
        <v>587</v>
      </c>
      <c r="AC51" s="1546"/>
    </row>
    <row r="52" spans="1:29" ht="26.25" customHeight="1">
      <c r="A52" s="4197"/>
      <c r="B52" s="618" t="s">
        <v>588</v>
      </c>
      <c r="C52" s="2193" t="s">
        <v>2414</v>
      </c>
      <c r="D52" s="1609" t="s">
        <v>561</v>
      </c>
      <c r="E52" s="618"/>
      <c r="F52" s="1610"/>
      <c r="G52" s="1611"/>
      <c r="H52" s="1562" t="s">
        <v>13</v>
      </c>
      <c r="I52" s="1612"/>
      <c r="J52" s="1564"/>
      <c r="K52" s="618"/>
      <c r="L52" s="2187" t="s">
        <v>296</v>
      </c>
      <c r="M52" s="1777"/>
      <c r="Y52" s="1419" t="s">
        <v>296</v>
      </c>
      <c r="Z52" s="1565"/>
      <c r="AB52" s="1419" t="s">
        <v>296</v>
      </c>
      <c r="AC52" s="1565"/>
    </row>
    <row r="53" spans="1:29" ht="18" customHeight="1">
      <c r="A53" s="2218" t="s">
        <v>612</v>
      </c>
      <c r="B53" s="2219" t="s">
        <v>621</v>
      </c>
      <c r="C53" s="2220" t="s">
        <v>2421</v>
      </c>
      <c r="D53" s="1600"/>
      <c r="E53" s="2221" t="s">
        <v>623</v>
      </c>
      <c r="F53" s="1600" t="s">
        <v>715</v>
      </c>
      <c r="G53" s="1727"/>
      <c r="H53" s="1728" t="s">
        <v>13</v>
      </c>
      <c r="I53" s="1729"/>
      <c r="J53" s="420" t="s">
        <v>615</v>
      </c>
      <c r="K53" s="1726"/>
      <c r="L53" s="2222" t="s">
        <v>141</v>
      </c>
      <c r="M53" s="1600"/>
      <c r="Y53" s="1731" t="s">
        <v>141</v>
      </c>
      <c r="Z53" s="1730"/>
      <c r="AB53" s="1731" t="s">
        <v>141</v>
      </c>
      <c r="AC53" s="1730"/>
    </row>
    <row r="54" spans="1:29" ht="27" customHeight="1">
      <c r="A54" s="2223"/>
      <c r="B54" s="1732" t="s">
        <v>617</v>
      </c>
      <c r="C54" s="2224" t="s">
        <v>2422</v>
      </c>
      <c r="D54" s="1734"/>
      <c r="E54" s="2225"/>
      <c r="F54" s="1736" t="s">
        <v>716</v>
      </c>
      <c r="G54" s="1737"/>
      <c r="H54" s="1738" t="s">
        <v>13</v>
      </c>
      <c r="I54" s="1739" t="s">
        <v>13</v>
      </c>
      <c r="J54" s="1735"/>
      <c r="K54" s="1735"/>
      <c r="L54" s="2226" t="s">
        <v>141</v>
      </c>
      <c r="M54" s="1734"/>
      <c r="Y54" s="1741" t="s">
        <v>141</v>
      </c>
      <c r="Z54" s="1740"/>
      <c r="AB54" s="1741" t="s">
        <v>141</v>
      </c>
      <c r="AC54" s="1740"/>
    </row>
    <row r="55" spans="1:29">
      <c r="A55" s="2223"/>
      <c r="B55" s="1732" t="s">
        <v>619</v>
      </c>
      <c r="C55" s="2224" t="s">
        <v>636</v>
      </c>
      <c r="D55" s="1734"/>
      <c r="E55" s="2225"/>
      <c r="F55" s="417" t="s">
        <v>622</v>
      </c>
      <c r="G55" s="1737"/>
      <c r="H55" s="1738" t="s">
        <v>13</v>
      </c>
      <c r="I55" s="1742"/>
      <c r="J55" s="1735"/>
      <c r="K55" s="1735"/>
      <c r="L55" s="2226" t="s">
        <v>305</v>
      </c>
      <c r="M55" s="1734"/>
      <c r="Y55" s="1741" t="s">
        <v>305</v>
      </c>
      <c r="Z55" s="1740"/>
      <c r="AB55" s="1741" t="s">
        <v>305</v>
      </c>
      <c r="AC55" s="1740"/>
    </row>
    <row r="56" spans="1:29">
      <c r="A56" s="2223"/>
      <c r="B56" s="1732" t="s">
        <v>620</v>
      </c>
      <c r="C56" s="2224" t="s">
        <v>637</v>
      </c>
      <c r="D56" s="1734"/>
      <c r="E56" s="2227"/>
      <c r="F56" s="417" t="s">
        <v>622</v>
      </c>
      <c r="G56" s="1737"/>
      <c r="H56" s="1738" t="s">
        <v>13</v>
      </c>
      <c r="I56" s="1742"/>
      <c r="J56" s="1735"/>
      <c r="K56" s="1735"/>
      <c r="L56" s="2226" t="s">
        <v>305</v>
      </c>
      <c r="M56" s="1734"/>
      <c r="Y56" s="1741" t="s">
        <v>305</v>
      </c>
      <c r="Z56" s="1740"/>
      <c r="AB56" s="1741" t="s">
        <v>305</v>
      </c>
      <c r="AC56" s="1740"/>
    </row>
    <row r="57" spans="1:29" ht="44">
      <c r="A57" s="2223"/>
      <c r="B57" s="2228" t="s">
        <v>2423</v>
      </c>
      <c r="C57" s="2229" t="s">
        <v>2424</v>
      </c>
      <c r="D57" s="1745"/>
      <c r="E57" s="1735" t="s">
        <v>631</v>
      </c>
      <c r="F57" s="422"/>
      <c r="G57" s="1746"/>
      <c r="H57" s="1747"/>
      <c r="I57" s="1748"/>
      <c r="J57" s="1735"/>
      <c r="K57" s="1735"/>
      <c r="L57" s="2230"/>
      <c r="M57" s="1745"/>
      <c r="Y57" s="1750"/>
      <c r="Z57" s="1749"/>
      <c r="AB57" s="1750"/>
      <c r="AC57" s="1749"/>
    </row>
    <row r="58" spans="1:29" ht="33">
      <c r="A58" s="4271" t="s">
        <v>2425</v>
      </c>
      <c r="B58" s="2219" t="s">
        <v>2426</v>
      </c>
      <c r="C58" s="2231" t="s">
        <v>2427</v>
      </c>
      <c r="D58" s="2232"/>
      <c r="E58" s="2232" t="s">
        <v>613</v>
      </c>
      <c r="F58" s="2233"/>
      <c r="G58" s="2234"/>
      <c r="H58" s="2235" t="s">
        <v>221</v>
      </c>
      <c r="I58" s="2236"/>
      <c r="J58" s="2237" t="s">
        <v>2428</v>
      </c>
      <c r="K58" s="2232"/>
      <c r="L58" s="2195" t="s">
        <v>2429</v>
      </c>
      <c r="M58" s="2232"/>
      <c r="Y58" s="2238"/>
      <c r="Z58" s="2239"/>
      <c r="AB58" s="2238"/>
      <c r="AC58" s="2239"/>
    </row>
    <row r="59" spans="1:29" ht="22">
      <c r="A59" s="4272"/>
      <c r="B59" s="2240" t="s">
        <v>2430</v>
      </c>
      <c r="C59" s="2241" t="s">
        <v>634</v>
      </c>
      <c r="D59" s="2242"/>
      <c r="E59" s="2242" t="s">
        <v>613</v>
      </c>
      <c r="F59" s="2243" t="s">
        <v>2431</v>
      </c>
      <c r="G59" s="2244"/>
      <c r="H59" s="2245" t="s">
        <v>221</v>
      </c>
      <c r="I59" s="2246"/>
      <c r="J59" s="2247" t="s">
        <v>2428</v>
      </c>
      <c r="K59" s="2242"/>
      <c r="L59" s="2248" t="s">
        <v>2429</v>
      </c>
      <c r="M59" s="2242"/>
      <c r="Y59" s="2238"/>
      <c r="Z59" s="2239"/>
      <c r="AB59" s="2238"/>
      <c r="AC59" s="2239"/>
    </row>
    <row r="60" spans="1:29" ht="19.5" customHeight="1">
      <c r="A60" s="4225" t="s">
        <v>2584</v>
      </c>
      <c r="B60" s="1636" t="s">
        <v>626</v>
      </c>
      <c r="C60" s="2231" t="s">
        <v>2432</v>
      </c>
      <c r="D60" s="4208" t="s">
        <v>1712</v>
      </c>
      <c r="E60" s="4227" t="s">
        <v>3230</v>
      </c>
      <c r="F60" s="1600"/>
      <c r="G60" s="1727"/>
      <c r="H60" s="1728" t="s">
        <v>13</v>
      </c>
      <c r="I60" s="1729"/>
      <c r="J60" s="4223" t="s">
        <v>409</v>
      </c>
      <c r="K60" s="1600"/>
      <c r="L60" s="2222" t="s">
        <v>628</v>
      </c>
      <c r="M60" s="1778"/>
      <c r="Y60" s="1731" t="s">
        <v>628</v>
      </c>
      <c r="Z60" s="1758"/>
      <c r="AB60" s="1731" t="s">
        <v>628</v>
      </c>
      <c r="AC60" s="1758"/>
    </row>
    <row r="61" spans="1:29" ht="22.5" customHeight="1" thickBot="1">
      <c r="A61" s="4226"/>
      <c r="B61" s="1639" t="s">
        <v>627</v>
      </c>
      <c r="C61" s="2249" t="s">
        <v>2433</v>
      </c>
      <c r="D61" s="4209"/>
      <c r="E61" s="4209"/>
      <c r="F61" s="1523"/>
      <c r="G61" s="1752"/>
      <c r="H61" s="1753" t="s">
        <v>13</v>
      </c>
      <c r="I61" s="1754"/>
      <c r="J61" s="4224"/>
      <c r="K61" s="1523"/>
      <c r="L61" s="2250" t="s">
        <v>629</v>
      </c>
      <c r="M61" s="1521"/>
      <c r="Y61" s="1760" t="s">
        <v>629</v>
      </c>
      <c r="Z61" s="1759"/>
      <c r="AB61" s="1760" t="s">
        <v>629</v>
      </c>
      <c r="AC61" s="1759"/>
    </row>
    <row r="62" spans="1:29" ht="24" customHeight="1">
      <c r="A62" s="4228" t="s">
        <v>1312</v>
      </c>
      <c r="B62" s="605" t="s">
        <v>1182</v>
      </c>
      <c r="C62" s="2191" t="s">
        <v>1183</v>
      </c>
      <c r="D62" s="605"/>
      <c r="E62" s="4189" t="s">
        <v>2444</v>
      </c>
      <c r="F62" s="4229" t="s">
        <v>152</v>
      </c>
      <c r="G62" s="1625"/>
      <c r="H62" s="1603"/>
      <c r="I62" s="1604"/>
      <c r="J62" s="605"/>
      <c r="K62" s="4189" t="s">
        <v>153</v>
      </c>
      <c r="L62" s="4243" t="s">
        <v>582</v>
      </c>
      <c r="M62" s="4228"/>
      <c r="Y62" s="4235" t="s">
        <v>582</v>
      </c>
      <c r="Z62" s="4238"/>
      <c r="AB62" s="4235" t="s">
        <v>582</v>
      </c>
      <c r="AC62" s="4238"/>
    </row>
    <row r="63" spans="1:29" ht="24" customHeight="1">
      <c r="A63" s="4196"/>
      <c r="B63" s="2133" t="s">
        <v>3269</v>
      </c>
      <c r="C63" s="2199" t="s">
        <v>3270</v>
      </c>
      <c r="D63" s="2133"/>
      <c r="E63" s="4232"/>
      <c r="F63" s="4230"/>
      <c r="G63" s="1626"/>
      <c r="H63" s="1627"/>
      <c r="I63" s="1628"/>
      <c r="J63" s="2133"/>
      <c r="K63" s="4232"/>
      <c r="L63" s="4244"/>
      <c r="M63" s="4196"/>
      <c r="Y63" s="4236"/>
      <c r="Z63" s="4239"/>
      <c r="AB63" s="4236"/>
      <c r="AC63" s="4239"/>
    </row>
    <row r="64" spans="1:29" ht="24" customHeight="1">
      <c r="A64" s="4196"/>
      <c r="B64" s="2133" t="s">
        <v>3271</v>
      </c>
      <c r="C64" s="2199" t="s">
        <v>3272</v>
      </c>
      <c r="D64" s="2133"/>
      <c r="E64" s="4232"/>
      <c r="F64" s="4230"/>
      <c r="G64" s="1626"/>
      <c r="H64" s="1627"/>
      <c r="I64" s="1628"/>
      <c r="J64" s="2133"/>
      <c r="K64" s="4232"/>
      <c r="L64" s="4244"/>
      <c r="M64" s="4196"/>
      <c r="Y64" s="4236"/>
      <c r="Z64" s="4239"/>
      <c r="AB64" s="4236"/>
      <c r="AC64" s="4239"/>
    </row>
    <row r="65" spans="1:31" ht="24" customHeight="1">
      <c r="A65" s="4196"/>
      <c r="B65" s="2133" t="s">
        <v>1184</v>
      </c>
      <c r="C65" s="2199" t="s">
        <v>570</v>
      </c>
      <c r="D65" s="2133"/>
      <c r="E65" s="4232"/>
      <c r="F65" s="4230"/>
      <c r="G65" s="1626"/>
      <c r="H65" s="1627"/>
      <c r="I65" s="1628"/>
      <c r="J65" s="2133"/>
      <c r="K65" s="4232"/>
      <c r="L65" s="4244"/>
      <c r="M65" s="4196"/>
      <c r="Y65" s="4236"/>
      <c r="Z65" s="4239"/>
      <c r="AB65" s="4236"/>
      <c r="AC65" s="4239"/>
    </row>
    <row r="66" spans="1:31" ht="28.5" customHeight="1">
      <c r="A66" s="4196"/>
      <c r="B66" s="610" t="s">
        <v>583</v>
      </c>
      <c r="C66" s="2147" t="s">
        <v>2434</v>
      </c>
      <c r="D66" s="610"/>
      <c r="E66" s="4232"/>
      <c r="F66" s="4230"/>
      <c r="G66" s="1629"/>
      <c r="H66" s="1543"/>
      <c r="I66" s="1608"/>
      <c r="J66" s="610"/>
      <c r="K66" s="4232"/>
      <c r="L66" s="4244"/>
      <c r="M66" s="4196"/>
      <c r="Y66" s="4236"/>
      <c r="Z66" s="4239"/>
      <c r="AB66" s="4236"/>
      <c r="AC66" s="4239"/>
    </row>
    <row r="67" spans="1:31" ht="28.5" customHeight="1">
      <c r="A67" s="4196"/>
      <c r="B67" s="618" t="s">
        <v>584</v>
      </c>
      <c r="C67" s="2193" t="s">
        <v>2435</v>
      </c>
      <c r="D67" s="618"/>
      <c r="E67" s="4232"/>
      <c r="F67" s="4231"/>
      <c r="G67" s="1630"/>
      <c r="H67" s="1562" t="s">
        <v>221</v>
      </c>
      <c r="I67" s="1612"/>
      <c r="J67" s="618" t="s">
        <v>409</v>
      </c>
      <c r="K67" s="4190"/>
      <c r="L67" s="4245"/>
      <c r="M67" s="4197"/>
      <c r="Y67" s="4237"/>
      <c r="Z67" s="4240"/>
      <c r="AB67" s="4237"/>
      <c r="AC67" s="4240"/>
    </row>
    <row r="68" spans="1:31" ht="24" customHeight="1">
      <c r="A68" s="4196"/>
      <c r="B68" s="1636" t="s">
        <v>2445</v>
      </c>
      <c r="C68" s="4292" t="s">
        <v>2436</v>
      </c>
      <c r="D68" s="4229"/>
      <c r="E68" s="4232"/>
      <c r="F68" s="605"/>
      <c r="G68" s="2261"/>
      <c r="H68" s="1603"/>
      <c r="I68" s="1604"/>
      <c r="J68" s="1638"/>
      <c r="K68" s="2262"/>
      <c r="L68" s="4243" t="s">
        <v>1320</v>
      </c>
      <c r="M68" s="4228"/>
      <c r="Y68" s="1632" t="s">
        <v>1320</v>
      </c>
      <c r="Z68" s="1631"/>
      <c r="AB68" s="1632" t="s">
        <v>1320</v>
      </c>
      <c r="AC68" s="1631"/>
    </row>
    <row r="69" spans="1:31" ht="67.900000000000006" customHeight="1">
      <c r="A69" s="4196"/>
      <c r="B69" s="1655" t="s">
        <v>2446</v>
      </c>
      <c r="C69" s="4293"/>
      <c r="D69" s="4230"/>
      <c r="E69" s="4232"/>
      <c r="F69" s="610"/>
      <c r="G69" s="2263"/>
      <c r="H69" s="1543"/>
      <c r="I69" s="1608"/>
      <c r="J69" s="1545"/>
      <c r="K69" s="2264"/>
      <c r="L69" s="4244"/>
      <c r="M69" s="4196"/>
      <c r="Y69" s="2134"/>
      <c r="Z69" s="2136"/>
      <c r="AB69" s="2134"/>
      <c r="AC69" s="2136"/>
    </row>
    <row r="70" spans="1:31" ht="15" customHeight="1">
      <c r="A70" s="4196"/>
      <c r="B70" s="1639" t="s">
        <v>2583</v>
      </c>
      <c r="C70" s="4294"/>
      <c r="D70" s="4231"/>
      <c r="E70" s="4232"/>
      <c r="F70" s="618"/>
      <c r="G70" s="2265"/>
      <c r="H70" s="1562"/>
      <c r="I70" s="1612"/>
      <c r="J70" s="1564"/>
      <c r="K70" s="2266"/>
      <c r="L70" s="4245"/>
      <c r="M70" s="4197"/>
      <c r="Y70" s="2134"/>
      <c r="Z70" s="2136"/>
      <c r="AB70" s="2134"/>
      <c r="AC70" s="2136"/>
    </row>
    <row r="71" spans="1:31" ht="24.75" customHeight="1">
      <c r="A71" s="4197"/>
      <c r="B71" s="2141" t="s">
        <v>1484</v>
      </c>
      <c r="C71" s="2179" t="s">
        <v>2437</v>
      </c>
      <c r="D71" s="2141"/>
      <c r="E71" s="4190"/>
      <c r="F71" s="2141"/>
      <c r="G71" s="1633"/>
      <c r="H71" s="92" t="s">
        <v>852</v>
      </c>
      <c r="I71" s="1634"/>
      <c r="J71" s="1635" t="s">
        <v>1485</v>
      </c>
      <c r="K71" s="2142" t="s">
        <v>153</v>
      </c>
      <c r="L71" s="2251" t="s">
        <v>305</v>
      </c>
      <c r="M71" s="2139"/>
      <c r="Y71" s="2134" t="s">
        <v>305</v>
      </c>
      <c r="Z71" s="2136"/>
      <c r="AB71" s="2134" t="s">
        <v>305</v>
      </c>
      <c r="AC71" s="2136"/>
    </row>
    <row r="72" spans="1:31" ht="39.75" customHeight="1">
      <c r="A72" s="4287" t="s">
        <v>386</v>
      </c>
      <c r="B72" s="2196" t="s">
        <v>560</v>
      </c>
      <c r="C72" s="2191" t="s">
        <v>2438</v>
      </c>
      <c r="D72" s="1636" t="s">
        <v>558</v>
      </c>
      <c r="E72" s="605" t="s">
        <v>557</v>
      </c>
      <c r="F72" s="605" t="s">
        <v>556</v>
      </c>
      <c r="G72" s="1602"/>
      <c r="H72" s="1637" t="s">
        <v>1703</v>
      </c>
      <c r="I72" s="1604"/>
      <c r="J72" s="1638" t="s">
        <v>555</v>
      </c>
      <c r="K72" s="605" t="s">
        <v>153</v>
      </c>
      <c r="L72" s="2192" t="s">
        <v>305</v>
      </c>
      <c r="M72" s="1778"/>
      <c r="Y72" s="1417" t="s">
        <v>305</v>
      </c>
      <c r="Z72" s="1605"/>
      <c r="AB72" s="1417" t="s">
        <v>305</v>
      </c>
      <c r="AC72" s="1605"/>
    </row>
    <row r="73" spans="1:31" ht="26.25" customHeight="1">
      <c r="A73" s="4206"/>
      <c r="B73" s="2252" t="s">
        <v>1303</v>
      </c>
      <c r="C73" s="2193" t="s">
        <v>2439</v>
      </c>
      <c r="D73" s="1610"/>
      <c r="E73" s="618" t="s">
        <v>553</v>
      </c>
      <c r="F73" s="618" t="s">
        <v>1304</v>
      </c>
      <c r="G73" s="1611"/>
      <c r="H73" s="2131"/>
      <c r="I73" s="1612"/>
      <c r="J73" s="2131"/>
      <c r="K73" s="618" t="s">
        <v>153</v>
      </c>
      <c r="L73" s="2187" t="s">
        <v>1305</v>
      </c>
      <c r="M73" s="1777"/>
      <c r="Y73" s="1419" t="s">
        <v>1305</v>
      </c>
      <c r="Z73" s="1565"/>
      <c r="AB73" s="1419" t="s">
        <v>1305</v>
      </c>
      <c r="AC73" s="1565"/>
    </row>
    <row r="74" spans="1:31" ht="65.25" customHeight="1">
      <c r="A74" s="1645" t="s">
        <v>1306</v>
      </c>
      <c r="B74" s="765" t="s">
        <v>3292</v>
      </c>
      <c r="C74" s="3035" t="s">
        <v>3293</v>
      </c>
      <c r="D74" s="1640"/>
      <c r="E74" s="3036" t="s">
        <v>1768</v>
      </c>
      <c r="F74" s="1540" t="s">
        <v>1307</v>
      </c>
      <c r="G74" s="1641"/>
      <c r="H74" s="3037"/>
      <c r="I74" s="1643"/>
      <c r="J74" s="1644"/>
      <c r="K74" s="1645" t="s">
        <v>1308</v>
      </c>
      <c r="L74" s="2253" t="s">
        <v>3281</v>
      </c>
      <c r="M74" s="764"/>
      <c r="Y74" s="1648" t="s">
        <v>1309</v>
      </c>
      <c r="Z74" s="1647"/>
      <c r="AB74" s="1648" t="s">
        <v>1309</v>
      </c>
      <c r="AC74" s="1647"/>
    </row>
    <row r="75" spans="1:31" ht="44.25" customHeight="1">
      <c r="A75" s="1785" t="s">
        <v>341</v>
      </c>
      <c r="B75" s="1594" t="s">
        <v>543</v>
      </c>
      <c r="C75" s="2189" t="s">
        <v>542</v>
      </c>
      <c r="D75" s="1594"/>
      <c r="E75" s="1598" t="s">
        <v>541</v>
      </c>
      <c r="F75" s="1594" t="s">
        <v>339</v>
      </c>
      <c r="G75" s="1687"/>
      <c r="H75" s="1688" t="s">
        <v>540</v>
      </c>
      <c r="I75" s="1689"/>
      <c r="J75" s="1599"/>
      <c r="K75" s="1594" t="s">
        <v>340</v>
      </c>
      <c r="L75" s="2190" t="s">
        <v>704</v>
      </c>
      <c r="M75" s="1540"/>
      <c r="Y75" s="1691" t="s">
        <v>704</v>
      </c>
      <c r="Z75" s="1690"/>
      <c r="AB75" s="1691" t="s">
        <v>704</v>
      </c>
      <c r="AC75" s="1690"/>
    </row>
    <row r="76" spans="1:31" ht="28.5" customHeight="1">
      <c r="A76" s="765" t="s">
        <v>2440</v>
      </c>
      <c r="B76" s="2254" t="s">
        <v>3282</v>
      </c>
      <c r="C76" s="3035" t="s">
        <v>2441</v>
      </c>
      <c r="D76" s="1594"/>
      <c r="E76" s="1540" t="s">
        <v>1284</v>
      </c>
      <c r="F76" s="1540"/>
      <c r="G76" s="1649"/>
      <c r="H76" s="1642"/>
      <c r="I76" s="1650"/>
      <c r="J76" s="1644"/>
      <c r="K76" s="1540"/>
      <c r="L76" s="2253" t="s">
        <v>1957</v>
      </c>
      <c r="M76" s="764"/>
      <c r="Y76" s="1648" t="s">
        <v>387</v>
      </c>
      <c r="Z76" s="1647"/>
      <c r="AB76" s="1648" t="s">
        <v>387</v>
      </c>
      <c r="AC76" s="1647"/>
    </row>
    <row r="77" spans="1:31" s="1653" customFormat="1" ht="38.25" customHeight="1">
      <c r="A77" s="4288" t="s">
        <v>222</v>
      </c>
      <c r="B77" s="2198" t="s">
        <v>2442</v>
      </c>
      <c r="C77" s="2212" t="s">
        <v>2443</v>
      </c>
      <c r="D77" s="1651"/>
      <c r="E77" s="2133" t="s">
        <v>3231</v>
      </c>
      <c r="F77" s="2133"/>
      <c r="G77" s="1652" t="s">
        <v>13</v>
      </c>
      <c r="H77" s="1627"/>
      <c r="I77" s="1628" t="s">
        <v>13</v>
      </c>
      <c r="J77" s="4267" t="s">
        <v>154</v>
      </c>
      <c r="K77" s="4267" t="s">
        <v>153</v>
      </c>
      <c r="L77" s="2255" t="s">
        <v>56</v>
      </c>
      <c r="M77" s="1781"/>
      <c r="O77" s="1455"/>
      <c r="P77" s="1455"/>
      <c r="Q77" s="1455"/>
      <c r="R77" s="1455"/>
      <c r="S77" s="1455"/>
      <c r="T77" s="1455"/>
      <c r="U77" s="1455"/>
      <c r="V77" s="1455"/>
      <c r="W77" s="1455"/>
      <c r="Y77" s="1654" t="s">
        <v>56</v>
      </c>
      <c r="Z77" s="1631"/>
      <c r="AB77" s="1654" t="s">
        <v>56</v>
      </c>
      <c r="AC77" s="1631"/>
    </row>
    <row r="78" spans="1:31" s="1520" customFormat="1" ht="41.25" customHeight="1">
      <c r="A78" s="4289"/>
      <c r="B78" s="1655" t="s">
        <v>552</v>
      </c>
      <c r="C78" s="2162" t="s">
        <v>703</v>
      </c>
      <c r="D78" s="1656" t="s">
        <v>551</v>
      </c>
      <c r="E78" s="610" t="s">
        <v>3232</v>
      </c>
      <c r="F78" s="610"/>
      <c r="G78" s="1607"/>
      <c r="H78" s="1543" t="s">
        <v>13</v>
      </c>
      <c r="I78" s="1544"/>
      <c r="J78" s="4256"/>
      <c r="K78" s="4256"/>
      <c r="L78" s="2256" t="s">
        <v>151</v>
      </c>
      <c r="M78" s="1774"/>
      <c r="O78" s="1455"/>
      <c r="P78" s="1455"/>
      <c r="Q78" s="1455"/>
      <c r="R78" s="1455"/>
      <c r="S78" s="1455"/>
      <c r="T78" s="1455"/>
      <c r="U78" s="1455"/>
      <c r="V78" s="1455"/>
      <c r="W78" s="1455"/>
      <c r="Y78" s="1657" t="s">
        <v>151</v>
      </c>
      <c r="Z78" s="1546"/>
      <c r="AB78" s="1657" t="s">
        <v>151</v>
      </c>
      <c r="AC78" s="1546"/>
    </row>
    <row r="79" spans="1:31" s="1659" customFormat="1" ht="42.75" customHeight="1">
      <c r="A79" s="4290"/>
      <c r="B79" s="2257" t="s">
        <v>550</v>
      </c>
      <c r="C79" s="2258" t="s">
        <v>703</v>
      </c>
      <c r="D79" s="1658" t="s">
        <v>549</v>
      </c>
      <c r="E79" s="1639" t="s">
        <v>607</v>
      </c>
      <c r="F79" s="618"/>
      <c r="G79" s="1611"/>
      <c r="H79" s="1562" t="s">
        <v>13</v>
      </c>
      <c r="I79" s="1563"/>
      <c r="J79" s="4291"/>
      <c r="K79" s="4291"/>
      <c r="L79" s="2211" t="s">
        <v>704</v>
      </c>
      <c r="M79" s="1777"/>
      <c r="O79" s="1455"/>
      <c r="P79" s="1455"/>
      <c r="Q79" s="1455"/>
      <c r="R79" s="1455"/>
      <c r="S79" s="1455"/>
      <c r="T79" s="1455"/>
      <c r="U79" s="1455"/>
      <c r="V79" s="1455"/>
      <c r="W79" s="1455"/>
      <c r="Y79" s="1660" t="s">
        <v>704</v>
      </c>
      <c r="Z79" s="1565"/>
      <c r="AB79" s="1660" t="s">
        <v>704</v>
      </c>
      <c r="AC79" s="1565"/>
    </row>
    <row r="80" spans="1:31" ht="37.5" customHeight="1">
      <c r="A80" s="2549" t="s">
        <v>983</v>
      </c>
      <c r="B80" s="1590" t="s">
        <v>984</v>
      </c>
      <c r="C80" s="1590" t="s">
        <v>982</v>
      </c>
      <c r="D80" s="2550"/>
      <c r="E80" s="1590" t="s">
        <v>981</v>
      </c>
      <c r="F80" s="2471"/>
      <c r="G80" s="2551"/>
      <c r="H80" s="2552"/>
      <c r="I80" s="2553"/>
      <c r="J80" s="2554"/>
      <c r="K80" s="2554"/>
      <c r="L80" s="2555" t="s">
        <v>2651</v>
      </c>
      <c r="M80" s="2550"/>
      <c r="N80" s="2556"/>
      <c r="O80" s="2550"/>
      <c r="AA80" s="1620"/>
      <c r="AB80" s="1619"/>
      <c r="AD80" s="1620"/>
      <c r="AE80" s="1619"/>
    </row>
    <row r="81" spans="1:29" ht="25.15" customHeight="1">
      <c r="A81" s="1645" t="s">
        <v>569</v>
      </c>
      <c r="B81" s="1590" t="s">
        <v>705</v>
      </c>
      <c r="C81" s="2259" t="s">
        <v>570</v>
      </c>
      <c r="D81" s="1661"/>
      <c r="E81" s="1590" t="s">
        <v>571</v>
      </c>
      <c r="F81" s="1590"/>
      <c r="G81" s="1597"/>
      <c r="H81" s="1592"/>
      <c r="I81" s="1662"/>
      <c r="J81" s="1663"/>
      <c r="K81" s="2141"/>
      <c r="L81" s="2260"/>
      <c r="M81" s="2138"/>
      <c r="Y81" s="1664"/>
      <c r="Z81" s="2135"/>
      <c r="AB81" s="1664"/>
      <c r="AC81" s="2135"/>
    </row>
    <row r="82" spans="1:29" ht="26.5" customHeight="1" thickBot="1">
      <c r="A82" s="1782" t="s">
        <v>391</v>
      </c>
      <c r="B82" s="1680" t="s">
        <v>1503</v>
      </c>
      <c r="C82" s="1540"/>
      <c r="D82" s="1783"/>
      <c r="E82" s="1540"/>
      <c r="F82" s="1540"/>
      <c r="G82" s="1641"/>
      <c r="H82" s="1642"/>
      <c r="I82" s="1650"/>
      <c r="J82" s="1644"/>
      <c r="K82" s="1540" t="s">
        <v>153</v>
      </c>
      <c r="L82" s="1646"/>
      <c r="M82" s="764"/>
      <c r="O82" s="1653"/>
      <c r="P82" s="1653"/>
      <c r="Q82" s="1653"/>
      <c r="R82" s="1653"/>
      <c r="S82" s="1653"/>
      <c r="T82" s="1653"/>
      <c r="U82" s="1653"/>
      <c r="V82" s="1653"/>
      <c r="W82" s="1653"/>
      <c r="Y82" s="1665"/>
      <c r="Z82" s="1666"/>
      <c r="AB82" s="1665"/>
      <c r="AC82" s="1666"/>
    </row>
    <row r="83" spans="1:29" ht="12.75" customHeight="1">
      <c r="A83" s="1772" t="s">
        <v>134</v>
      </c>
      <c r="B83" s="1663" t="s">
        <v>215</v>
      </c>
      <c r="C83" s="1663"/>
      <c r="D83" s="1455" t="s">
        <v>611</v>
      </c>
      <c r="E83" s="1663"/>
      <c r="G83" s="766"/>
      <c r="H83" s="766"/>
      <c r="I83" s="766"/>
      <c r="J83" s="1663"/>
      <c r="K83" s="1663"/>
      <c r="L83" s="1663"/>
      <c r="M83" s="1663"/>
      <c r="O83" s="1520"/>
      <c r="P83" s="1520"/>
      <c r="Q83" s="1520"/>
      <c r="R83" s="1520"/>
      <c r="S83" s="1520"/>
      <c r="T83" s="1520"/>
      <c r="U83" s="1520"/>
      <c r="V83" s="1520"/>
      <c r="W83" s="1520"/>
      <c r="Y83" s="1667"/>
      <c r="Z83" s="1667"/>
      <c r="AB83" s="1667"/>
      <c r="AC83" s="1667"/>
    </row>
    <row r="84" spans="1:29">
      <c r="A84" s="424" t="s">
        <v>389</v>
      </c>
      <c r="B84" s="1663" t="s">
        <v>390</v>
      </c>
      <c r="C84" s="1663"/>
      <c r="D84" s="1668"/>
      <c r="E84" s="1663"/>
      <c r="O84" s="1659"/>
      <c r="P84" s="1659"/>
      <c r="Q84" s="1659"/>
      <c r="R84" s="1659"/>
      <c r="S84" s="1659"/>
      <c r="T84" s="1659"/>
      <c r="U84" s="1659"/>
      <c r="V84" s="1659"/>
      <c r="W84" s="1659"/>
    </row>
    <row r="85" spans="1:29">
      <c r="A85" s="1454" t="s">
        <v>810</v>
      </c>
      <c r="B85" s="1501"/>
      <c r="C85" s="1501"/>
      <c r="D85" s="1501"/>
      <c r="E85" s="1501"/>
      <c r="F85" s="1501"/>
      <c r="G85" s="1501"/>
      <c r="H85" s="1501"/>
      <c r="I85" s="1501"/>
      <c r="J85" s="1501"/>
      <c r="K85" s="1501"/>
      <c r="L85" s="1501"/>
      <c r="M85" s="1501"/>
      <c r="Y85" s="1501"/>
      <c r="Z85" s="1501"/>
      <c r="AB85" s="1501"/>
      <c r="AC85" s="1501"/>
    </row>
    <row r="86" spans="1:29">
      <c r="B86" s="1501"/>
      <c r="C86" s="1501"/>
      <c r="D86" s="1501"/>
      <c r="E86" s="1501"/>
      <c r="F86" s="1501"/>
      <c r="G86" s="1501"/>
      <c r="H86" s="1501"/>
      <c r="I86" s="1501"/>
      <c r="J86" s="1501"/>
      <c r="K86" s="1501"/>
      <c r="L86" s="1501"/>
      <c r="M86" s="1501"/>
      <c r="Y86" s="1501"/>
      <c r="Z86" s="1501"/>
      <c r="AB86" s="1501"/>
      <c r="AC86" s="1501"/>
    </row>
    <row r="87" spans="1:29">
      <c r="B87" s="1501"/>
      <c r="C87" s="1501"/>
      <c r="D87" s="1501"/>
      <c r="E87" s="1501"/>
      <c r="F87" s="1501"/>
      <c r="G87" s="1501"/>
      <c r="H87" s="1501"/>
      <c r="I87" s="1501"/>
      <c r="J87" s="1501"/>
      <c r="K87" s="1501"/>
      <c r="L87" s="1501"/>
      <c r="M87" s="1501"/>
      <c r="Y87" s="1501"/>
      <c r="Z87" s="1501"/>
      <c r="AB87" s="1501"/>
      <c r="AC87" s="1501"/>
    </row>
    <row r="88" spans="1:29" ht="13.5" thickBot="1">
      <c r="B88" s="1501"/>
      <c r="C88" s="1501"/>
      <c r="D88" s="1501"/>
      <c r="E88" s="1501"/>
      <c r="F88" s="1501"/>
      <c r="G88" s="1501"/>
      <c r="H88" s="1501"/>
      <c r="I88" s="1501"/>
      <c r="J88" s="1501"/>
      <c r="K88" s="1501"/>
      <c r="L88" s="1501"/>
      <c r="M88" s="1501"/>
      <c r="Y88" s="1501"/>
      <c r="Z88" s="1501"/>
      <c r="AB88" s="1501"/>
      <c r="AC88" s="1501"/>
    </row>
    <row r="89" spans="1:29" ht="28.5" customHeight="1">
      <c r="A89" s="1726" t="s">
        <v>790</v>
      </c>
      <c r="B89" s="1722" t="s">
        <v>797</v>
      </c>
      <c r="C89" s="1618" t="s">
        <v>796</v>
      </c>
      <c r="D89" s="1618"/>
      <c r="E89" s="1618"/>
      <c r="F89" s="1618"/>
      <c r="G89" s="1615"/>
      <c r="H89" s="1694"/>
      <c r="I89" s="1617"/>
      <c r="J89" s="1618"/>
      <c r="K89" s="1618"/>
      <c r="L89" s="1618"/>
      <c r="M89" s="1618"/>
      <c r="Y89" s="1670"/>
      <c r="Z89" s="1669"/>
      <c r="AB89" s="1670"/>
      <c r="AC89" s="1669"/>
    </row>
    <row r="90" spans="1:29" ht="28.5" customHeight="1">
      <c r="A90" s="4212" t="s">
        <v>795</v>
      </c>
      <c r="B90" s="1671" t="s">
        <v>798</v>
      </c>
      <c r="C90" s="1672" t="s">
        <v>554</v>
      </c>
      <c r="D90" s="1672"/>
      <c r="E90" s="1672"/>
      <c r="F90" s="1672"/>
      <c r="G90" s="1673"/>
      <c r="H90" s="1674"/>
      <c r="I90" s="1675"/>
      <c r="J90" s="1672"/>
      <c r="K90" s="1672"/>
      <c r="L90" s="1672"/>
      <c r="M90" s="1672"/>
      <c r="Y90" s="1677"/>
      <c r="Z90" s="1676"/>
      <c r="AB90" s="1677"/>
      <c r="AC90" s="1676"/>
    </row>
    <row r="91" spans="1:29" ht="28.5" customHeight="1">
      <c r="A91" s="4212"/>
      <c r="B91" s="1671" t="s">
        <v>868</v>
      </c>
      <c r="C91" s="1672" t="s">
        <v>869</v>
      </c>
      <c r="D91" s="1672"/>
      <c r="E91" s="1672"/>
      <c r="F91" s="1672"/>
      <c r="G91" s="1673"/>
      <c r="H91" s="1674"/>
      <c r="I91" s="1675"/>
      <c r="J91" s="1672"/>
      <c r="K91" s="1672"/>
      <c r="L91" s="1672"/>
      <c r="M91" s="1672"/>
      <c r="Y91" s="1677"/>
      <c r="Z91" s="1676"/>
      <c r="AB91" s="1677"/>
      <c r="AC91" s="1676"/>
    </row>
    <row r="92" spans="1:29" ht="28.5" customHeight="1">
      <c r="A92" s="4212"/>
      <c r="B92" s="1671" t="s">
        <v>791</v>
      </c>
      <c r="C92" s="1672"/>
      <c r="D92" s="1672"/>
      <c r="E92" s="1672"/>
      <c r="F92" s="1672"/>
      <c r="G92" s="1673"/>
      <c r="H92" s="1674"/>
      <c r="I92" s="1675"/>
      <c r="J92" s="1672"/>
      <c r="K92" s="1672"/>
      <c r="L92" s="1672"/>
      <c r="M92" s="1672"/>
      <c r="Y92" s="1677"/>
      <c r="Z92" s="1676"/>
      <c r="AB92" s="1677"/>
      <c r="AC92" s="1676"/>
    </row>
    <row r="93" spans="1:29" ht="28.5" customHeight="1">
      <c r="A93" s="4212"/>
      <c r="B93" s="1671" t="s">
        <v>792</v>
      </c>
      <c r="C93" s="1672" t="s">
        <v>799</v>
      </c>
      <c r="D93" s="1672"/>
      <c r="E93" s="1672"/>
      <c r="F93" s="1672"/>
      <c r="G93" s="1673"/>
      <c r="H93" s="1674"/>
      <c r="I93" s="1675"/>
      <c r="J93" s="1672"/>
      <c r="K93" s="1672"/>
      <c r="L93" s="1672"/>
      <c r="M93" s="1672"/>
      <c r="Y93" s="1677"/>
      <c r="Z93" s="1676"/>
      <c r="AB93" s="1677"/>
      <c r="AC93" s="1676"/>
    </row>
    <row r="94" spans="1:29" ht="28.5" customHeight="1">
      <c r="A94" s="4212"/>
      <c r="B94" s="1672" t="s">
        <v>793</v>
      </c>
      <c r="C94" s="1672" t="s">
        <v>799</v>
      </c>
      <c r="D94" s="1672"/>
      <c r="E94" s="1672"/>
      <c r="F94" s="1672"/>
      <c r="G94" s="1673"/>
      <c r="H94" s="1674"/>
      <c r="I94" s="1675"/>
      <c r="J94" s="1672"/>
      <c r="K94" s="1672"/>
      <c r="L94" s="1672"/>
      <c r="M94" s="1672"/>
      <c r="Y94" s="1677"/>
      <c r="Z94" s="1676"/>
      <c r="AB94" s="1677"/>
      <c r="AC94" s="1676"/>
    </row>
    <row r="95" spans="1:29" ht="15.75" customHeight="1">
      <c r="A95" s="4213"/>
      <c r="B95" s="1583" t="s">
        <v>794</v>
      </c>
      <c r="C95" s="1583"/>
      <c r="D95" s="1583"/>
      <c r="E95" s="1583"/>
      <c r="F95" s="1583"/>
      <c r="G95" s="1584"/>
      <c r="H95" s="1622"/>
      <c r="I95" s="1586"/>
      <c r="J95" s="1583"/>
      <c r="K95" s="1583"/>
      <c r="L95" s="1583"/>
      <c r="M95" s="1583"/>
      <c r="Y95" s="1589"/>
      <c r="Z95" s="1588"/>
      <c r="AB95" s="1589"/>
      <c r="AC95" s="1588"/>
    </row>
    <row r="96" spans="1:29" ht="60" customHeight="1">
      <c r="A96" s="1726" t="s">
        <v>790</v>
      </c>
      <c r="B96" s="1672"/>
      <c r="C96" s="1672"/>
      <c r="D96" s="1671" t="s">
        <v>988</v>
      </c>
      <c r="E96" s="1672" t="s">
        <v>989</v>
      </c>
      <c r="F96" s="1672"/>
      <c r="G96" s="1673"/>
      <c r="H96" s="1674"/>
      <c r="I96" s="1675"/>
      <c r="J96" s="1672"/>
      <c r="K96" s="1672"/>
      <c r="L96" s="1672"/>
      <c r="M96" s="1672"/>
      <c r="Y96" s="1677"/>
      <c r="Z96" s="1676"/>
      <c r="AB96" s="1677"/>
      <c r="AC96" s="1676"/>
    </row>
    <row r="97" spans="1:29">
      <c r="A97" s="4204" t="s">
        <v>139</v>
      </c>
      <c r="B97" s="1590" t="s">
        <v>1482</v>
      </c>
      <c r="C97" s="1590" t="s">
        <v>1483</v>
      </c>
      <c r="D97" s="1613"/>
      <c r="E97" s="4210" t="s">
        <v>140</v>
      </c>
      <c r="F97" s="1614"/>
      <c r="G97" s="1615"/>
      <c r="H97" s="1616" t="s">
        <v>700</v>
      </c>
      <c r="I97" s="1617"/>
      <c r="J97" s="1618"/>
      <c r="K97" s="1618"/>
      <c r="L97" s="1618" t="s">
        <v>141</v>
      </c>
      <c r="M97" s="1618"/>
      <c r="Y97" s="1620" t="s">
        <v>141</v>
      </c>
      <c r="Z97" s="1619"/>
      <c r="AB97" s="1620" t="s">
        <v>141</v>
      </c>
      <c r="AC97" s="1619"/>
    </row>
    <row r="98" spans="1:29">
      <c r="A98" s="4206"/>
      <c r="B98" s="1594" t="s">
        <v>600</v>
      </c>
      <c r="C98" s="1594" t="s">
        <v>601</v>
      </c>
      <c r="D98" s="1621"/>
      <c r="E98" s="4211"/>
      <c r="F98" s="1582"/>
      <c r="G98" s="1584"/>
      <c r="H98" s="1622"/>
      <c r="I98" s="1586"/>
      <c r="J98" s="1583"/>
      <c r="K98" s="1583"/>
      <c r="L98" s="1583" t="s">
        <v>602</v>
      </c>
      <c r="M98" s="1583"/>
      <c r="Y98" s="1589" t="s">
        <v>602</v>
      </c>
      <c r="Z98" s="1588"/>
      <c r="AB98" s="1589" t="s">
        <v>602</v>
      </c>
      <c r="AC98" s="1588"/>
    </row>
    <row r="99" spans="1:29" ht="39" customHeight="1">
      <c r="A99" s="764" t="s">
        <v>184</v>
      </c>
      <c r="B99" s="1594" t="s">
        <v>1296</v>
      </c>
      <c r="C99" s="1594" t="s">
        <v>1297</v>
      </c>
      <c r="D99" s="1621"/>
      <c r="E99" s="1582" t="s">
        <v>1298</v>
      </c>
      <c r="F99" s="1582" t="s">
        <v>1299</v>
      </c>
      <c r="G99" s="1584"/>
      <c r="H99" s="1678" t="s">
        <v>1300</v>
      </c>
      <c r="I99" s="1586"/>
      <c r="J99" s="1598" t="s">
        <v>1301</v>
      </c>
      <c r="K99" s="1583"/>
      <c r="L99" s="1583" t="s">
        <v>1302</v>
      </c>
      <c r="M99" s="1583"/>
      <c r="Y99" s="1589" t="s">
        <v>305</v>
      </c>
      <c r="Z99" s="1588"/>
      <c r="AB99" s="1589" t="s">
        <v>305</v>
      </c>
      <c r="AC99" s="1588"/>
    </row>
    <row r="100" spans="1:29" ht="36.75" customHeight="1">
      <c r="A100" s="1784" t="s">
        <v>464</v>
      </c>
      <c r="B100" s="1540" t="s">
        <v>706</v>
      </c>
      <c r="C100" s="1540" t="s">
        <v>548</v>
      </c>
      <c r="D100" s="1679" t="s">
        <v>547</v>
      </c>
      <c r="E100" s="1680" t="s">
        <v>546</v>
      </c>
      <c r="F100" s="1680"/>
      <c r="G100" s="1681"/>
      <c r="H100" s="1682"/>
      <c r="I100" s="1683"/>
      <c r="J100" s="1684"/>
      <c r="K100" s="1684"/>
      <c r="L100" s="1684" t="s">
        <v>9</v>
      </c>
      <c r="M100" s="1684"/>
      <c r="Y100" s="1686" t="s">
        <v>9</v>
      </c>
      <c r="Z100" s="1685"/>
      <c r="AB100" s="1686" t="s">
        <v>9</v>
      </c>
      <c r="AC100" s="1685"/>
    </row>
    <row r="101" spans="1:29" ht="27.75" customHeight="1">
      <c r="A101" s="4198" t="s">
        <v>6</v>
      </c>
      <c r="B101" s="1540" t="s">
        <v>707</v>
      </c>
      <c r="C101" s="1540" t="s">
        <v>545</v>
      </c>
      <c r="D101" s="1684"/>
      <c r="E101" s="4199" t="s">
        <v>7</v>
      </c>
      <c r="F101" s="1684"/>
      <c r="G101" s="1681"/>
      <c r="H101" s="1682"/>
      <c r="I101" s="1683"/>
      <c r="J101" s="1684"/>
      <c r="K101" s="1684"/>
      <c r="L101" s="1684" t="s">
        <v>9</v>
      </c>
      <c r="M101" s="1684"/>
      <c r="Y101" s="1686" t="s">
        <v>9</v>
      </c>
      <c r="Z101" s="1685"/>
      <c r="AB101" s="1686" t="s">
        <v>9</v>
      </c>
      <c r="AC101" s="1685"/>
    </row>
    <row r="102" spans="1:29" ht="31.5" customHeight="1">
      <c r="A102" s="4198"/>
      <c r="B102" s="1540" t="s">
        <v>708</v>
      </c>
      <c r="C102" s="1540" t="s">
        <v>544</v>
      </c>
      <c r="D102" s="1684"/>
      <c r="E102" s="4200"/>
      <c r="F102" s="1684"/>
      <c r="G102" s="1681"/>
      <c r="H102" s="1682"/>
      <c r="I102" s="1683"/>
      <c r="J102" s="1684"/>
      <c r="K102" s="1684"/>
      <c r="L102" s="1684" t="s">
        <v>8</v>
      </c>
      <c r="M102" s="1684"/>
      <c r="Y102" s="1686" t="s">
        <v>8</v>
      </c>
      <c r="Z102" s="1685"/>
      <c r="AB102" s="1686" t="s">
        <v>8</v>
      </c>
      <c r="AC102" s="1685"/>
    </row>
    <row r="103" spans="1:29" ht="44.25" customHeight="1">
      <c r="A103" s="1785" t="s">
        <v>341</v>
      </c>
      <c r="B103" s="1594" t="s">
        <v>543</v>
      </c>
      <c r="C103" s="1594" t="s">
        <v>542</v>
      </c>
      <c r="D103" s="1594"/>
      <c r="E103" s="1598" t="s">
        <v>541</v>
      </c>
      <c r="F103" s="1594" t="s">
        <v>339</v>
      </c>
      <c r="G103" s="1687"/>
      <c r="H103" s="1688" t="s">
        <v>540</v>
      </c>
      <c r="I103" s="1689"/>
      <c r="J103" s="1599"/>
      <c r="K103" s="1594" t="s">
        <v>340</v>
      </c>
      <c r="L103" s="1517" t="s">
        <v>709</v>
      </c>
      <c r="M103" s="1540"/>
      <c r="Y103" s="1691" t="s">
        <v>704</v>
      </c>
      <c r="Z103" s="1690"/>
      <c r="AB103" s="1691" t="s">
        <v>704</v>
      </c>
      <c r="AC103" s="1690"/>
    </row>
    <row r="104" spans="1:29" s="1501" customFormat="1" ht="36">
      <c r="A104" s="1594"/>
      <c r="B104" s="1594" t="s">
        <v>539</v>
      </c>
      <c r="C104" s="1594" t="s">
        <v>538</v>
      </c>
      <c r="D104" s="1594"/>
      <c r="E104" s="1598" t="s">
        <v>537</v>
      </c>
      <c r="F104" s="1594" t="s">
        <v>536</v>
      </c>
      <c r="G104" s="1687" t="s">
        <v>535</v>
      </c>
      <c r="H104" s="1688" t="s">
        <v>534</v>
      </c>
      <c r="I104" s="1689" t="s">
        <v>533</v>
      </c>
      <c r="J104" s="1599" t="s">
        <v>532</v>
      </c>
      <c r="K104" s="1594" t="s">
        <v>531</v>
      </c>
      <c r="L104" s="1595" t="s">
        <v>530</v>
      </c>
      <c r="M104" s="1594"/>
      <c r="O104" s="1455"/>
      <c r="P104" s="1455"/>
      <c r="Q104" s="1455"/>
      <c r="R104" s="1455"/>
      <c r="S104" s="1455"/>
      <c r="T104" s="1455"/>
      <c r="U104" s="1455"/>
      <c r="V104" s="1455"/>
      <c r="W104" s="1455"/>
      <c r="Y104" s="1596" t="s">
        <v>530</v>
      </c>
      <c r="Z104" s="1692"/>
      <c r="AB104" s="1596" t="s">
        <v>530</v>
      </c>
      <c r="AC104" s="1692"/>
    </row>
    <row r="105" spans="1:29" ht="72" customHeight="1">
      <c r="A105" s="1784" t="s">
        <v>710</v>
      </c>
      <c r="B105" s="1680" t="s">
        <v>529</v>
      </c>
      <c r="C105" s="1680" t="s">
        <v>528</v>
      </c>
      <c r="D105" s="1684"/>
      <c r="E105" s="1680" t="s">
        <v>527</v>
      </c>
      <c r="F105" s="1680"/>
      <c r="G105" s="1681"/>
      <c r="H105" s="1682"/>
      <c r="I105" s="1683"/>
      <c r="J105" s="1684"/>
      <c r="K105" s="1684"/>
      <c r="L105" s="1684" t="s">
        <v>9</v>
      </c>
      <c r="M105" s="1684"/>
      <c r="Y105" s="1686" t="s">
        <v>9</v>
      </c>
      <c r="Z105" s="1685"/>
      <c r="AB105" s="1686" t="s">
        <v>9</v>
      </c>
      <c r="AC105" s="1685"/>
    </row>
    <row r="106" spans="1:29" ht="37.5" customHeight="1">
      <c r="A106" s="1779" t="s">
        <v>983</v>
      </c>
      <c r="B106" s="1614" t="s">
        <v>984</v>
      </c>
      <c r="C106" s="1614" t="s">
        <v>982</v>
      </c>
      <c r="D106" s="1618"/>
      <c r="E106" s="1614" t="s">
        <v>981</v>
      </c>
      <c r="F106" s="1693"/>
      <c r="G106" s="1615"/>
      <c r="H106" s="1694"/>
      <c r="I106" s="1617"/>
      <c r="J106" s="1518"/>
      <c r="K106" s="1618"/>
      <c r="L106" s="1519"/>
      <c r="M106" s="1618"/>
      <c r="Y106" s="1620"/>
      <c r="Z106" s="1619"/>
      <c r="AB106" s="1620"/>
      <c r="AC106" s="1619"/>
    </row>
    <row r="107" spans="1:29" ht="24.75" customHeight="1">
      <c r="A107" s="4204" t="s">
        <v>985</v>
      </c>
      <c r="B107" s="1636" t="s">
        <v>1175</v>
      </c>
      <c r="C107" s="1636" t="s">
        <v>1176</v>
      </c>
      <c r="D107" s="1695"/>
      <c r="E107" s="1636" t="s">
        <v>1177</v>
      </c>
      <c r="F107" s="1696"/>
      <c r="G107" s="1697"/>
      <c r="H107" s="1695"/>
      <c r="I107" s="1698"/>
      <c r="J107" s="1697"/>
      <c r="K107" s="1695"/>
      <c r="L107" s="1698"/>
      <c r="M107" s="1695"/>
      <c r="Y107" s="1700"/>
      <c r="Z107" s="1699"/>
      <c r="AB107" s="1700"/>
      <c r="AC107" s="1699"/>
    </row>
    <row r="108" spans="1:29" ht="35.25" customHeight="1">
      <c r="A108" s="4205"/>
      <c r="B108" s="1655" t="s">
        <v>1178</v>
      </c>
      <c r="C108" s="1655" t="s">
        <v>1179</v>
      </c>
      <c r="D108" s="1701"/>
      <c r="E108" s="1655"/>
      <c r="F108" s="1702"/>
      <c r="G108" s="1703"/>
      <c r="H108" s="1701"/>
      <c r="I108" s="1704"/>
      <c r="J108" s="1703"/>
      <c r="K108" s="1701"/>
      <c r="L108" s="1704"/>
      <c r="M108" s="1701"/>
      <c r="O108" s="1501"/>
      <c r="P108" s="1501"/>
      <c r="Q108" s="1501"/>
      <c r="R108" s="1501"/>
      <c r="S108" s="1501"/>
      <c r="T108" s="1501"/>
      <c r="U108" s="1501"/>
      <c r="V108" s="1501"/>
      <c r="W108" s="1501"/>
      <c r="Y108" s="1706"/>
      <c r="Z108" s="1705"/>
      <c r="AB108" s="1706"/>
      <c r="AC108" s="1705"/>
    </row>
    <row r="109" spans="1:29" ht="24.75" customHeight="1">
      <c r="A109" s="4206"/>
      <c r="B109" s="1639" t="s">
        <v>1180</v>
      </c>
      <c r="C109" s="1639" t="s">
        <v>1181</v>
      </c>
      <c r="D109" s="1707"/>
      <c r="E109" s="1639"/>
      <c r="F109" s="1708"/>
      <c r="G109" s="1709"/>
      <c r="H109" s="1707"/>
      <c r="I109" s="1710"/>
      <c r="J109" s="1709"/>
      <c r="K109" s="1707"/>
      <c r="L109" s="1710"/>
      <c r="M109" s="1707"/>
      <c r="Y109" s="1712"/>
      <c r="Z109" s="1711"/>
      <c r="AB109" s="1712"/>
      <c r="AC109" s="1711"/>
    </row>
    <row r="110" spans="1:29">
      <c r="A110" s="4201" t="s">
        <v>886</v>
      </c>
      <c r="B110" s="602" t="s">
        <v>887</v>
      </c>
      <c r="C110" s="602" t="s">
        <v>888</v>
      </c>
      <c r="D110" s="602" t="s">
        <v>889</v>
      </c>
      <c r="E110" s="602" t="s">
        <v>890</v>
      </c>
      <c r="F110" s="603"/>
      <c r="G110" s="744" t="s">
        <v>891</v>
      </c>
      <c r="H110" s="745"/>
      <c r="I110" s="1713"/>
      <c r="J110" s="604"/>
      <c r="K110" s="605"/>
      <c r="L110" s="606"/>
      <c r="M110" s="1618"/>
      <c r="Y110" s="1417"/>
      <c r="Z110" s="1619"/>
      <c r="AB110" s="1417"/>
      <c r="AC110" s="1619"/>
    </row>
    <row r="111" spans="1:29" ht="24">
      <c r="A111" s="4203"/>
      <c r="B111" s="607" t="s">
        <v>892</v>
      </c>
      <c r="C111" s="607" t="s">
        <v>893</v>
      </c>
      <c r="D111" s="607" t="s">
        <v>894</v>
      </c>
      <c r="E111" s="607" t="s">
        <v>895</v>
      </c>
      <c r="F111" s="608"/>
      <c r="G111" s="746" t="s">
        <v>891</v>
      </c>
      <c r="H111" s="1714"/>
      <c r="I111" s="1715"/>
      <c r="J111" s="609"/>
      <c r="K111" s="610"/>
      <c r="L111" s="611"/>
      <c r="M111" s="1618"/>
      <c r="Y111" s="1418"/>
      <c r="Z111" s="1619"/>
      <c r="AB111" s="1418"/>
      <c r="AC111" s="1619"/>
    </row>
    <row r="112" spans="1:29">
      <c r="A112" s="4203"/>
      <c r="B112" s="607" t="s">
        <v>896</v>
      </c>
      <c r="C112" s="607" t="s">
        <v>897</v>
      </c>
      <c r="D112" s="612" t="s">
        <v>898</v>
      </c>
      <c r="E112" s="613" t="s">
        <v>899</v>
      </c>
      <c r="F112" s="614"/>
      <c r="G112" s="746" t="s">
        <v>891</v>
      </c>
      <c r="H112" s="1714"/>
      <c r="I112" s="1715"/>
      <c r="J112" s="609"/>
      <c r="K112" s="610"/>
      <c r="L112" s="611"/>
      <c r="M112" s="1618"/>
      <c r="Y112" s="1418"/>
      <c r="Z112" s="1619"/>
      <c r="AB112" s="1418"/>
      <c r="AC112" s="1619"/>
    </row>
    <row r="113" spans="1:29" ht="27" customHeight="1">
      <c r="A113" s="4202"/>
      <c r="B113" s="615" t="s">
        <v>903</v>
      </c>
      <c r="C113" s="615" t="s">
        <v>900</v>
      </c>
      <c r="D113" s="615" t="s">
        <v>901</v>
      </c>
      <c r="E113" s="615" t="s">
        <v>904</v>
      </c>
      <c r="F113" s="616"/>
      <c r="G113" s="747" t="s">
        <v>891</v>
      </c>
      <c r="H113" s="1716"/>
      <c r="I113" s="1717"/>
      <c r="J113" s="617"/>
      <c r="K113" s="618"/>
      <c r="L113" s="619" t="s">
        <v>902</v>
      </c>
      <c r="M113" s="1684"/>
      <c r="Y113" s="1419" t="s">
        <v>902</v>
      </c>
      <c r="Z113" s="1685"/>
      <c r="AB113" s="1419" t="s">
        <v>902</v>
      </c>
      <c r="AC113" s="1685"/>
    </row>
    <row r="114" spans="1:29" ht="33.75" customHeight="1">
      <c r="A114" s="4201" t="s">
        <v>10</v>
      </c>
      <c r="B114" s="232" t="s">
        <v>478</v>
      </c>
      <c r="C114" s="1566" t="s">
        <v>568</v>
      </c>
      <c r="D114" s="1567"/>
      <c r="E114" s="1566" t="s">
        <v>566</v>
      </c>
      <c r="F114" s="1566"/>
      <c r="G114" s="1568"/>
      <c r="H114" s="1569"/>
      <c r="I114" s="1570"/>
      <c r="J114" s="1571"/>
      <c r="K114" s="1567"/>
      <c r="L114" s="1567"/>
      <c r="M114" s="1567"/>
      <c r="Y114" s="1572"/>
      <c r="Z114" s="1573"/>
      <c r="AB114" s="1572"/>
      <c r="AC114" s="1573"/>
    </row>
    <row r="115" spans="1:29" ht="47.25" customHeight="1">
      <c r="A115" s="4202"/>
      <c r="B115" s="233" t="s">
        <v>567</v>
      </c>
      <c r="C115" s="1574" t="s">
        <v>711</v>
      </c>
      <c r="D115" s="1575"/>
      <c r="E115" s="1574"/>
      <c r="F115" s="1574" t="s">
        <v>1486</v>
      </c>
      <c r="G115" s="1576"/>
      <c r="H115" s="1577" t="s">
        <v>1487</v>
      </c>
      <c r="I115" s="1578"/>
      <c r="J115" s="1579" t="s">
        <v>526</v>
      </c>
      <c r="K115" s="1575"/>
      <c r="L115" s="1575" t="s">
        <v>525</v>
      </c>
      <c r="M115" s="1575"/>
      <c r="Y115" s="1580" t="s">
        <v>525</v>
      </c>
      <c r="Z115" s="1581"/>
      <c r="AB115" s="1580" t="s">
        <v>525</v>
      </c>
      <c r="AC115" s="1581"/>
    </row>
    <row r="116" spans="1:29" ht="26.25" customHeight="1">
      <c r="A116" s="4201" t="s">
        <v>641</v>
      </c>
      <c r="B116" s="423" t="s">
        <v>642</v>
      </c>
      <c r="C116" s="1582" t="s">
        <v>644</v>
      </c>
      <c r="D116" s="1583"/>
      <c r="E116" s="1582" t="s">
        <v>645</v>
      </c>
      <c r="F116" s="1582"/>
      <c r="G116" s="1584"/>
      <c r="H116" s="1585" t="s">
        <v>712</v>
      </c>
      <c r="I116" s="1586"/>
      <c r="J116" s="4189" t="s">
        <v>646</v>
      </c>
      <c r="K116" s="1583"/>
      <c r="L116" s="1582" t="s">
        <v>647</v>
      </c>
      <c r="M116" s="1583"/>
      <c r="Y116" s="1587" t="s">
        <v>647</v>
      </c>
      <c r="Z116" s="1588"/>
      <c r="AB116" s="1587" t="s">
        <v>647</v>
      </c>
      <c r="AC116" s="1588"/>
    </row>
    <row r="117" spans="1:29" ht="26.25" customHeight="1">
      <c r="A117" s="4202"/>
      <c r="B117" s="423" t="s">
        <v>643</v>
      </c>
      <c r="C117" s="1582" t="s">
        <v>548</v>
      </c>
      <c r="D117" s="1583"/>
      <c r="E117" s="1582"/>
      <c r="F117" s="1582"/>
      <c r="G117" s="1584"/>
      <c r="H117" s="1585" t="s">
        <v>712</v>
      </c>
      <c r="I117" s="1586"/>
      <c r="J117" s="4190"/>
      <c r="K117" s="1583"/>
      <c r="L117" s="1583" t="s">
        <v>305</v>
      </c>
      <c r="M117" s="1583"/>
      <c r="Y117" s="1589" t="s">
        <v>305</v>
      </c>
      <c r="Z117" s="1588"/>
      <c r="AB117" s="1589" t="s">
        <v>305</v>
      </c>
      <c r="AC117" s="1588"/>
    </row>
    <row r="118" spans="1:29" ht="56.25" customHeight="1">
      <c r="A118" s="4201" t="s">
        <v>477</v>
      </c>
      <c r="B118" s="1680" t="s">
        <v>856</v>
      </c>
      <c r="C118" s="1680" t="s">
        <v>857</v>
      </c>
      <c r="D118" s="1516"/>
      <c r="E118" s="4210" t="s">
        <v>860</v>
      </c>
      <c r="F118" s="1684"/>
      <c r="G118" s="1681"/>
      <c r="H118" s="1682"/>
      <c r="I118" s="1683"/>
      <c r="J118" s="1684"/>
      <c r="K118" s="1684"/>
      <c r="L118" s="1684"/>
      <c r="M118" s="1684"/>
      <c r="Y118" s="1686"/>
      <c r="Z118" s="1685"/>
      <c r="AB118" s="1686"/>
      <c r="AC118" s="1685"/>
    </row>
    <row r="119" spans="1:29" ht="24.75" customHeight="1">
      <c r="A119" s="4203"/>
      <c r="B119" s="1680" t="s">
        <v>858</v>
      </c>
      <c r="C119" s="1680" t="s">
        <v>859</v>
      </c>
      <c r="D119" s="1516"/>
      <c r="E119" s="4211"/>
      <c r="F119" s="1684"/>
      <c r="G119" s="1681"/>
      <c r="H119" s="1718" t="s">
        <v>861</v>
      </c>
      <c r="I119" s="1683"/>
      <c r="J119" s="1684" t="s">
        <v>862</v>
      </c>
      <c r="K119" s="1684"/>
      <c r="L119" s="1684" t="s">
        <v>305</v>
      </c>
      <c r="M119" s="1684"/>
      <c r="Y119" s="1686" t="s">
        <v>305</v>
      </c>
      <c r="Z119" s="1685"/>
      <c r="AB119" s="1686" t="s">
        <v>305</v>
      </c>
      <c r="AC119" s="1685"/>
    </row>
    <row r="120" spans="1:29" ht="77" hidden="1">
      <c r="A120" s="4202"/>
      <c r="B120" s="1680" t="s">
        <v>280</v>
      </c>
      <c r="C120" s="1680"/>
      <c r="D120" s="1516" t="s">
        <v>855</v>
      </c>
      <c r="E120" s="1684"/>
      <c r="F120" s="1684"/>
      <c r="G120" s="1681"/>
      <c r="H120" s="1682"/>
      <c r="I120" s="1683"/>
      <c r="J120" s="1684"/>
      <c r="K120" s="1684"/>
      <c r="L120" s="1684"/>
      <c r="M120" s="1684"/>
      <c r="Y120" s="1686"/>
      <c r="Z120" s="1685"/>
      <c r="AB120" s="1686"/>
      <c r="AC120" s="1685"/>
    </row>
    <row r="121" spans="1:29" ht="35.25" customHeight="1">
      <c r="A121" s="1784" t="s">
        <v>608</v>
      </c>
      <c r="B121" s="1680" t="s">
        <v>713</v>
      </c>
      <c r="C121" s="1680" t="s">
        <v>633</v>
      </c>
      <c r="D121" s="1516"/>
      <c r="E121" s="1684" t="s">
        <v>714</v>
      </c>
      <c r="F121" s="1684" t="s">
        <v>609</v>
      </c>
      <c r="G121" s="1681"/>
      <c r="H121" s="1682"/>
      <c r="I121" s="1683"/>
      <c r="J121" s="1684"/>
      <c r="K121" s="1684"/>
      <c r="L121" s="1684" t="s">
        <v>610</v>
      </c>
      <c r="M121" s="1684"/>
      <c r="Y121" s="1686" t="s">
        <v>610</v>
      </c>
      <c r="Z121" s="1685"/>
      <c r="AB121" s="1686" t="s">
        <v>610</v>
      </c>
      <c r="AC121" s="1685"/>
    </row>
    <row r="122" spans="1:29" ht="46.5" customHeight="1">
      <c r="A122" s="4204" t="s">
        <v>604</v>
      </c>
      <c r="B122" s="1680" t="s">
        <v>977</v>
      </c>
      <c r="C122" s="1680" t="s">
        <v>976</v>
      </c>
      <c r="D122" s="1516"/>
      <c r="E122" s="1516" t="s">
        <v>605</v>
      </c>
      <c r="F122" s="1684"/>
      <c r="G122" s="1681"/>
      <c r="H122" s="1718" t="s">
        <v>712</v>
      </c>
      <c r="I122" s="1683"/>
      <c r="J122" s="1684" t="s">
        <v>154</v>
      </c>
      <c r="K122" s="1684"/>
      <c r="L122" s="1516" t="s">
        <v>606</v>
      </c>
      <c r="M122" s="1684"/>
      <c r="Y122" s="1719" t="s">
        <v>606</v>
      </c>
      <c r="Z122" s="1685"/>
      <c r="AB122" s="1719" t="s">
        <v>606</v>
      </c>
      <c r="AC122" s="1685"/>
    </row>
    <row r="123" spans="1:29" ht="37.5" customHeight="1">
      <c r="A123" s="4205"/>
      <c r="B123" s="1720" t="s">
        <v>974</v>
      </c>
      <c r="C123" s="1721" t="s">
        <v>975</v>
      </c>
      <c r="D123" s="1722"/>
      <c r="E123" s="1722"/>
      <c r="F123" s="1618"/>
      <c r="G123" s="1615"/>
      <c r="H123" s="1718"/>
      <c r="I123" s="1617"/>
      <c r="J123" s="1684"/>
      <c r="K123" s="1618"/>
      <c r="L123" s="1722"/>
      <c r="M123" s="1618"/>
      <c r="Y123" s="1723"/>
      <c r="Z123" s="1619"/>
      <c r="AB123" s="1723"/>
      <c r="AC123" s="1619"/>
    </row>
    <row r="124" spans="1:29" ht="30" customHeight="1">
      <c r="A124" s="4206"/>
      <c r="B124" s="1720" t="s">
        <v>979</v>
      </c>
      <c r="C124" s="1721" t="s">
        <v>978</v>
      </c>
      <c r="D124" s="1722" t="s">
        <v>980</v>
      </c>
      <c r="E124" s="1722" t="s">
        <v>972</v>
      </c>
      <c r="F124" s="1618"/>
      <c r="G124" s="1615"/>
      <c r="H124" s="1718" t="s">
        <v>13</v>
      </c>
      <c r="I124" s="1617"/>
      <c r="J124" s="1684" t="s">
        <v>154</v>
      </c>
      <c r="K124" s="1618"/>
      <c r="L124" s="1722" t="s">
        <v>973</v>
      </c>
      <c r="M124" s="1618"/>
      <c r="Y124" s="1723" t="s">
        <v>973</v>
      </c>
      <c r="Z124" s="1619"/>
      <c r="AB124" s="1723" t="s">
        <v>973</v>
      </c>
      <c r="AC124" s="1619"/>
    </row>
    <row r="125" spans="1:29" ht="18" customHeight="1">
      <c r="A125" s="1779" t="s">
        <v>612</v>
      </c>
      <c r="B125" s="1724" t="s">
        <v>621</v>
      </c>
      <c r="C125" s="1725" t="s">
        <v>634</v>
      </c>
      <c r="D125" s="1600"/>
      <c r="E125" s="1726" t="s">
        <v>623</v>
      </c>
      <c r="F125" s="1600" t="s">
        <v>715</v>
      </c>
      <c r="G125" s="1727"/>
      <c r="H125" s="1728" t="s">
        <v>712</v>
      </c>
      <c r="I125" s="1729"/>
      <c r="J125" s="420" t="s">
        <v>615</v>
      </c>
      <c r="K125" s="1726"/>
      <c r="L125" s="1600" t="s">
        <v>141</v>
      </c>
      <c r="M125" s="1600"/>
      <c r="Y125" s="1731" t="s">
        <v>141</v>
      </c>
      <c r="Z125" s="1730"/>
      <c r="AB125" s="1731" t="s">
        <v>141</v>
      </c>
      <c r="AC125" s="1730"/>
    </row>
    <row r="126" spans="1:29" ht="27" customHeight="1">
      <c r="A126" s="1780"/>
      <c r="B126" s="1732" t="s">
        <v>617</v>
      </c>
      <c r="C126" s="1733" t="s">
        <v>635</v>
      </c>
      <c r="D126" s="1734"/>
      <c r="E126" s="1735"/>
      <c r="F126" s="1736" t="s">
        <v>716</v>
      </c>
      <c r="G126" s="1737"/>
      <c r="H126" s="1738" t="s">
        <v>712</v>
      </c>
      <c r="I126" s="1739" t="s">
        <v>712</v>
      </c>
      <c r="J126" s="1735"/>
      <c r="K126" s="1735"/>
      <c r="L126" s="1734" t="s">
        <v>141</v>
      </c>
      <c r="M126" s="1734"/>
      <c r="Y126" s="1741" t="s">
        <v>141</v>
      </c>
      <c r="Z126" s="1740"/>
      <c r="AB126" s="1741" t="s">
        <v>141</v>
      </c>
      <c r="AC126" s="1740"/>
    </row>
    <row r="127" spans="1:29" ht="24.75" customHeight="1">
      <c r="A127" s="1780"/>
      <c r="B127" s="1732" t="s">
        <v>618</v>
      </c>
      <c r="C127" s="1733" t="s">
        <v>635</v>
      </c>
      <c r="D127" s="1734"/>
      <c r="E127" s="1735"/>
      <c r="F127" s="1736" t="s">
        <v>716</v>
      </c>
      <c r="G127" s="1737"/>
      <c r="H127" s="1738" t="s">
        <v>712</v>
      </c>
      <c r="I127" s="1739" t="s">
        <v>712</v>
      </c>
      <c r="J127" s="1735"/>
      <c r="K127" s="1735"/>
      <c r="L127" s="1734" t="s">
        <v>141</v>
      </c>
      <c r="M127" s="1734"/>
      <c r="Y127" s="1741" t="s">
        <v>141</v>
      </c>
      <c r="Z127" s="1740"/>
      <c r="AB127" s="1741" t="s">
        <v>141</v>
      </c>
      <c r="AC127" s="1740"/>
    </row>
    <row r="128" spans="1:29">
      <c r="A128" s="1780"/>
      <c r="B128" s="1732" t="s">
        <v>619</v>
      </c>
      <c r="C128" s="1733" t="s">
        <v>636</v>
      </c>
      <c r="D128" s="1734"/>
      <c r="E128" s="1735"/>
      <c r="F128" s="417" t="s">
        <v>622</v>
      </c>
      <c r="G128" s="1737"/>
      <c r="H128" s="1738" t="s">
        <v>712</v>
      </c>
      <c r="I128" s="1742"/>
      <c r="J128" s="1735"/>
      <c r="K128" s="1735"/>
      <c r="L128" s="1734" t="s">
        <v>305</v>
      </c>
      <c r="M128" s="1734"/>
      <c r="Y128" s="1741" t="s">
        <v>305</v>
      </c>
      <c r="Z128" s="1740"/>
      <c r="AB128" s="1741" t="s">
        <v>305</v>
      </c>
      <c r="AC128" s="1740"/>
    </row>
    <row r="129" spans="1:29">
      <c r="A129" s="1780"/>
      <c r="B129" s="1732" t="s">
        <v>620</v>
      </c>
      <c r="C129" s="1733" t="s">
        <v>637</v>
      </c>
      <c r="D129" s="1734"/>
      <c r="E129" s="1651"/>
      <c r="F129" s="417" t="s">
        <v>622</v>
      </c>
      <c r="G129" s="1737"/>
      <c r="H129" s="1738" t="s">
        <v>712</v>
      </c>
      <c r="I129" s="1742"/>
      <c r="J129" s="1735"/>
      <c r="K129" s="1735"/>
      <c r="L129" s="1734" t="s">
        <v>305</v>
      </c>
      <c r="M129" s="1734"/>
      <c r="Y129" s="1741" t="s">
        <v>305</v>
      </c>
      <c r="Z129" s="1740"/>
      <c r="AB129" s="1741" t="s">
        <v>305</v>
      </c>
      <c r="AC129" s="1740"/>
    </row>
    <row r="130" spans="1:29" ht="22">
      <c r="A130" s="1780"/>
      <c r="B130" s="1743" t="s">
        <v>632</v>
      </c>
      <c r="C130" s="1744" t="s">
        <v>638</v>
      </c>
      <c r="D130" s="1745"/>
      <c r="E130" s="1735" t="s">
        <v>631</v>
      </c>
      <c r="F130" s="422"/>
      <c r="G130" s="1746"/>
      <c r="H130" s="1747"/>
      <c r="I130" s="1748"/>
      <c r="J130" s="1735"/>
      <c r="K130" s="1735"/>
      <c r="L130" s="1745"/>
      <c r="M130" s="1745"/>
      <c r="Y130" s="1750"/>
      <c r="Z130" s="1749"/>
      <c r="AB130" s="1750"/>
      <c r="AC130" s="1749"/>
    </row>
    <row r="131" spans="1:29">
      <c r="A131" s="1522"/>
      <c r="B131" s="1751" t="s">
        <v>630</v>
      </c>
      <c r="C131" s="418" t="s">
        <v>639</v>
      </c>
      <c r="D131" s="1523"/>
      <c r="E131" s="1523" t="s">
        <v>613</v>
      </c>
      <c r="F131" s="419" t="s">
        <v>614</v>
      </c>
      <c r="G131" s="1752"/>
      <c r="H131" s="1753" t="s">
        <v>712</v>
      </c>
      <c r="I131" s="1754"/>
      <c r="J131" s="421"/>
      <c r="K131" s="1522"/>
      <c r="L131" s="1523" t="s">
        <v>616</v>
      </c>
      <c r="M131" s="1523"/>
      <c r="Y131" s="1756" t="s">
        <v>616</v>
      </c>
      <c r="Z131" s="1755"/>
      <c r="AB131" s="1756" t="s">
        <v>616</v>
      </c>
      <c r="AC131" s="1755"/>
    </row>
    <row r="132" spans="1:29" ht="19.5" customHeight="1">
      <c r="A132" s="4207"/>
      <c r="B132" s="1636" t="s">
        <v>626</v>
      </c>
      <c r="C132" s="1757" t="s">
        <v>717</v>
      </c>
      <c r="D132" s="4208" t="s">
        <v>624</v>
      </c>
      <c r="E132" s="4208" t="s">
        <v>625</v>
      </c>
      <c r="F132" s="1600"/>
      <c r="G132" s="1727"/>
      <c r="H132" s="1728" t="s">
        <v>712</v>
      </c>
      <c r="I132" s="1729"/>
      <c r="J132" s="1600" t="s">
        <v>409</v>
      </c>
      <c r="K132" s="1600"/>
      <c r="L132" s="1600" t="s">
        <v>628</v>
      </c>
      <c r="M132" s="1502"/>
      <c r="Y132" s="1731" t="s">
        <v>628</v>
      </c>
      <c r="Z132" s="1758"/>
      <c r="AB132" s="1731" t="s">
        <v>628</v>
      </c>
      <c r="AC132" s="1758"/>
    </row>
    <row r="133" spans="1:29" ht="22.5" customHeight="1" thickBot="1">
      <c r="A133" s="4207"/>
      <c r="B133" s="1639" t="s">
        <v>627</v>
      </c>
      <c r="C133" s="1786" t="s">
        <v>640</v>
      </c>
      <c r="D133" s="4209"/>
      <c r="E133" s="4209"/>
      <c r="F133" s="1523"/>
      <c r="G133" s="1752"/>
      <c r="H133" s="1753" t="s">
        <v>700</v>
      </c>
      <c r="I133" s="1754"/>
      <c r="J133" s="1523" t="s">
        <v>409</v>
      </c>
      <c r="K133" s="1523"/>
      <c r="L133" s="1523" t="s">
        <v>629</v>
      </c>
      <c r="M133" s="1521"/>
      <c r="Y133" s="1760" t="s">
        <v>629</v>
      </c>
      <c r="Z133" s="1759"/>
      <c r="AB133" s="1760" t="s">
        <v>629</v>
      </c>
      <c r="AC133" s="1759"/>
    </row>
    <row r="134" spans="1:29" ht="30" customHeight="1"/>
    <row r="135" spans="1:29" ht="30.75" customHeight="1"/>
    <row r="136" spans="1:29" ht="15.75" customHeight="1">
      <c r="B136" s="1761" t="s">
        <v>952</v>
      </c>
    </row>
    <row r="137" spans="1:29" ht="28.5" customHeight="1">
      <c r="B137" s="1762" t="s">
        <v>920</v>
      </c>
      <c r="C137" s="1762" t="s">
        <v>921</v>
      </c>
      <c r="D137" s="1762" t="s">
        <v>922</v>
      </c>
      <c r="E137" s="1762" t="s">
        <v>923</v>
      </c>
    </row>
    <row r="138" spans="1:29" ht="42" customHeight="1">
      <c r="B138" s="1763" t="s">
        <v>924</v>
      </c>
      <c r="C138" s="1762" t="s">
        <v>925</v>
      </c>
      <c r="D138" s="1764" t="s">
        <v>926</v>
      </c>
      <c r="E138" s="1763" t="s">
        <v>927</v>
      </c>
    </row>
    <row r="139" spans="1:29" ht="42" customHeight="1">
      <c r="B139" s="4191" t="s">
        <v>928</v>
      </c>
      <c r="C139" s="1763" t="s">
        <v>929</v>
      </c>
      <c r="D139" s="1764" t="s">
        <v>930</v>
      </c>
      <c r="E139" s="1763" t="s">
        <v>931</v>
      </c>
    </row>
    <row r="140" spans="1:29" ht="42" customHeight="1">
      <c r="B140" s="4192"/>
      <c r="C140" s="1763" t="s">
        <v>932</v>
      </c>
      <c r="D140" s="1764" t="s">
        <v>933</v>
      </c>
      <c r="E140" s="1763" t="s">
        <v>934</v>
      </c>
    </row>
    <row r="141" spans="1:29" ht="32.25" customHeight="1">
      <c r="B141" s="1763" t="s">
        <v>935</v>
      </c>
      <c r="C141" s="1762" t="s">
        <v>925</v>
      </c>
      <c r="D141" s="1764" t="s">
        <v>933</v>
      </c>
      <c r="E141" s="1763" t="s">
        <v>936</v>
      </c>
    </row>
    <row r="142" spans="1:29" ht="33" customHeight="1">
      <c r="B142" s="4191" t="s">
        <v>937</v>
      </c>
      <c r="C142" s="1763" t="s">
        <v>929</v>
      </c>
      <c r="D142" s="1764" t="s">
        <v>938</v>
      </c>
      <c r="E142" s="1763" t="s">
        <v>939</v>
      </c>
    </row>
    <row r="143" spans="1:29" ht="27" customHeight="1">
      <c r="B143" s="4192"/>
      <c r="C143" s="1763" t="s">
        <v>932</v>
      </c>
      <c r="D143" s="1764" t="s">
        <v>940</v>
      </c>
      <c r="E143" s="1763" t="s">
        <v>941</v>
      </c>
    </row>
    <row r="144" spans="1:29" ht="25.5" customHeight="1">
      <c r="B144" s="4191" t="s">
        <v>942</v>
      </c>
      <c r="C144" s="1763" t="s">
        <v>929</v>
      </c>
      <c r="D144" s="1764" t="s">
        <v>940</v>
      </c>
      <c r="E144" s="1763" t="s">
        <v>943</v>
      </c>
    </row>
    <row r="145" spans="2:5" ht="32.25" customHeight="1">
      <c r="B145" s="4192"/>
      <c r="C145" s="1763" t="s">
        <v>932</v>
      </c>
      <c r="D145" s="1764" t="s">
        <v>944</v>
      </c>
      <c r="E145" s="1763" t="s">
        <v>945</v>
      </c>
    </row>
    <row r="146" spans="2:5" ht="43.5" customHeight="1">
      <c r="B146" s="1763" t="s">
        <v>946</v>
      </c>
      <c r="C146" s="1762" t="s">
        <v>925</v>
      </c>
      <c r="D146" s="1764" t="s">
        <v>947</v>
      </c>
      <c r="E146" s="1763" t="s">
        <v>948</v>
      </c>
    </row>
    <row r="147" spans="2:5" ht="15" customHeight="1">
      <c r="B147" s="1763" t="s">
        <v>949</v>
      </c>
      <c r="C147" s="1762" t="s">
        <v>925</v>
      </c>
      <c r="D147" s="1764" t="s">
        <v>950</v>
      </c>
      <c r="E147" s="1763" t="s">
        <v>951</v>
      </c>
    </row>
    <row r="149" spans="2:5">
      <c r="B149" s="1455" t="s">
        <v>971</v>
      </c>
    </row>
    <row r="150" spans="2:5">
      <c r="B150" s="4193" t="s">
        <v>920</v>
      </c>
      <c r="C150" s="4194"/>
      <c r="D150" s="1762" t="s">
        <v>953</v>
      </c>
    </row>
    <row r="151" spans="2:5">
      <c r="B151" s="4187" t="s">
        <v>954</v>
      </c>
      <c r="C151" s="4188"/>
      <c r="D151" s="1764" t="s">
        <v>955</v>
      </c>
    </row>
    <row r="152" spans="2:5">
      <c r="B152" s="4187" t="s">
        <v>956</v>
      </c>
      <c r="C152" s="4188"/>
      <c r="D152" s="1764" t="s">
        <v>957</v>
      </c>
    </row>
    <row r="153" spans="2:5">
      <c r="B153" s="4187" t="s">
        <v>958</v>
      </c>
      <c r="C153" s="4188"/>
      <c r="D153" s="1764" t="s">
        <v>959</v>
      </c>
    </row>
    <row r="154" spans="2:5">
      <c r="B154" s="4187" t="s">
        <v>960</v>
      </c>
      <c r="C154" s="4188"/>
      <c r="D154" s="1764" t="s">
        <v>959</v>
      </c>
    </row>
    <row r="155" spans="2:5">
      <c r="B155" s="4187" t="s">
        <v>961</v>
      </c>
      <c r="C155" s="4188"/>
      <c r="D155" s="1764" t="s">
        <v>959</v>
      </c>
    </row>
    <row r="156" spans="2:5">
      <c r="B156" s="4187" t="s">
        <v>1704</v>
      </c>
      <c r="C156" s="4188"/>
      <c r="D156" s="1764" t="s">
        <v>959</v>
      </c>
    </row>
    <row r="157" spans="2:5">
      <c r="B157" s="4187" t="s">
        <v>962</v>
      </c>
      <c r="C157" s="4188"/>
      <c r="D157" s="1764" t="s">
        <v>963</v>
      </c>
    </row>
    <row r="158" spans="2:5">
      <c r="B158" s="4187" t="s">
        <v>964</v>
      </c>
      <c r="C158" s="4188"/>
      <c r="D158" s="1764" t="s">
        <v>965</v>
      </c>
    </row>
    <row r="159" spans="2:5">
      <c r="B159" s="4187" t="s">
        <v>966</v>
      </c>
      <c r="C159" s="4188"/>
      <c r="D159" s="1764" t="s">
        <v>1705</v>
      </c>
    </row>
    <row r="160" spans="2:5">
      <c r="B160" s="4187" t="s">
        <v>967</v>
      </c>
      <c r="C160" s="4188"/>
      <c r="D160" s="1764" t="s">
        <v>1706</v>
      </c>
    </row>
    <row r="161" spans="2:4">
      <c r="B161" s="4191" t="s">
        <v>968</v>
      </c>
      <c r="C161" s="1763" t="s">
        <v>969</v>
      </c>
      <c r="D161" s="1764" t="s">
        <v>1707</v>
      </c>
    </row>
    <row r="162" spans="2:4">
      <c r="B162" s="4192"/>
      <c r="C162" s="1763" t="s">
        <v>970</v>
      </c>
      <c r="D162" s="1764" t="s">
        <v>963</v>
      </c>
    </row>
    <row r="168" spans="2:4" ht="13.5" customHeight="1"/>
  </sheetData>
  <mergeCells count="102">
    <mergeCell ref="L68:L70"/>
    <mergeCell ref="M68:M70"/>
    <mergeCell ref="A72:A73"/>
    <mergeCell ref="A77:A79"/>
    <mergeCell ref="J77:J79"/>
    <mergeCell ref="K77:K79"/>
    <mergeCell ref="C68:C70"/>
    <mergeCell ref="D68:D70"/>
    <mergeCell ref="E62:E71"/>
    <mergeCell ref="A58:A59"/>
    <mergeCell ref="J36:J37"/>
    <mergeCell ref="K36:K37"/>
    <mergeCell ref="A38:A39"/>
    <mergeCell ref="A40:A46"/>
    <mergeCell ref="A47:A48"/>
    <mergeCell ref="E47:E48"/>
    <mergeCell ref="A36:A37"/>
    <mergeCell ref="D36:D37"/>
    <mergeCell ref="E36:E37"/>
    <mergeCell ref="F36:F37"/>
    <mergeCell ref="I36:I37"/>
    <mergeCell ref="E27:E28"/>
    <mergeCell ref="A34:A35"/>
    <mergeCell ref="D34:D35"/>
    <mergeCell ref="E34:E35"/>
    <mergeCell ref="F34:F35"/>
    <mergeCell ref="I34:I35"/>
    <mergeCell ref="J34:J35"/>
    <mergeCell ref="K34:K35"/>
    <mergeCell ref="A49:A52"/>
    <mergeCell ref="J49:J50"/>
    <mergeCell ref="D41:D43"/>
    <mergeCell ref="E41:E43"/>
    <mergeCell ref="F8:F9"/>
    <mergeCell ref="G8:J8"/>
    <mergeCell ref="I6:K7"/>
    <mergeCell ref="A6:H6"/>
    <mergeCell ref="A7:H7"/>
    <mergeCell ref="K8:K9"/>
    <mergeCell ref="E21:E26"/>
    <mergeCell ref="F21:F25"/>
    <mergeCell ref="M22:M25"/>
    <mergeCell ref="Y2:Z2"/>
    <mergeCell ref="AB2:AC2"/>
    <mergeCell ref="O3:W6"/>
    <mergeCell ref="O8:W9"/>
    <mergeCell ref="Y62:Y67"/>
    <mergeCell ref="Z62:Z67"/>
    <mergeCell ref="AB62:AB67"/>
    <mergeCell ref="AC62:AC67"/>
    <mergeCell ref="L8:M8"/>
    <mergeCell ref="L62:L67"/>
    <mergeCell ref="M62:M67"/>
    <mergeCell ref="O22:W31"/>
    <mergeCell ref="E132:E133"/>
    <mergeCell ref="A116:A117"/>
    <mergeCell ref="A118:A120"/>
    <mergeCell ref="E118:E119"/>
    <mergeCell ref="A122:A124"/>
    <mergeCell ref="A90:A95"/>
    <mergeCell ref="A3:H3"/>
    <mergeCell ref="I3:K3"/>
    <mergeCell ref="A4:H4"/>
    <mergeCell ref="I4:K5"/>
    <mergeCell ref="B8:B9"/>
    <mergeCell ref="D8:D9"/>
    <mergeCell ref="A97:A98"/>
    <mergeCell ref="E97:E98"/>
    <mergeCell ref="J60:J61"/>
    <mergeCell ref="A60:A61"/>
    <mergeCell ref="D60:D61"/>
    <mergeCell ref="E60:E61"/>
    <mergeCell ref="A62:A71"/>
    <mergeCell ref="F62:F67"/>
    <mergeCell ref="K62:K67"/>
    <mergeCell ref="F5:H5"/>
    <mergeCell ref="A8:A9"/>
    <mergeCell ref="E8:E9"/>
    <mergeCell ref="B151:C151"/>
    <mergeCell ref="B152:C152"/>
    <mergeCell ref="J116:J117"/>
    <mergeCell ref="B139:B140"/>
    <mergeCell ref="B142:B143"/>
    <mergeCell ref="B144:B145"/>
    <mergeCell ref="B150:C150"/>
    <mergeCell ref="A10:A33"/>
    <mergeCell ref="B161:B162"/>
    <mergeCell ref="B153:C153"/>
    <mergeCell ref="B154:C154"/>
    <mergeCell ref="B155:C155"/>
    <mergeCell ref="B156:C156"/>
    <mergeCell ref="B157:C157"/>
    <mergeCell ref="B158:C158"/>
    <mergeCell ref="B159:C159"/>
    <mergeCell ref="B160:C160"/>
    <mergeCell ref="A101:A102"/>
    <mergeCell ref="E101:E102"/>
    <mergeCell ref="A114:A115"/>
    <mergeCell ref="A110:A113"/>
    <mergeCell ref="A107:A109"/>
    <mergeCell ref="A132:A133"/>
    <mergeCell ref="D132:D133"/>
  </mergeCells>
  <phoneticPr fontId="14"/>
  <hyperlinks>
    <hyperlink ref="M1" location="トップ!A1" display="トップへ" xr:uid="{00000000-0004-0000-0E00-000000000000}"/>
    <hyperlink ref="A1" location="トップ!A1" display="トップへ" xr:uid="{00000000-0004-0000-0E00-000001000000}"/>
    <hyperlink ref="E1" location="トップ!A1" display="トップへ" xr:uid="{00000000-0004-0000-0E00-000002000000}"/>
    <hyperlink ref="A85" location="トップ!A1" display="トップへ" xr:uid="{00000000-0004-0000-0E00-000003000000}"/>
    <hyperlink ref="Z1" location="トップ!A1" display="トップへ" xr:uid="{00000000-0004-0000-0E00-000006000000}"/>
    <hyperlink ref="AC1" location="トップ!A1" display="トップへ" xr:uid="{00000000-0004-0000-0E00-000007000000}"/>
  </hyperlinks>
  <pageMargins left="0.31496062992125984" right="0.23622047244094491" top="0.78740157480314965" bottom="0.23622047244094491" header="0.51181102362204722" footer="0.15748031496062992"/>
  <pageSetup paperSize="9" scale="9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89265-A8B0-4A74-AD42-96F3812B83DD}">
  <dimension ref="B1:N35"/>
  <sheetViews>
    <sheetView view="pageBreakPreview" zoomScale="75" zoomScaleNormal="75" zoomScaleSheetLayoutView="75" workbookViewId="0">
      <selection activeCell="I17" sqref="I17"/>
    </sheetView>
  </sheetViews>
  <sheetFormatPr defaultRowHeight="13"/>
  <cols>
    <col min="1" max="1" width="1.453125" style="2609" customWidth="1"/>
    <col min="2" max="2" width="1.26953125" style="2609" customWidth="1"/>
    <col min="3" max="3" width="6.7265625" style="2609" customWidth="1"/>
    <col min="4" max="4" width="17.36328125" style="2609" customWidth="1"/>
    <col min="5" max="5" width="2.26953125" style="2609" customWidth="1"/>
    <col min="6" max="6" width="11.08984375" style="2609" customWidth="1"/>
    <col min="7" max="7" width="18.36328125" style="2609" bestFit="1" customWidth="1"/>
    <col min="8" max="8" width="17.08984375" style="2609" customWidth="1"/>
    <col min="9" max="9" width="18.36328125" style="2609" bestFit="1" customWidth="1"/>
    <col min="10" max="10" width="19.26953125" style="2609" customWidth="1"/>
    <col min="11" max="11" width="18.26953125" style="2609" customWidth="1"/>
    <col min="12" max="12" width="17.7265625" style="2609" customWidth="1"/>
    <col min="13" max="13" width="18" style="2609" customWidth="1"/>
    <col min="14" max="14" width="1.453125" style="2609" customWidth="1"/>
    <col min="15" max="256" width="8.7265625" style="2609"/>
    <col min="257" max="257" width="1.453125" style="2609" customWidth="1"/>
    <col min="258" max="258" width="1.26953125" style="2609" customWidth="1"/>
    <col min="259" max="259" width="6.7265625" style="2609" customWidth="1"/>
    <col min="260" max="260" width="17.36328125" style="2609" customWidth="1"/>
    <col min="261" max="261" width="2.26953125" style="2609" customWidth="1"/>
    <col min="262" max="262" width="11.08984375" style="2609" customWidth="1"/>
    <col min="263" max="263" width="18.36328125" style="2609" bestFit="1" customWidth="1"/>
    <col min="264" max="264" width="17.08984375" style="2609" customWidth="1"/>
    <col min="265" max="265" width="18.36328125" style="2609" bestFit="1" customWidth="1"/>
    <col min="266" max="266" width="19.26953125" style="2609" customWidth="1"/>
    <col min="267" max="267" width="18.26953125" style="2609" customWidth="1"/>
    <col min="268" max="268" width="17.7265625" style="2609" customWidth="1"/>
    <col min="269" max="269" width="18" style="2609" customWidth="1"/>
    <col min="270" max="270" width="1.453125" style="2609" customWidth="1"/>
    <col min="271" max="512" width="8.7265625" style="2609"/>
    <col min="513" max="513" width="1.453125" style="2609" customWidth="1"/>
    <col min="514" max="514" width="1.26953125" style="2609" customWidth="1"/>
    <col min="515" max="515" width="6.7265625" style="2609" customWidth="1"/>
    <col min="516" max="516" width="17.36328125" style="2609" customWidth="1"/>
    <col min="517" max="517" width="2.26953125" style="2609" customWidth="1"/>
    <col min="518" max="518" width="11.08984375" style="2609" customWidth="1"/>
    <col min="519" max="519" width="18.36328125" style="2609" bestFit="1" customWidth="1"/>
    <col min="520" max="520" width="17.08984375" style="2609" customWidth="1"/>
    <col min="521" max="521" width="18.36328125" style="2609" bestFit="1" customWidth="1"/>
    <col min="522" max="522" width="19.26953125" style="2609" customWidth="1"/>
    <col min="523" max="523" width="18.26953125" style="2609" customWidth="1"/>
    <col min="524" max="524" width="17.7265625" style="2609" customWidth="1"/>
    <col min="525" max="525" width="18" style="2609" customWidth="1"/>
    <col min="526" max="526" width="1.453125" style="2609" customWidth="1"/>
    <col min="527" max="768" width="8.7265625" style="2609"/>
    <col min="769" max="769" width="1.453125" style="2609" customWidth="1"/>
    <col min="770" max="770" width="1.26953125" style="2609" customWidth="1"/>
    <col min="771" max="771" width="6.7265625" style="2609" customWidth="1"/>
    <col min="772" max="772" width="17.36328125" style="2609" customWidth="1"/>
    <col min="773" max="773" width="2.26953125" style="2609" customWidth="1"/>
    <col min="774" max="774" width="11.08984375" style="2609" customWidth="1"/>
    <col min="775" max="775" width="18.36328125" style="2609" bestFit="1" customWidth="1"/>
    <col min="776" max="776" width="17.08984375" style="2609" customWidth="1"/>
    <col min="777" max="777" width="18.36328125" style="2609" bestFit="1" customWidth="1"/>
    <col min="778" max="778" width="19.26953125" style="2609" customWidth="1"/>
    <col min="779" max="779" width="18.26953125" style="2609" customWidth="1"/>
    <col min="780" max="780" width="17.7265625" style="2609" customWidth="1"/>
    <col min="781" max="781" width="18" style="2609" customWidth="1"/>
    <col min="782" max="782" width="1.453125" style="2609" customWidth="1"/>
    <col min="783" max="1024" width="8.7265625" style="2609"/>
    <col min="1025" max="1025" width="1.453125" style="2609" customWidth="1"/>
    <col min="1026" max="1026" width="1.26953125" style="2609" customWidth="1"/>
    <col min="1027" max="1027" width="6.7265625" style="2609" customWidth="1"/>
    <col min="1028" max="1028" width="17.36328125" style="2609" customWidth="1"/>
    <col min="1029" max="1029" width="2.26953125" style="2609" customWidth="1"/>
    <col min="1030" max="1030" width="11.08984375" style="2609" customWidth="1"/>
    <col min="1031" max="1031" width="18.36328125" style="2609" bestFit="1" customWidth="1"/>
    <col min="1032" max="1032" width="17.08984375" style="2609" customWidth="1"/>
    <col min="1033" max="1033" width="18.36328125" style="2609" bestFit="1" customWidth="1"/>
    <col min="1034" max="1034" width="19.26953125" style="2609" customWidth="1"/>
    <col min="1035" max="1035" width="18.26953125" style="2609" customWidth="1"/>
    <col min="1036" max="1036" width="17.7265625" style="2609" customWidth="1"/>
    <col min="1037" max="1037" width="18" style="2609" customWidth="1"/>
    <col min="1038" max="1038" width="1.453125" style="2609" customWidth="1"/>
    <col min="1039" max="1280" width="8.7265625" style="2609"/>
    <col min="1281" max="1281" width="1.453125" style="2609" customWidth="1"/>
    <col min="1282" max="1282" width="1.26953125" style="2609" customWidth="1"/>
    <col min="1283" max="1283" width="6.7265625" style="2609" customWidth="1"/>
    <col min="1284" max="1284" width="17.36328125" style="2609" customWidth="1"/>
    <col min="1285" max="1285" width="2.26953125" style="2609" customWidth="1"/>
    <col min="1286" max="1286" width="11.08984375" style="2609" customWidth="1"/>
    <col min="1287" max="1287" width="18.36328125" style="2609" bestFit="1" customWidth="1"/>
    <col min="1288" max="1288" width="17.08984375" style="2609" customWidth="1"/>
    <col min="1289" max="1289" width="18.36328125" style="2609" bestFit="1" customWidth="1"/>
    <col min="1290" max="1290" width="19.26953125" style="2609" customWidth="1"/>
    <col min="1291" max="1291" width="18.26953125" style="2609" customWidth="1"/>
    <col min="1292" max="1292" width="17.7265625" style="2609" customWidth="1"/>
    <col min="1293" max="1293" width="18" style="2609" customWidth="1"/>
    <col min="1294" max="1294" width="1.453125" style="2609" customWidth="1"/>
    <col min="1295" max="1536" width="8.7265625" style="2609"/>
    <col min="1537" max="1537" width="1.453125" style="2609" customWidth="1"/>
    <col min="1538" max="1538" width="1.26953125" style="2609" customWidth="1"/>
    <col min="1539" max="1539" width="6.7265625" style="2609" customWidth="1"/>
    <col min="1540" max="1540" width="17.36328125" style="2609" customWidth="1"/>
    <col min="1541" max="1541" width="2.26953125" style="2609" customWidth="1"/>
    <col min="1542" max="1542" width="11.08984375" style="2609" customWidth="1"/>
    <col min="1543" max="1543" width="18.36328125" style="2609" bestFit="1" customWidth="1"/>
    <col min="1544" max="1544" width="17.08984375" style="2609" customWidth="1"/>
    <col min="1545" max="1545" width="18.36328125" style="2609" bestFit="1" customWidth="1"/>
    <col min="1546" max="1546" width="19.26953125" style="2609" customWidth="1"/>
    <col min="1547" max="1547" width="18.26953125" style="2609" customWidth="1"/>
    <col min="1548" max="1548" width="17.7265625" style="2609" customWidth="1"/>
    <col min="1549" max="1549" width="18" style="2609" customWidth="1"/>
    <col min="1550" max="1550" width="1.453125" style="2609" customWidth="1"/>
    <col min="1551" max="1792" width="8.7265625" style="2609"/>
    <col min="1793" max="1793" width="1.453125" style="2609" customWidth="1"/>
    <col min="1794" max="1794" width="1.26953125" style="2609" customWidth="1"/>
    <col min="1795" max="1795" width="6.7265625" style="2609" customWidth="1"/>
    <col min="1796" max="1796" width="17.36328125" style="2609" customWidth="1"/>
    <col min="1797" max="1797" width="2.26953125" style="2609" customWidth="1"/>
    <col min="1798" max="1798" width="11.08984375" style="2609" customWidth="1"/>
    <col min="1799" max="1799" width="18.36328125" style="2609" bestFit="1" customWidth="1"/>
    <col min="1800" max="1800" width="17.08984375" style="2609" customWidth="1"/>
    <col min="1801" max="1801" width="18.36328125" style="2609" bestFit="1" customWidth="1"/>
    <col min="1802" max="1802" width="19.26953125" style="2609" customWidth="1"/>
    <col min="1803" max="1803" width="18.26953125" style="2609" customWidth="1"/>
    <col min="1804" max="1804" width="17.7265625" style="2609" customWidth="1"/>
    <col min="1805" max="1805" width="18" style="2609" customWidth="1"/>
    <col min="1806" max="1806" width="1.453125" style="2609" customWidth="1"/>
    <col min="1807" max="2048" width="8.7265625" style="2609"/>
    <col min="2049" max="2049" width="1.453125" style="2609" customWidth="1"/>
    <col min="2050" max="2050" width="1.26953125" style="2609" customWidth="1"/>
    <col min="2051" max="2051" width="6.7265625" style="2609" customWidth="1"/>
    <col min="2052" max="2052" width="17.36328125" style="2609" customWidth="1"/>
    <col min="2053" max="2053" width="2.26953125" style="2609" customWidth="1"/>
    <col min="2054" max="2054" width="11.08984375" style="2609" customWidth="1"/>
    <col min="2055" max="2055" width="18.36328125" style="2609" bestFit="1" customWidth="1"/>
    <col min="2056" max="2056" width="17.08984375" style="2609" customWidth="1"/>
    <col min="2057" max="2057" width="18.36328125" style="2609" bestFit="1" customWidth="1"/>
    <col min="2058" max="2058" width="19.26953125" style="2609" customWidth="1"/>
    <col min="2059" max="2059" width="18.26953125" style="2609" customWidth="1"/>
    <col min="2060" max="2060" width="17.7265625" style="2609" customWidth="1"/>
    <col min="2061" max="2061" width="18" style="2609" customWidth="1"/>
    <col min="2062" max="2062" width="1.453125" style="2609" customWidth="1"/>
    <col min="2063" max="2304" width="8.7265625" style="2609"/>
    <col min="2305" max="2305" width="1.453125" style="2609" customWidth="1"/>
    <col min="2306" max="2306" width="1.26953125" style="2609" customWidth="1"/>
    <col min="2307" max="2307" width="6.7265625" style="2609" customWidth="1"/>
    <col min="2308" max="2308" width="17.36328125" style="2609" customWidth="1"/>
    <col min="2309" max="2309" width="2.26953125" style="2609" customWidth="1"/>
    <col min="2310" max="2310" width="11.08984375" style="2609" customWidth="1"/>
    <col min="2311" max="2311" width="18.36328125" style="2609" bestFit="1" customWidth="1"/>
    <col min="2312" max="2312" width="17.08984375" style="2609" customWidth="1"/>
    <col min="2313" max="2313" width="18.36328125" style="2609" bestFit="1" customWidth="1"/>
    <col min="2314" max="2314" width="19.26953125" style="2609" customWidth="1"/>
    <col min="2315" max="2315" width="18.26953125" style="2609" customWidth="1"/>
    <col min="2316" max="2316" width="17.7265625" style="2609" customWidth="1"/>
    <col min="2317" max="2317" width="18" style="2609" customWidth="1"/>
    <col min="2318" max="2318" width="1.453125" style="2609" customWidth="1"/>
    <col min="2319" max="2560" width="8.7265625" style="2609"/>
    <col min="2561" max="2561" width="1.453125" style="2609" customWidth="1"/>
    <col min="2562" max="2562" width="1.26953125" style="2609" customWidth="1"/>
    <col min="2563" max="2563" width="6.7265625" style="2609" customWidth="1"/>
    <col min="2564" max="2564" width="17.36328125" style="2609" customWidth="1"/>
    <col min="2565" max="2565" width="2.26953125" style="2609" customWidth="1"/>
    <col min="2566" max="2566" width="11.08984375" style="2609" customWidth="1"/>
    <col min="2567" max="2567" width="18.36328125" style="2609" bestFit="1" customWidth="1"/>
    <col min="2568" max="2568" width="17.08984375" style="2609" customWidth="1"/>
    <col min="2569" max="2569" width="18.36328125" style="2609" bestFit="1" customWidth="1"/>
    <col min="2570" max="2570" width="19.26953125" style="2609" customWidth="1"/>
    <col min="2571" max="2571" width="18.26953125" style="2609" customWidth="1"/>
    <col min="2572" max="2572" width="17.7265625" style="2609" customWidth="1"/>
    <col min="2573" max="2573" width="18" style="2609" customWidth="1"/>
    <col min="2574" max="2574" width="1.453125" style="2609" customWidth="1"/>
    <col min="2575" max="2816" width="8.7265625" style="2609"/>
    <col min="2817" max="2817" width="1.453125" style="2609" customWidth="1"/>
    <col min="2818" max="2818" width="1.26953125" style="2609" customWidth="1"/>
    <col min="2819" max="2819" width="6.7265625" style="2609" customWidth="1"/>
    <col min="2820" max="2820" width="17.36328125" style="2609" customWidth="1"/>
    <col min="2821" max="2821" width="2.26953125" style="2609" customWidth="1"/>
    <col min="2822" max="2822" width="11.08984375" style="2609" customWidth="1"/>
    <col min="2823" max="2823" width="18.36328125" style="2609" bestFit="1" customWidth="1"/>
    <col min="2824" max="2824" width="17.08984375" style="2609" customWidth="1"/>
    <col min="2825" max="2825" width="18.36328125" style="2609" bestFit="1" customWidth="1"/>
    <col min="2826" max="2826" width="19.26953125" style="2609" customWidth="1"/>
    <col min="2827" max="2827" width="18.26953125" style="2609" customWidth="1"/>
    <col min="2828" max="2828" width="17.7265625" style="2609" customWidth="1"/>
    <col min="2829" max="2829" width="18" style="2609" customWidth="1"/>
    <col min="2830" max="2830" width="1.453125" style="2609" customWidth="1"/>
    <col min="2831" max="3072" width="8.7265625" style="2609"/>
    <col min="3073" max="3073" width="1.453125" style="2609" customWidth="1"/>
    <col min="3074" max="3074" width="1.26953125" style="2609" customWidth="1"/>
    <col min="3075" max="3075" width="6.7265625" style="2609" customWidth="1"/>
    <col min="3076" max="3076" width="17.36328125" style="2609" customWidth="1"/>
    <col min="3077" max="3077" width="2.26953125" style="2609" customWidth="1"/>
    <col min="3078" max="3078" width="11.08984375" style="2609" customWidth="1"/>
    <col min="3079" max="3079" width="18.36328125" style="2609" bestFit="1" customWidth="1"/>
    <col min="3080" max="3080" width="17.08984375" style="2609" customWidth="1"/>
    <col min="3081" max="3081" width="18.36328125" style="2609" bestFit="1" customWidth="1"/>
    <col min="3082" max="3082" width="19.26953125" style="2609" customWidth="1"/>
    <col min="3083" max="3083" width="18.26953125" style="2609" customWidth="1"/>
    <col min="3084" max="3084" width="17.7265625" style="2609" customWidth="1"/>
    <col min="3085" max="3085" width="18" style="2609" customWidth="1"/>
    <col min="3086" max="3086" width="1.453125" style="2609" customWidth="1"/>
    <col min="3087" max="3328" width="8.7265625" style="2609"/>
    <col min="3329" max="3329" width="1.453125" style="2609" customWidth="1"/>
    <col min="3330" max="3330" width="1.26953125" style="2609" customWidth="1"/>
    <col min="3331" max="3331" width="6.7265625" style="2609" customWidth="1"/>
    <col min="3332" max="3332" width="17.36328125" style="2609" customWidth="1"/>
    <col min="3333" max="3333" width="2.26953125" style="2609" customWidth="1"/>
    <col min="3334" max="3334" width="11.08984375" style="2609" customWidth="1"/>
    <col min="3335" max="3335" width="18.36328125" style="2609" bestFit="1" customWidth="1"/>
    <col min="3336" max="3336" width="17.08984375" style="2609" customWidth="1"/>
    <col min="3337" max="3337" width="18.36328125" style="2609" bestFit="1" customWidth="1"/>
    <col min="3338" max="3338" width="19.26953125" style="2609" customWidth="1"/>
    <col min="3339" max="3339" width="18.26953125" style="2609" customWidth="1"/>
    <col min="3340" max="3340" width="17.7265625" style="2609" customWidth="1"/>
    <col min="3341" max="3341" width="18" style="2609" customWidth="1"/>
    <col min="3342" max="3342" width="1.453125" style="2609" customWidth="1"/>
    <col min="3343" max="3584" width="8.7265625" style="2609"/>
    <col min="3585" max="3585" width="1.453125" style="2609" customWidth="1"/>
    <col min="3586" max="3586" width="1.26953125" style="2609" customWidth="1"/>
    <col min="3587" max="3587" width="6.7265625" style="2609" customWidth="1"/>
    <col min="3588" max="3588" width="17.36328125" style="2609" customWidth="1"/>
    <col min="3589" max="3589" width="2.26953125" style="2609" customWidth="1"/>
    <col min="3590" max="3590" width="11.08984375" style="2609" customWidth="1"/>
    <col min="3591" max="3591" width="18.36328125" style="2609" bestFit="1" customWidth="1"/>
    <col min="3592" max="3592" width="17.08984375" style="2609" customWidth="1"/>
    <col min="3593" max="3593" width="18.36328125" style="2609" bestFit="1" customWidth="1"/>
    <col min="3594" max="3594" width="19.26953125" style="2609" customWidth="1"/>
    <col min="3595" max="3595" width="18.26953125" style="2609" customWidth="1"/>
    <col min="3596" max="3596" width="17.7265625" style="2609" customWidth="1"/>
    <col min="3597" max="3597" width="18" style="2609" customWidth="1"/>
    <col min="3598" max="3598" width="1.453125" style="2609" customWidth="1"/>
    <col min="3599" max="3840" width="8.7265625" style="2609"/>
    <col min="3841" max="3841" width="1.453125" style="2609" customWidth="1"/>
    <col min="3842" max="3842" width="1.26953125" style="2609" customWidth="1"/>
    <col min="3843" max="3843" width="6.7265625" style="2609" customWidth="1"/>
    <col min="3844" max="3844" width="17.36328125" style="2609" customWidth="1"/>
    <col min="3845" max="3845" width="2.26953125" style="2609" customWidth="1"/>
    <col min="3846" max="3846" width="11.08984375" style="2609" customWidth="1"/>
    <col min="3847" max="3847" width="18.36328125" style="2609" bestFit="1" customWidth="1"/>
    <col min="3848" max="3848" width="17.08984375" style="2609" customWidth="1"/>
    <col min="3849" max="3849" width="18.36328125" style="2609" bestFit="1" customWidth="1"/>
    <col min="3850" max="3850" width="19.26953125" style="2609" customWidth="1"/>
    <col min="3851" max="3851" width="18.26953125" style="2609" customWidth="1"/>
    <col min="3852" max="3852" width="17.7265625" style="2609" customWidth="1"/>
    <col min="3853" max="3853" width="18" style="2609" customWidth="1"/>
    <col min="3854" max="3854" width="1.453125" style="2609" customWidth="1"/>
    <col min="3855" max="4096" width="8.7265625" style="2609"/>
    <col min="4097" max="4097" width="1.453125" style="2609" customWidth="1"/>
    <col min="4098" max="4098" width="1.26953125" style="2609" customWidth="1"/>
    <col min="4099" max="4099" width="6.7265625" style="2609" customWidth="1"/>
    <col min="4100" max="4100" width="17.36328125" style="2609" customWidth="1"/>
    <col min="4101" max="4101" width="2.26953125" style="2609" customWidth="1"/>
    <col min="4102" max="4102" width="11.08984375" style="2609" customWidth="1"/>
    <col min="4103" max="4103" width="18.36328125" style="2609" bestFit="1" customWidth="1"/>
    <col min="4104" max="4104" width="17.08984375" style="2609" customWidth="1"/>
    <col min="4105" max="4105" width="18.36328125" style="2609" bestFit="1" customWidth="1"/>
    <col min="4106" max="4106" width="19.26953125" style="2609" customWidth="1"/>
    <col min="4107" max="4107" width="18.26953125" style="2609" customWidth="1"/>
    <col min="4108" max="4108" width="17.7265625" style="2609" customWidth="1"/>
    <col min="4109" max="4109" width="18" style="2609" customWidth="1"/>
    <col min="4110" max="4110" width="1.453125" style="2609" customWidth="1"/>
    <col min="4111" max="4352" width="8.7265625" style="2609"/>
    <col min="4353" max="4353" width="1.453125" style="2609" customWidth="1"/>
    <col min="4354" max="4354" width="1.26953125" style="2609" customWidth="1"/>
    <col min="4355" max="4355" width="6.7265625" style="2609" customWidth="1"/>
    <col min="4356" max="4356" width="17.36328125" style="2609" customWidth="1"/>
    <col min="4357" max="4357" width="2.26953125" style="2609" customWidth="1"/>
    <col min="4358" max="4358" width="11.08984375" style="2609" customWidth="1"/>
    <col min="4359" max="4359" width="18.36328125" style="2609" bestFit="1" customWidth="1"/>
    <col min="4360" max="4360" width="17.08984375" style="2609" customWidth="1"/>
    <col min="4361" max="4361" width="18.36328125" style="2609" bestFit="1" customWidth="1"/>
    <col min="4362" max="4362" width="19.26953125" style="2609" customWidth="1"/>
    <col min="4363" max="4363" width="18.26953125" style="2609" customWidth="1"/>
    <col min="4364" max="4364" width="17.7265625" style="2609" customWidth="1"/>
    <col min="4365" max="4365" width="18" style="2609" customWidth="1"/>
    <col min="4366" max="4366" width="1.453125" style="2609" customWidth="1"/>
    <col min="4367" max="4608" width="8.7265625" style="2609"/>
    <col min="4609" max="4609" width="1.453125" style="2609" customWidth="1"/>
    <col min="4610" max="4610" width="1.26953125" style="2609" customWidth="1"/>
    <col min="4611" max="4611" width="6.7265625" style="2609" customWidth="1"/>
    <col min="4612" max="4612" width="17.36328125" style="2609" customWidth="1"/>
    <col min="4613" max="4613" width="2.26953125" style="2609" customWidth="1"/>
    <col min="4614" max="4614" width="11.08984375" style="2609" customWidth="1"/>
    <col min="4615" max="4615" width="18.36328125" style="2609" bestFit="1" customWidth="1"/>
    <col min="4616" max="4616" width="17.08984375" style="2609" customWidth="1"/>
    <col min="4617" max="4617" width="18.36328125" style="2609" bestFit="1" customWidth="1"/>
    <col min="4618" max="4618" width="19.26953125" style="2609" customWidth="1"/>
    <col min="4619" max="4619" width="18.26953125" style="2609" customWidth="1"/>
    <col min="4620" max="4620" width="17.7265625" style="2609" customWidth="1"/>
    <col min="4621" max="4621" width="18" style="2609" customWidth="1"/>
    <col min="4622" max="4622" width="1.453125" style="2609" customWidth="1"/>
    <col min="4623" max="4864" width="8.7265625" style="2609"/>
    <col min="4865" max="4865" width="1.453125" style="2609" customWidth="1"/>
    <col min="4866" max="4866" width="1.26953125" style="2609" customWidth="1"/>
    <col min="4867" max="4867" width="6.7265625" style="2609" customWidth="1"/>
    <col min="4868" max="4868" width="17.36328125" style="2609" customWidth="1"/>
    <col min="4869" max="4869" width="2.26953125" style="2609" customWidth="1"/>
    <col min="4870" max="4870" width="11.08984375" style="2609" customWidth="1"/>
    <col min="4871" max="4871" width="18.36328125" style="2609" bestFit="1" customWidth="1"/>
    <col min="4872" max="4872" width="17.08984375" style="2609" customWidth="1"/>
    <col min="4873" max="4873" width="18.36328125" style="2609" bestFit="1" customWidth="1"/>
    <col min="4874" max="4874" width="19.26953125" style="2609" customWidth="1"/>
    <col min="4875" max="4875" width="18.26953125" style="2609" customWidth="1"/>
    <col min="4876" max="4876" width="17.7265625" style="2609" customWidth="1"/>
    <col min="4877" max="4877" width="18" style="2609" customWidth="1"/>
    <col min="4878" max="4878" width="1.453125" style="2609" customWidth="1"/>
    <col min="4879" max="5120" width="8.7265625" style="2609"/>
    <col min="5121" max="5121" width="1.453125" style="2609" customWidth="1"/>
    <col min="5122" max="5122" width="1.26953125" style="2609" customWidth="1"/>
    <col min="5123" max="5123" width="6.7265625" style="2609" customWidth="1"/>
    <col min="5124" max="5124" width="17.36328125" style="2609" customWidth="1"/>
    <col min="5125" max="5125" width="2.26953125" style="2609" customWidth="1"/>
    <col min="5126" max="5126" width="11.08984375" style="2609" customWidth="1"/>
    <col min="5127" max="5127" width="18.36328125" style="2609" bestFit="1" customWidth="1"/>
    <col min="5128" max="5128" width="17.08984375" style="2609" customWidth="1"/>
    <col min="5129" max="5129" width="18.36328125" style="2609" bestFit="1" customWidth="1"/>
    <col min="5130" max="5130" width="19.26953125" style="2609" customWidth="1"/>
    <col min="5131" max="5131" width="18.26953125" style="2609" customWidth="1"/>
    <col min="5132" max="5132" width="17.7265625" style="2609" customWidth="1"/>
    <col min="5133" max="5133" width="18" style="2609" customWidth="1"/>
    <col min="5134" max="5134" width="1.453125" style="2609" customWidth="1"/>
    <col min="5135" max="5376" width="8.7265625" style="2609"/>
    <col min="5377" max="5377" width="1.453125" style="2609" customWidth="1"/>
    <col min="5378" max="5378" width="1.26953125" style="2609" customWidth="1"/>
    <col min="5379" max="5379" width="6.7265625" style="2609" customWidth="1"/>
    <col min="5380" max="5380" width="17.36328125" style="2609" customWidth="1"/>
    <col min="5381" max="5381" width="2.26953125" style="2609" customWidth="1"/>
    <col min="5382" max="5382" width="11.08984375" style="2609" customWidth="1"/>
    <col min="5383" max="5383" width="18.36328125" style="2609" bestFit="1" customWidth="1"/>
    <col min="5384" max="5384" width="17.08984375" style="2609" customWidth="1"/>
    <col min="5385" max="5385" width="18.36328125" style="2609" bestFit="1" customWidth="1"/>
    <col min="5386" max="5386" width="19.26953125" style="2609" customWidth="1"/>
    <col min="5387" max="5387" width="18.26953125" style="2609" customWidth="1"/>
    <col min="5388" max="5388" width="17.7265625" style="2609" customWidth="1"/>
    <col min="5389" max="5389" width="18" style="2609" customWidth="1"/>
    <col min="5390" max="5390" width="1.453125" style="2609" customWidth="1"/>
    <col min="5391" max="5632" width="8.7265625" style="2609"/>
    <col min="5633" max="5633" width="1.453125" style="2609" customWidth="1"/>
    <col min="5634" max="5634" width="1.26953125" style="2609" customWidth="1"/>
    <col min="5635" max="5635" width="6.7265625" style="2609" customWidth="1"/>
    <col min="5636" max="5636" width="17.36328125" style="2609" customWidth="1"/>
    <col min="5637" max="5637" width="2.26953125" style="2609" customWidth="1"/>
    <col min="5638" max="5638" width="11.08984375" style="2609" customWidth="1"/>
    <col min="5639" max="5639" width="18.36328125" style="2609" bestFit="1" customWidth="1"/>
    <col min="5640" max="5640" width="17.08984375" style="2609" customWidth="1"/>
    <col min="5641" max="5641" width="18.36328125" style="2609" bestFit="1" customWidth="1"/>
    <col min="5642" max="5642" width="19.26953125" style="2609" customWidth="1"/>
    <col min="5643" max="5643" width="18.26953125" style="2609" customWidth="1"/>
    <col min="5644" max="5644" width="17.7265625" style="2609" customWidth="1"/>
    <col min="5645" max="5645" width="18" style="2609" customWidth="1"/>
    <col min="5646" max="5646" width="1.453125" style="2609" customWidth="1"/>
    <col min="5647" max="5888" width="8.7265625" style="2609"/>
    <col min="5889" max="5889" width="1.453125" style="2609" customWidth="1"/>
    <col min="5890" max="5890" width="1.26953125" style="2609" customWidth="1"/>
    <col min="5891" max="5891" width="6.7265625" style="2609" customWidth="1"/>
    <col min="5892" max="5892" width="17.36328125" style="2609" customWidth="1"/>
    <col min="5893" max="5893" width="2.26953125" style="2609" customWidth="1"/>
    <col min="5894" max="5894" width="11.08984375" style="2609" customWidth="1"/>
    <col min="5895" max="5895" width="18.36328125" style="2609" bestFit="1" customWidth="1"/>
    <col min="5896" max="5896" width="17.08984375" style="2609" customWidth="1"/>
    <col min="5897" max="5897" width="18.36328125" style="2609" bestFit="1" customWidth="1"/>
    <col min="5898" max="5898" width="19.26953125" style="2609" customWidth="1"/>
    <col min="5899" max="5899" width="18.26953125" style="2609" customWidth="1"/>
    <col min="5900" max="5900" width="17.7265625" style="2609" customWidth="1"/>
    <col min="5901" max="5901" width="18" style="2609" customWidth="1"/>
    <col min="5902" max="5902" width="1.453125" style="2609" customWidth="1"/>
    <col min="5903" max="6144" width="8.7265625" style="2609"/>
    <col min="6145" max="6145" width="1.453125" style="2609" customWidth="1"/>
    <col min="6146" max="6146" width="1.26953125" style="2609" customWidth="1"/>
    <col min="6147" max="6147" width="6.7265625" style="2609" customWidth="1"/>
    <col min="6148" max="6148" width="17.36328125" style="2609" customWidth="1"/>
    <col min="6149" max="6149" width="2.26953125" style="2609" customWidth="1"/>
    <col min="6150" max="6150" width="11.08984375" style="2609" customWidth="1"/>
    <col min="6151" max="6151" width="18.36328125" style="2609" bestFit="1" customWidth="1"/>
    <col min="6152" max="6152" width="17.08984375" style="2609" customWidth="1"/>
    <col min="6153" max="6153" width="18.36328125" style="2609" bestFit="1" customWidth="1"/>
    <col min="6154" max="6154" width="19.26953125" style="2609" customWidth="1"/>
    <col min="6155" max="6155" width="18.26953125" style="2609" customWidth="1"/>
    <col min="6156" max="6156" width="17.7265625" style="2609" customWidth="1"/>
    <col min="6157" max="6157" width="18" style="2609" customWidth="1"/>
    <col min="6158" max="6158" width="1.453125" style="2609" customWidth="1"/>
    <col min="6159" max="6400" width="8.7265625" style="2609"/>
    <col min="6401" max="6401" width="1.453125" style="2609" customWidth="1"/>
    <col min="6402" max="6402" width="1.26953125" style="2609" customWidth="1"/>
    <col min="6403" max="6403" width="6.7265625" style="2609" customWidth="1"/>
    <col min="6404" max="6404" width="17.36328125" style="2609" customWidth="1"/>
    <col min="6405" max="6405" width="2.26953125" style="2609" customWidth="1"/>
    <col min="6406" max="6406" width="11.08984375" style="2609" customWidth="1"/>
    <col min="6407" max="6407" width="18.36328125" style="2609" bestFit="1" customWidth="1"/>
    <col min="6408" max="6408" width="17.08984375" style="2609" customWidth="1"/>
    <col min="6409" max="6409" width="18.36328125" style="2609" bestFit="1" customWidth="1"/>
    <col min="6410" max="6410" width="19.26953125" style="2609" customWidth="1"/>
    <col min="6411" max="6411" width="18.26953125" style="2609" customWidth="1"/>
    <col min="6412" max="6412" width="17.7265625" style="2609" customWidth="1"/>
    <col min="6413" max="6413" width="18" style="2609" customWidth="1"/>
    <col min="6414" max="6414" width="1.453125" style="2609" customWidth="1"/>
    <col min="6415" max="6656" width="8.7265625" style="2609"/>
    <col min="6657" max="6657" width="1.453125" style="2609" customWidth="1"/>
    <col min="6658" max="6658" width="1.26953125" style="2609" customWidth="1"/>
    <col min="6659" max="6659" width="6.7265625" style="2609" customWidth="1"/>
    <col min="6660" max="6660" width="17.36328125" style="2609" customWidth="1"/>
    <col min="6661" max="6661" width="2.26953125" style="2609" customWidth="1"/>
    <col min="6662" max="6662" width="11.08984375" style="2609" customWidth="1"/>
    <col min="6663" max="6663" width="18.36328125" style="2609" bestFit="1" customWidth="1"/>
    <col min="6664" max="6664" width="17.08984375" style="2609" customWidth="1"/>
    <col min="6665" max="6665" width="18.36328125" style="2609" bestFit="1" customWidth="1"/>
    <col min="6666" max="6666" width="19.26953125" style="2609" customWidth="1"/>
    <col min="6667" max="6667" width="18.26953125" style="2609" customWidth="1"/>
    <col min="6668" max="6668" width="17.7265625" style="2609" customWidth="1"/>
    <col min="6669" max="6669" width="18" style="2609" customWidth="1"/>
    <col min="6670" max="6670" width="1.453125" style="2609" customWidth="1"/>
    <col min="6671" max="6912" width="8.7265625" style="2609"/>
    <col min="6913" max="6913" width="1.453125" style="2609" customWidth="1"/>
    <col min="6914" max="6914" width="1.26953125" style="2609" customWidth="1"/>
    <col min="6915" max="6915" width="6.7265625" style="2609" customWidth="1"/>
    <col min="6916" max="6916" width="17.36328125" style="2609" customWidth="1"/>
    <col min="6917" max="6917" width="2.26953125" style="2609" customWidth="1"/>
    <col min="6918" max="6918" width="11.08984375" style="2609" customWidth="1"/>
    <col min="6919" max="6919" width="18.36328125" style="2609" bestFit="1" customWidth="1"/>
    <col min="6920" max="6920" width="17.08984375" style="2609" customWidth="1"/>
    <col min="6921" max="6921" width="18.36328125" style="2609" bestFit="1" customWidth="1"/>
    <col min="6922" max="6922" width="19.26953125" style="2609" customWidth="1"/>
    <col min="6923" max="6923" width="18.26953125" style="2609" customWidth="1"/>
    <col min="6924" max="6924" width="17.7265625" style="2609" customWidth="1"/>
    <col min="6925" max="6925" width="18" style="2609" customWidth="1"/>
    <col min="6926" max="6926" width="1.453125" style="2609" customWidth="1"/>
    <col min="6927" max="7168" width="8.7265625" style="2609"/>
    <col min="7169" max="7169" width="1.453125" style="2609" customWidth="1"/>
    <col min="7170" max="7170" width="1.26953125" style="2609" customWidth="1"/>
    <col min="7171" max="7171" width="6.7265625" style="2609" customWidth="1"/>
    <col min="7172" max="7172" width="17.36328125" style="2609" customWidth="1"/>
    <col min="7173" max="7173" width="2.26953125" style="2609" customWidth="1"/>
    <col min="7174" max="7174" width="11.08984375" style="2609" customWidth="1"/>
    <col min="7175" max="7175" width="18.36328125" style="2609" bestFit="1" customWidth="1"/>
    <col min="7176" max="7176" width="17.08984375" style="2609" customWidth="1"/>
    <col min="7177" max="7177" width="18.36328125" style="2609" bestFit="1" customWidth="1"/>
    <col min="7178" max="7178" width="19.26953125" style="2609" customWidth="1"/>
    <col min="7179" max="7179" width="18.26953125" style="2609" customWidth="1"/>
    <col min="7180" max="7180" width="17.7265625" style="2609" customWidth="1"/>
    <col min="7181" max="7181" width="18" style="2609" customWidth="1"/>
    <col min="7182" max="7182" width="1.453125" style="2609" customWidth="1"/>
    <col min="7183" max="7424" width="8.7265625" style="2609"/>
    <col min="7425" max="7425" width="1.453125" style="2609" customWidth="1"/>
    <col min="7426" max="7426" width="1.26953125" style="2609" customWidth="1"/>
    <col min="7427" max="7427" width="6.7265625" style="2609" customWidth="1"/>
    <col min="7428" max="7428" width="17.36328125" style="2609" customWidth="1"/>
    <col min="7429" max="7429" width="2.26953125" style="2609" customWidth="1"/>
    <col min="7430" max="7430" width="11.08984375" style="2609" customWidth="1"/>
    <col min="7431" max="7431" width="18.36328125" style="2609" bestFit="1" customWidth="1"/>
    <col min="7432" max="7432" width="17.08984375" style="2609" customWidth="1"/>
    <col min="7433" max="7433" width="18.36328125" style="2609" bestFit="1" customWidth="1"/>
    <col min="7434" max="7434" width="19.26953125" style="2609" customWidth="1"/>
    <col min="7435" max="7435" width="18.26953125" style="2609" customWidth="1"/>
    <col min="7436" max="7436" width="17.7265625" style="2609" customWidth="1"/>
    <col min="7437" max="7437" width="18" style="2609" customWidth="1"/>
    <col min="7438" max="7438" width="1.453125" style="2609" customWidth="1"/>
    <col min="7439" max="7680" width="8.7265625" style="2609"/>
    <col min="7681" max="7681" width="1.453125" style="2609" customWidth="1"/>
    <col min="7682" max="7682" width="1.26953125" style="2609" customWidth="1"/>
    <col min="7683" max="7683" width="6.7265625" style="2609" customWidth="1"/>
    <col min="7684" max="7684" width="17.36328125" style="2609" customWidth="1"/>
    <col min="7685" max="7685" width="2.26953125" style="2609" customWidth="1"/>
    <col min="7686" max="7686" width="11.08984375" style="2609" customWidth="1"/>
    <col min="7687" max="7687" width="18.36328125" style="2609" bestFit="1" customWidth="1"/>
    <col min="7688" max="7688" width="17.08984375" style="2609" customWidth="1"/>
    <col min="7689" max="7689" width="18.36328125" style="2609" bestFit="1" customWidth="1"/>
    <col min="7690" max="7690" width="19.26953125" style="2609" customWidth="1"/>
    <col min="7691" max="7691" width="18.26953125" style="2609" customWidth="1"/>
    <col min="7692" max="7692" width="17.7265625" style="2609" customWidth="1"/>
    <col min="7693" max="7693" width="18" style="2609" customWidth="1"/>
    <col min="7694" max="7694" width="1.453125" style="2609" customWidth="1"/>
    <col min="7695" max="7936" width="8.7265625" style="2609"/>
    <col min="7937" max="7937" width="1.453125" style="2609" customWidth="1"/>
    <col min="7938" max="7938" width="1.26953125" style="2609" customWidth="1"/>
    <col min="7939" max="7939" width="6.7265625" style="2609" customWidth="1"/>
    <col min="7940" max="7940" width="17.36328125" style="2609" customWidth="1"/>
    <col min="7941" max="7941" width="2.26953125" style="2609" customWidth="1"/>
    <col min="7942" max="7942" width="11.08984375" style="2609" customWidth="1"/>
    <col min="7943" max="7943" width="18.36328125" style="2609" bestFit="1" customWidth="1"/>
    <col min="7944" max="7944" width="17.08984375" style="2609" customWidth="1"/>
    <col min="7945" max="7945" width="18.36328125" style="2609" bestFit="1" customWidth="1"/>
    <col min="7946" max="7946" width="19.26953125" style="2609" customWidth="1"/>
    <col min="7947" max="7947" width="18.26953125" style="2609" customWidth="1"/>
    <col min="7948" max="7948" width="17.7265625" style="2609" customWidth="1"/>
    <col min="7949" max="7949" width="18" style="2609" customWidth="1"/>
    <col min="7950" max="7950" width="1.453125" style="2609" customWidth="1"/>
    <col min="7951" max="8192" width="8.7265625" style="2609"/>
    <col min="8193" max="8193" width="1.453125" style="2609" customWidth="1"/>
    <col min="8194" max="8194" width="1.26953125" style="2609" customWidth="1"/>
    <col min="8195" max="8195" width="6.7265625" style="2609" customWidth="1"/>
    <col min="8196" max="8196" width="17.36328125" style="2609" customWidth="1"/>
    <col min="8197" max="8197" width="2.26953125" style="2609" customWidth="1"/>
    <col min="8198" max="8198" width="11.08984375" style="2609" customWidth="1"/>
    <col min="8199" max="8199" width="18.36328125" style="2609" bestFit="1" customWidth="1"/>
    <col min="8200" max="8200" width="17.08984375" style="2609" customWidth="1"/>
    <col min="8201" max="8201" width="18.36328125" style="2609" bestFit="1" customWidth="1"/>
    <col min="8202" max="8202" width="19.26953125" style="2609" customWidth="1"/>
    <col min="8203" max="8203" width="18.26953125" style="2609" customWidth="1"/>
    <col min="8204" max="8204" width="17.7265625" style="2609" customWidth="1"/>
    <col min="8205" max="8205" width="18" style="2609" customWidth="1"/>
    <col min="8206" max="8206" width="1.453125" style="2609" customWidth="1"/>
    <col min="8207" max="8448" width="8.7265625" style="2609"/>
    <col min="8449" max="8449" width="1.453125" style="2609" customWidth="1"/>
    <col min="8450" max="8450" width="1.26953125" style="2609" customWidth="1"/>
    <col min="8451" max="8451" width="6.7265625" style="2609" customWidth="1"/>
    <col min="8452" max="8452" width="17.36328125" style="2609" customWidth="1"/>
    <col min="8453" max="8453" width="2.26953125" style="2609" customWidth="1"/>
    <col min="8454" max="8454" width="11.08984375" style="2609" customWidth="1"/>
    <col min="8455" max="8455" width="18.36328125" style="2609" bestFit="1" customWidth="1"/>
    <col min="8456" max="8456" width="17.08984375" style="2609" customWidth="1"/>
    <col min="8457" max="8457" width="18.36328125" style="2609" bestFit="1" customWidth="1"/>
    <col min="8458" max="8458" width="19.26953125" style="2609" customWidth="1"/>
    <col min="8459" max="8459" width="18.26953125" style="2609" customWidth="1"/>
    <col min="8460" max="8460" width="17.7265625" style="2609" customWidth="1"/>
    <col min="8461" max="8461" width="18" style="2609" customWidth="1"/>
    <col min="8462" max="8462" width="1.453125" style="2609" customWidth="1"/>
    <col min="8463" max="8704" width="8.7265625" style="2609"/>
    <col min="8705" max="8705" width="1.453125" style="2609" customWidth="1"/>
    <col min="8706" max="8706" width="1.26953125" style="2609" customWidth="1"/>
    <col min="8707" max="8707" width="6.7265625" style="2609" customWidth="1"/>
    <col min="8708" max="8708" width="17.36328125" style="2609" customWidth="1"/>
    <col min="8709" max="8709" width="2.26953125" style="2609" customWidth="1"/>
    <col min="8710" max="8710" width="11.08984375" style="2609" customWidth="1"/>
    <col min="8711" max="8711" width="18.36328125" style="2609" bestFit="1" customWidth="1"/>
    <col min="8712" max="8712" width="17.08984375" style="2609" customWidth="1"/>
    <col min="8713" max="8713" width="18.36328125" style="2609" bestFit="1" customWidth="1"/>
    <col min="8714" max="8714" width="19.26953125" style="2609" customWidth="1"/>
    <col min="8715" max="8715" width="18.26953125" style="2609" customWidth="1"/>
    <col min="8716" max="8716" width="17.7265625" style="2609" customWidth="1"/>
    <col min="8717" max="8717" width="18" style="2609" customWidth="1"/>
    <col min="8718" max="8718" width="1.453125" style="2609" customWidth="1"/>
    <col min="8719" max="8960" width="8.7265625" style="2609"/>
    <col min="8961" max="8961" width="1.453125" style="2609" customWidth="1"/>
    <col min="8962" max="8962" width="1.26953125" style="2609" customWidth="1"/>
    <col min="8963" max="8963" width="6.7265625" style="2609" customWidth="1"/>
    <col min="8964" max="8964" width="17.36328125" style="2609" customWidth="1"/>
    <col min="8965" max="8965" width="2.26953125" style="2609" customWidth="1"/>
    <col min="8966" max="8966" width="11.08984375" style="2609" customWidth="1"/>
    <col min="8967" max="8967" width="18.36328125" style="2609" bestFit="1" customWidth="1"/>
    <col min="8968" max="8968" width="17.08984375" style="2609" customWidth="1"/>
    <col min="8969" max="8969" width="18.36328125" style="2609" bestFit="1" customWidth="1"/>
    <col min="8970" max="8970" width="19.26953125" style="2609" customWidth="1"/>
    <col min="8971" max="8971" width="18.26953125" style="2609" customWidth="1"/>
    <col min="8972" max="8972" width="17.7265625" style="2609" customWidth="1"/>
    <col min="8973" max="8973" width="18" style="2609" customWidth="1"/>
    <col min="8974" max="8974" width="1.453125" style="2609" customWidth="1"/>
    <col min="8975" max="9216" width="8.7265625" style="2609"/>
    <col min="9217" max="9217" width="1.453125" style="2609" customWidth="1"/>
    <col min="9218" max="9218" width="1.26953125" style="2609" customWidth="1"/>
    <col min="9219" max="9219" width="6.7265625" style="2609" customWidth="1"/>
    <col min="9220" max="9220" width="17.36328125" style="2609" customWidth="1"/>
    <col min="9221" max="9221" width="2.26953125" style="2609" customWidth="1"/>
    <col min="9222" max="9222" width="11.08984375" style="2609" customWidth="1"/>
    <col min="9223" max="9223" width="18.36328125" style="2609" bestFit="1" customWidth="1"/>
    <col min="9224" max="9224" width="17.08984375" style="2609" customWidth="1"/>
    <col min="9225" max="9225" width="18.36328125" style="2609" bestFit="1" customWidth="1"/>
    <col min="9226" max="9226" width="19.26953125" style="2609" customWidth="1"/>
    <col min="9227" max="9227" width="18.26953125" style="2609" customWidth="1"/>
    <col min="9228" max="9228" width="17.7265625" style="2609" customWidth="1"/>
    <col min="9229" max="9229" width="18" style="2609" customWidth="1"/>
    <col min="9230" max="9230" width="1.453125" style="2609" customWidth="1"/>
    <col min="9231" max="9472" width="8.7265625" style="2609"/>
    <col min="9473" max="9473" width="1.453125" style="2609" customWidth="1"/>
    <col min="9474" max="9474" width="1.26953125" style="2609" customWidth="1"/>
    <col min="9475" max="9475" width="6.7265625" style="2609" customWidth="1"/>
    <col min="9476" max="9476" width="17.36328125" style="2609" customWidth="1"/>
    <col min="9477" max="9477" width="2.26953125" style="2609" customWidth="1"/>
    <col min="9478" max="9478" width="11.08984375" style="2609" customWidth="1"/>
    <col min="9479" max="9479" width="18.36328125" style="2609" bestFit="1" customWidth="1"/>
    <col min="9480" max="9480" width="17.08984375" style="2609" customWidth="1"/>
    <col min="9481" max="9481" width="18.36328125" style="2609" bestFit="1" customWidth="1"/>
    <col min="9482" max="9482" width="19.26953125" style="2609" customWidth="1"/>
    <col min="9483" max="9483" width="18.26953125" style="2609" customWidth="1"/>
    <col min="9484" max="9484" width="17.7265625" style="2609" customWidth="1"/>
    <col min="9485" max="9485" width="18" style="2609" customWidth="1"/>
    <col min="9486" max="9486" width="1.453125" style="2609" customWidth="1"/>
    <col min="9487" max="9728" width="8.7265625" style="2609"/>
    <col min="9729" max="9729" width="1.453125" style="2609" customWidth="1"/>
    <col min="9730" max="9730" width="1.26953125" style="2609" customWidth="1"/>
    <col min="9731" max="9731" width="6.7265625" style="2609" customWidth="1"/>
    <col min="9732" max="9732" width="17.36328125" style="2609" customWidth="1"/>
    <col min="9733" max="9733" width="2.26953125" style="2609" customWidth="1"/>
    <col min="9734" max="9734" width="11.08984375" style="2609" customWidth="1"/>
    <col min="9735" max="9735" width="18.36328125" style="2609" bestFit="1" customWidth="1"/>
    <col min="9736" max="9736" width="17.08984375" style="2609" customWidth="1"/>
    <col min="9737" max="9737" width="18.36328125" style="2609" bestFit="1" customWidth="1"/>
    <col min="9738" max="9738" width="19.26953125" style="2609" customWidth="1"/>
    <col min="9739" max="9739" width="18.26953125" style="2609" customWidth="1"/>
    <col min="9740" max="9740" width="17.7265625" style="2609" customWidth="1"/>
    <col min="9741" max="9741" width="18" style="2609" customWidth="1"/>
    <col min="9742" max="9742" width="1.453125" style="2609" customWidth="1"/>
    <col min="9743" max="9984" width="8.7265625" style="2609"/>
    <col min="9985" max="9985" width="1.453125" style="2609" customWidth="1"/>
    <col min="9986" max="9986" width="1.26953125" style="2609" customWidth="1"/>
    <col min="9987" max="9987" width="6.7265625" style="2609" customWidth="1"/>
    <col min="9988" max="9988" width="17.36328125" style="2609" customWidth="1"/>
    <col min="9989" max="9989" width="2.26953125" style="2609" customWidth="1"/>
    <col min="9990" max="9990" width="11.08984375" style="2609" customWidth="1"/>
    <col min="9991" max="9991" width="18.36328125" style="2609" bestFit="1" customWidth="1"/>
    <col min="9992" max="9992" width="17.08984375" style="2609" customWidth="1"/>
    <col min="9993" max="9993" width="18.36328125" style="2609" bestFit="1" customWidth="1"/>
    <col min="9994" max="9994" width="19.26953125" style="2609" customWidth="1"/>
    <col min="9995" max="9995" width="18.26953125" style="2609" customWidth="1"/>
    <col min="9996" max="9996" width="17.7265625" style="2609" customWidth="1"/>
    <col min="9997" max="9997" width="18" style="2609" customWidth="1"/>
    <col min="9998" max="9998" width="1.453125" style="2609" customWidth="1"/>
    <col min="9999" max="10240" width="8.7265625" style="2609"/>
    <col min="10241" max="10241" width="1.453125" style="2609" customWidth="1"/>
    <col min="10242" max="10242" width="1.26953125" style="2609" customWidth="1"/>
    <col min="10243" max="10243" width="6.7265625" style="2609" customWidth="1"/>
    <col min="10244" max="10244" width="17.36328125" style="2609" customWidth="1"/>
    <col min="10245" max="10245" width="2.26953125" style="2609" customWidth="1"/>
    <col min="10246" max="10246" width="11.08984375" style="2609" customWidth="1"/>
    <col min="10247" max="10247" width="18.36328125" style="2609" bestFit="1" customWidth="1"/>
    <col min="10248" max="10248" width="17.08984375" style="2609" customWidth="1"/>
    <col min="10249" max="10249" width="18.36328125" style="2609" bestFit="1" customWidth="1"/>
    <col min="10250" max="10250" width="19.26953125" style="2609" customWidth="1"/>
    <col min="10251" max="10251" width="18.26953125" style="2609" customWidth="1"/>
    <col min="10252" max="10252" width="17.7265625" style="2609" customWidth="1"/>
    <col min="10253" max="10253" width="18" style="2609" customWidth="1"/>
    <col min="10254" max="10254" width="1.453125" style="2609" customWidth="1"/>
    <col min="10255" max="10496" width="8.7265625" style="2609"/>
    <col min="10497" max="10497" width="1.453125" style="2609" customWidth="1"/>
    <col min="10498" max="10498" width="1.26953125" style="2609" customWidth="1"/>
    <col min="10499" max="10499" width="6.7265625" style="2609" customWidth="1"/>
    <col min="10500" max="10500" width="17.36328125" style="2609" customWidth="1"/>
    <col min="10501" max="10501" width="2.26953125" style="2609" customWidth="1"/>
    <col min="10502" max="10502" width="11.08984375" style="2609" customWidth="1"/>
    <col min="10503" max="10503" width="18.36328125" style="2609" bestFit="1" customWidth="1"/>
    <col min="10504" max="10504" width="17.08984375" style="2609" customWidth="1"/>
    <col min="10505" max="10505" width="18.36328125" style="2609" bestFit="1" customWidth="1"/>
    <col min="10506" max="10506" width="19.26953125" style="2609" customWidth="1"/>
    <col min="10507" max="10507" width="18.26953125" style="2609" customWidth="1"/>
    <col min="10508" max="10508" width="17.7265625" style="2609" customWidth="1"/>
    <col min="10509" max="10509" width="18" style="2609" customWidth="1"/>
    <col min="10510" max="10510" width="1.453125" style="2609" customWidth="1"/>
    <col min="10511" max="10752" width="8.7265625" style="2609"/>
    <col min="10753" max="10753" width="1.453125" style="2609" customWidth="1"/>
    <col min="10754" max="10754" width="1.26953125" style="2609" customWidth="1"/>
    <col min="10755" max="10755" width="6.7265625" style="2609" customWidth="1"/>
    <col min="10756" max="10756" width="17.36328125" style="2609" customWidth="1"/>
    <col min="10757" max="10757" width="2.26953125" style="2609" customWidth="1"/>
    <col min="10758" max="10758" width="11.08984375" style="2609" customWidth="1"/>
    <col min="10759" max="10759" width="18.36328125" style="2609" bestFit="1" customWidth="1"/>
    <col min="10760" max="10760" width="17.08984375" style="2609" customWidth="1"/>
    <col min="10761" max="10761" width="18.36328125" style="2609" bestFit="1" customWidth="1"/>
    <col min="10762" max="10762" width="19.26953125" style="2609" customWidth="1"/>
    <col min="10763" max="10763" width="18.26953125" style="2609" customWidth="1"/>
    <col min="10764" max="10764" width="17.7265625" style="2609" customWidth="1"/>
    <col min="10765" max="10765" width="18" style="2609" customWidth="1"/>
    <col min="10766" max="10766" width="1.453125" style="2609" customWidth="1"/>
    <col min="10767" max="11008" width="8.7265625" style="2609"/>
    <col min="11009" max="11009" width="1.453125" style="2609" customWidth="1"/>
    <col min="11010" max="11010" width="1.26953125" style="2609" customWidth="1"/>
    <col min="11011" max="11011" width="6.7265625" style="2609" customWidth="1"/>
    <col min="11012" max="11012" width="17.36328125" style="2609" customWidth="1"/>
    <col min="11013" max="11013" width="2.26953125" style="2609" customWidth="1"/>
    <col min="11014" max="11014" width="11.08984375" style="2609" customWidth="1"/>
    <col min="11015" max="11015" width="18.36328125" style="2609" bestFit="1" customWidth="1"/>
    <col min="11016" max="11016" width="17.08984375" style="2609" customWidth="1"/>
    <col min="11017" max="11017" width="18.36328125" style="2609" bestFit="1" customWidth="1"/>
    <col min="11018" max="11018" width="19.26953125" style="2609" customWidth="1"/>
    <col min="11019" max="11019" width="18.26953125" style="2609" customWidth="1"/>
    <col min="11020" max="11020" width="17.7265625" style="2609" customWidth="1"/>
    <col min="11021" max="11021" width="18" style="2609" customWidth="1"/>
    <col min="11022" max="11022" width="1.453125" style="2609" customWidth="1"/>
    <col min="11023" max="11264" width="8.7265625" style="2609"/>
    <col min="11265" max="11265" width="1.453125" style="2609" customWidth="1"/>
    <col min="11266" max="11266" width="1.26953125" style="2609" customWidth="1"/>
    <col min="11267" max="11267" width="6.7265625" style="2609" customWidth="1"/>
    <col min="11268" max="11268" width="17.36328125" style="2609" customWidth="1"/>
    <col min="11269" max="11269" width="2.26953125" style="2609" customWidth="1"/>
    <col min="11270" max="11270" width="11.08984375" style="2609" customWidth="1"/>
    <col min="11271" max="11271" width="18.36328125" style="2609" bestFit="1" customWidth="1"/>
    <col min="11272" max="11272" width="17.08984375" style="2609" customWidth="1"/>
    <col min="11273" max="11273" width="18.36328125" style="2609" bestFit="1" customWidth="1"/>
    <col min="11274" max="11274" width="19.26953125" style="2609" customWidth="1"/>
    <col min="11275" max="11275" width="18.26953125" style="2609" customWidth="1"/>
    <col min="11276" max="11276" width="17.7265625" style="2609" customWidth="1"/>
    <col min="11277" max="11277" width="18" style="2609" customWidth="1"/>
    <col min="11278" max="11278" width="1.453125" style="2609" customWidth="1"/>
    <col min="11279" max="11520" width="8.7265625" style="2609"/>
    <col min="11521" max="11521" width="1.453125" style="2609" customWidth="1"/>
    <col min="11522" max="11522" width="1.26953125" style="2609" customWidth="1"/>
    <col min="11523" max="11523" width="6.7265625" style="2609" customWidth="1"/>
    <col min="11524" max="11524" width="17.36328125" style="2609" customWidth="1"/>
    <col min="11525" max="11525" width="2.26953125" style="2609" customWidth="1"/>
    <col min="11526" max="11526" width="11.08984375" style="2609" customWidth="1"/>
    <col min="11527" max="11527" width="18.36328125" style="2609" bestFit="1" customWidth="1"/>
    <col min="11528" max="11528" width="17.08984375" style="2609" customWidth="1"/>
    <col min="11529" max="11529" width="18.36328125" style="2609" bestFit="1" customWidth="1"/>
    <col min="11530" max="11530" width="19.26953125" style="2609" customWidth="1"/>
    <col min="11531" max="11531" width="18.26953125" style="2609" customWidth="1"/>
    <col min="11532" max="11532" width="17.7265625" style="2609" customWidth="1"/>
    <col min="11533" max="11533" width="18" style="2609" customWidth="1"/>
    <col min="11534" max="11534" width="1.453125" style="2609" customWidth="1"/>
    <col min="11535" max="11776" width="8.7265625" style="2609"/>
    <col min="11777" max="11777" width="1.453125" style="2609" customWidth="1"/>
    <col min="11778" max="11778" width="1.26953125" style="2609" customWidth="1"/>
    <col min="11779" max="11779" width="6.7265625" style="2609" customWidth="1"/>
    <col min="11780" max="11780" width="17.36328125" style="2609" customWidth="1"/>
    <col min="11781" max="11781" width="2.26953125" style="2609" customWidth="1"/>
    <col min="11782" max="11782" width="11.08984375" style="2609" customWidth="1"/>
    <col min="11783" max="11783" width="18.36328125" style="2609" bestFit="1" customWidth="1"/>
    <col min="11784" max="11784" width="17.08984375" style="2609" customWidth="1"/>
    <col min="11785" max="11785" width="18.36328125" style="2609" bestFit="1" customWidth="1"/>
    <col min="11786" max="11786" width="19.26953125" style="2609" customWidth="1"/>
    <col min="11787" max="11787" width="18.26953125" style="2609" customWidth="1"/>
    <col min="11788" max="11788" width="17.7265625" style="2609" customWidth="1"/>
    <col min="11789" max="11789" width="18" style="2609" customWidth="1"/>
    <col min="11790" max="11790" width="1.453125" style="2609" customWidth="1"/>
    <col min="11791" max="12032" width="8.7265625" style="2609"/>
    <col min="12033" max="12033" width="1.453125" style="2609" customWidth="1"/>
    <col min="12034" max="12034" width="1.26953125" style="2609" customWidth="1"/>
    <col min="12035" max="12035" width="6.7265625" style="2609" customWidth="1"/>
    <col min="12036" max="12036" width="17.36328125" style="2609" customWidth="1"/>
    <col min="12037" max="12037" width="2.26953125" style="2609" customWidth="1"/>
    <col min="12038" max="12038" width="11.08984375" style="2609" customWidth="1"/>
    <col min="12039" max="12039" width="18.36328125" style="2609" bestFit="1" customWidth="1"/>
    <col min="12040" max="12040" width="17.08984375" style="2609" customWidth="1"/>
    <col min="12041" max="12041" width="18.36328125" style="2609" bestFit="1" customWidth="1"/>
    <col min="12042" max="12042" width="19.26953125" style="2609" customWidth="1"/>
    <col min="12043" max="12043" width="18.26953125" style="2609" customWidth="1"/>
    <col min="12044" max="12044" width="17.7265625" style="2609" customWidth="1"/>
    <col min="12045" max="12045" width="18" style="2609" customWidth="1"/>
    <col min="12046" max="12046" width="1.453125" style="2609" customWidth="1"/>
    <col min="12047" max="12288" width="8.7265625" style="2609"/>
    <col min="12289" max="12289" width="1.453125" style="2609" customWidth="1"/>
    <col min="12290" max="12290" width="1.26953125" style="2609" customWidth="1"/>
    <col min="12291" max="12291" width="6.7265625" style="2609" customWidth="1"/>
    <col min="12292" max="12292" width="17.36328125" style="2609" customWidth="1"/>
    <col min="12293" max="12293" width="2.26953125" style="2609" customWidth="1"/>
    <col min="12294" max="12294" width="11.08984375" style="2609" customWidth="1"/>
    <col min="12295" max="12295" width="18.36328125" style="2609" bestFit="1" customWidth="1"/>
    <col min="12296" max="12296" width="17.08984375" style="2609" customWidth="1"/>
    <col min="12297" max="12297" width="18.36328125" style="2609" bestFit="1" customWidth="1"/>
    <col min="12298" max="12298" width="19.26953125" style="2609" customWidth="1"/>
    <col min="12299" max="12299" width="18.26953125" style="2609" customWidth="1"/>
    <col min="12300" max="12300" width="17.7265625" style="2609" customWidth="1"/>
    <col min="12301" max="12301" width="18" style="2609" customWidth="1"/>
    <col min="12302" max="12302" width="1.453125" style="2609" customWidth="1"/>
    <col min="12303" max="12544" width="8.7265625" style="2609"/>
    <col min="12545" max="12545" width="1.453125" style="2609" customWidth="1"/>
    <col min="12546" max="12546" width="1.26953125" style="2609" customWidth="1"/>
    <col min="12547" max="12547" width="6.7265625" style="2609" customWidth="1"/>
    <col min="12548" max="12548" width="17.36328125" style="2609" customWidth="1"/>
    <col min="12549" max="12549" width="2.26953125" style="2609" customWidth="1"/>
    <col min="12550" max="12550" width="11.08984375" style="2609" customWidth="1"/>
    <col min="12551" max="12551" width="18.36328125" style="2609" bestFit="1" customWidth="1"/>
    <col min="12552" max="12552" width="17.08984375" style="2609" customWidth="1"/>
    <col min="12553" max="12553" width="18.36328125" style="2609" bestFit="1" customWidth="1"/>
    <col min="12554" max="12554" width="19.26953125" style="2609" customWidth="1"/>
    <col min="12555" max="12555" width="18.26953125" style="2609" customWidth="1"/>
    <col min="12556" max="12556" width="17.7265625" style="2609" customWidth="1"/>
    <col min="12557" max="12557" width="18" style="2609" customWidth="1"/>
    <col min="12558" max="12558" width="1.453125" style="2609" customWidth="1"/>
    <col min="12559" max="12800" width="8.7265625" style="2609"/>
    <col min="12801" max="12801" width="1.453125" style="2609" customWidth="1"/>
    <col min="12802" max="12802" width="1.26953125" style="2609" customWidth="1"/>
    <col min="12803" max="12803" width="6.7265625" style="2609" customWidth="1"/>
    <col min="12804" max="12804" width="17.36328125" style="2609" customWidth="1"/>
    <col min="12805" max="12805" width="2.26953125" style="2609" customWidth="1"/>
    <col min="12806" max="12806" width="11.08984375" style="2609" customWidth="1"/>
    <col min="12807" max="12807" width="18.36328125" style="2609" bestFit="1" customWidth="1"/>
    <col min="12808" max="12808" width="17.08984375" style="2609" customWidth="1"/>
    <col min="12809" max="12809" width="18.36328125" style="2609" bestFit="1" customWidth="1"/>
    <col min="12810" max="12810" width="19.26953125" style="2609" customWidth="1"/>
    <col min="12811" max="12811" width="18.26953125" style="2609" customWidth="1"/>
    <col min="12812" max="12812" width="17.7265625" style="2609" customWidth="1"/>
    <col min="12813" max="12813" width="18" style="2609" customWidth="1"/>
    <col min="12814" max="12814" width="1.453125" style="2609" customWidth="1"/>
    <col min="12815" max="13056" width="8.7265625" style="2609"/>
    <col min="13057" max="13057" width="1.453125" style="2609" customWidth="1"/>
    <col min="13058" max="13058" width="1.26953125" style="2609" customWidth="1"/>
    <col min="13059" max="13059" width="6.7265625" style="2609" customWidth="1"/>
    <col min="13060" max="13060" width="17.36328125" style="2609" customWidth="1"/>
    <col min="13061" max="13061" width="2.26953125" style="2609" customWidth="1"/>
    <col min="13062" max="13062" width="11.08984375" style="2609" customWidth="1"/>
    <col min="13063" max="13063" width="18.36328125" style="2609" bestFit="1" customWidth="1"/>
    <col min="13064" max="13064" width="17.08984375" style="2609" customWidth="1"/>
    <col min="13065" max="13065" width="18.36328125" style="2609" bestFit="1" customWidth="1"/>
    <col min="13066" max="13066" width="19.26953125" style="2609" customWidth="1"/>
    <col min="13067" max="13067" width="18.26953125" style="2609" customWidth="1"/>
    <col min="13068" max="13068" width="17.7265625" style="2609" customWidth="1"/>
    <col min="13069" max="13069" width="18" style="2609" customWidth="1"/>
    <col min="13070" max="13070" width="1.453125" style="2609" customWidth="1"/>
    <col min="13071" max="13312" width="8.7265625" style="2609"/>
    <col min="13313" max="13313" width="1.453125" style="2609" customWidth="1"/>
    <col min="13314" max="13314" width="1.26953125" style="2609" customWidth="1"/>
    <col min="13315" max="13315" width="6.7265625" style="2609" customWidth="1"/>
    <col min="13316" max="13316" width="17.36328125" style="2609" customWidth="1"/>
    <col min="13317" max="13317" width="2.26953125" style="2609" customWidth="1"/>
    <col min="13318" max="13318" width="11.08984375" style="2609" customWidth="1"/>
    <col min="13319" max="13319" width="18.36328125" style="2609" bestFit="1" customWidth="1"/>
    <col min="13320" max="13320" width="17.08984375" style="2609" customWidth="1"/>
    <col min="13321" max="13321" width="18.36328125" style="2609" bestFit="1" customWidth="1"/>
    <col min="13322" max="13322" width="19.26953125" style="2609" customWidth="1"/>
    <col min="13323" max="13323" width="18.26953125" style="2609" customWidth="1"/>
    <col min="13324" max="13324" width="17.7265625" style="2609" customWidth="1"/>
    <col min="13325" max="13325" width="18" style="2609" customWidth="1"/>
    <col min="13326" max="13326" width="1.453125" style="2609" customWidth="1"/>
    <col min="13327" max="13568" width="8.7265625" style="2609"/>
    <col min="13569" max="13569" width="1.453125" style="2609" customWidth="1"/>
    <col min="13570" max="13570" width="1.26953125" style="2609" customWidth="1"/>
    <col min="13571" max="13571" width="6.7265625" style="2609" customWidth="1"/>
    <col min="13572" max="13572" width="17.36328125" style="2609" customWidth="1"/>
    <col min="13573" max="13573" width="2.26953125" style="2609" customWidth="1"/>
    <col min="13574" max="13574" width="11.08984375" style="2609" customWidth="1"/>
    <col min="13575" max="13575" width="18.36328125" style="2609" bestFit="1" customWidth="1"/>
    <col min="13576" max="13576" width="17.08984375" style="2609" customWidth="1"/>
    <col min="13577" max="13577" width="18.36328125" style="2609" bestFit="1" customWidth="1"/>
    <col min="13578" max="13578" width="19.26953125" style="2609" customWidth="1"/>
    <col min="13579" max="13579" width="18.26953125" style="2609" customWidth="1"/>
    <col min="13580" max="13580" width="17.7265625" style="2609" customWidth="1"/>
    <col min="13581" max="13581" width="18" style="2609" customWidth="1"/>
    <col min="13582" max="13582" width="1.453125" style="2609" customWidth="1"/>
    <col min="13583" max="13824" width="8.7265625" style="2609"/>
    <col min="13825" max="13825" width="1.453125" style="2609" customWidth="1"/>
    <col min="13826" max="13826" width="1.26953125" style="2609" customWidth="1"/>
    <col min="13827" max="13827" width="6.7265625" style="2609" customWidth="1"/>
    <col min="13828" max="13828" width="17.36328125" style="2609" customWidth="1"/>
    <col min="13829" max="13829" width="2.26953125" style="2609" customWidth="1"/>
    <col min="13830" max="13830" width="11.08984375" style="2609" customWidth="1"/>
    <col min="13831" max="13831" width="18.36328125" style="2609" bestFit="1" customWidth="1"/>
    <col min="13832" max="13832" width="17.08984375" style="2609" customWidth="1"/>
    <col min="13833" max="13833" width="18.36328125" style="2609" bestFit="1" customWidth="1"/>
    <col min="13834" max="13834" width="19.26953125" style="2609" customWidth="1"/>
    <col min="13835" max="13835" width="18.26953125" style="2609" customWidth="1"/>
    <col min="13836" max="13836" width="17.7265625" style="2609" customWidth="1"/>
    <col min="13837" max="13837" width="18" style="2609" customWidth="1"/>
    <col min="13838" max="13838" width="1.453125" style="2609" customWidth="1"/>
    <col min="13839" max="14080" width="8.7265625" style="2609"/>
    <col min="14081" max="14081" width="1.453125" style="2609" customWidth="1"/>
    <col min="14082" max="14082" width="1.26953125" style="2609" customWidth="1"/>
    <col min="14083" max="14083" width="6.7265625" style="2609" customWidth="1"/>
    <col min="14084" max="14084" width="17.36328125" style="2609" customWidth="1"/>
    <col min="14085" max="14085" width="2.26953125" style="2609" customWidth="1"/>
    <col min="14086" max="14086" width="11.08984375" style="2609" customWidth="1"/>
    <col min="14087" max="14087" width="18.36328125" style="2609" bestFit="1" customWidth="1"/>
    <col min="14088" max="14088" width="17.08984375" style="2609" customWidth="1"/>
    <col min="14089" max="14089" width="18.36328125" style="2609" bestFit="1" customWidth="1"/>
    <col min="14090" max="14090" width="19.26953125" style="2609" customWidth="1"/>
    <col min="14091" max="14091" width="18.26953125" style="2609" customWidth="1"/>
    <col min="14092" max="14092" width="17.7265625" style="2609" customWidth="1"/>
    <col min="14093" max="14093" width="18" style="2609" customWidth="1"/>
    <col min="14094" max="14094" width="1.453125" style="2609" customWidth="1"/>
    <col min="14095" max="14336" width="8.7265625" style="2609"/>
    <col min="14337" max="14337" width="1.453125" style="2609" customWidth="1"/>
    <col min="14338" max="14338" width="1.26953125" style="2609" customWidth="1"/>
    <col min="14339" max="14339" width="6.7265625" style="2609" customWidth="1"/>
    <col min="14340" max="14340" width="17.36328125" style="2609" customWidth="1"/>
    <col min="14341" max="14341" width="2.26953125" style="2609" customWidth="1"/>
    <col min="14342" max="14342" width="11.08984375" style="2609" customWidth="1"/>
    <col min="14343" max="14343" width="18.36328125" style="2609" bestFit="1" customWidth="1"/>
    <col min="14344" max="14344" width="17.08984375" style="2609" customWidth="1"/>
    <col min="14345" max="14345" width="18.36328125" style="2609" bestFit="1" customWidth="1"/>
    <col min="14346" max="14346" width="19.26953125" style="2609" customWidth="1"/>
    <col min="14347" max="14347" width="18.26953125" style="2609" customWidth="1"/>
    <col min="14348" max="14348" width="17.7265625" style="2609" customWidth="1"/>
    <col min="14349" max="14349" width="18" style="2609" customWidth="1"/>
    <col min="14350" max="14350" width="1.453125" style="2609" customWidth="1"/>
    <col min="14351" max="14592" width="8.7265625" style="2609"/>
    <col min="14593" max="14593" width="1.453125" style="2609" customWidth="1"/>
    <col min="14594" max="14594" width="1.26953125" style="2609" customWidth="1"/>
    <col min="14595" max="14595" width="6.7265625" style="2609" customWidth="1"/>
    <col min="14596" max="14596" width="17.36328125" style="2609" customWidth="1"/>
    <col min="14597" max="14597" width="2.26953125" style="2609" customWidth="1"/>
    <col min="14598" max="14598" width="11.08984375" style="2609" customWidth="1"/>
    <col min="14599" max="14599" width="18.36328125" style="2609" bestFit="1" customWidth="1"/>
    <col min="14600" max="14600" width="17.08984375" style="2609" customWidth="1"/>
    <col min="14601" max="14601" width="18.36328125" style="2609" bestFit="1" customWidth="1"/>
    <col min="14602" max="14602" width="19.26953125" style="2609" customWidth="1"/>
    <col min="14603" max="14603" width="18.26953125" style="2609" customWidth="1"/>
    <col min="14604" max="14604" width="17.7265625" style="2609" customWidth="1"/>
    <col min="14605" max="14605" width="18" style="2609" customWidth="1"/>
    <col min="14606" max="14606" width="1.453125" style="2609" customWidth="1"/>
    <col min="14607" max="14848" width="8.7265625" style="2609"/>
    <col min="14849" max="14849" width="1.453125" style="2609" customWidth="1"/>
    <col min="14850" max="14850" width="1.26953125" style="2609" customWidth="1"/>
    <col min="14851" max="14851" width="6.7265625" style="2609" customWidth="1"/>
    <col min="14852" max="14852" width="17.36328125" style="2609" customWidth="1"/>
    <col min="14853" max="14853" width="2.26953125" style="2609" customWidth="1"/>
    <col min="14854" max="14854" width="11.08984375" style="2609" customWidth="1"/>
    <col min="14855" max="14855" width="18.36328125" style="2609" bestFit="1" customWidth="1"/>
    <col min="14856" max="14856" width="17.08984375" style="2609" customWidth="1"/>
    <col min="14857" max="14857" width="18.36328125" style="2609" bestFit="1" customWidth="1"/>
    <col min="14858" max="14858" width="19.26953125" style="2609" customWidth="1"/>
    <col min="14859" max="14859" width="18.26953125" style="2609" customWidth="1"/>
    <col min="14860" max="14860" width="17.7265625" style="2609" customWidth="1"/>
    <col min="14861" max="14861" width="18" style="2609" customWidth="1"/>
    <col min="14862" max="14862" width="1.453125" style="2609" customWidth="1"/>
    <col min="14863" max="15104" width="8.7265625" style="2609"/>
    <col min="15105" max="15105" width="1.453125" style="2609" customWidth="1"/>
    <col min="15106" max="15106" width="1.26953125" style="2609" customWidth="1"/>
    <col min="15107" max="15107" width="6.7265625" style="2609" customWidth="1"/>
    <col min="15108" max="15108" width="17.36328125" style="2609" customWidth="1"/>
    <col min="15109" max="15109" width="2.26953125" style="2609" customWidth="1"/>
    <col min="15110" max="15110" width="11.08984375" style="2609" customWidth="1"/>
    <col min="15111" max="15111" width="18.36328125" style="2609" bestFit="1" customWidth="1"/>
    <col min="15112" max="15112" width="17.08984375" style="2609" customWidth="1"/>
    <col min="15113" max="15113" width="18.36328125" style="2609" bestFit="1" customWidth="1"/>
    <col min="15114" max="15114" width="19.26953125" style="2609" customWidth="1"/>
    <col min="15115" max="15115" width="18.26953125" style="2609" customWidth="1"/>
    <col min="15116" max="15116" width="17.7265625" style="2609" customWidth="1"/>
    <col min="15117" max="15117" width="18" style="2609" customWidth="1"/>
    <col min="15118" max="15118" width="1.453125" style="2609" customWidth="1"/>
    <col min="15119" max="15360" width="8.7265625" style="2609"/>
    <col min="15361" max="15361" width="1.453125" style="2609" customWidth="1"/>
    <col min="15362" max="15362" width="1.26953125" style="2609" customWidth="1"/>
    <col min="15363" max="15363" width="6.7265625" style="2609" customWidth="1"/>
    <col min="15364" max="15364" width="17.36328125" style="2609" customWidth="1"/>
    <col min="15365" max="15365" width="2.26953125" style="2609" customWidth="1"/>
    <col min="15366" max="15366" width="11.08984375" style="2609" customWidth="1"/>
    <col min="15367" max="15367" width="18.36328125" style="2609" bestFit="1" customWidth="1"/>
    <col min="15368" max="15368" width="17.08984375" style="2609" customWidth="1"/>
    <col min="15369" max="15369" width="18.36328125" style="2609" bestFit="1" customWidth="1"/>
    <col min="15370" max="15370" width="19.26953125" style="2609" customWidth="1"/>
    <col min="15371" max="15371" width="18.26953125" style="2609" customWidth="1"/>
    <col min="15372" max="15372" width="17.7265625" style="2609" customWidth="1"/>
    <col min="15373" max="15373" width="18" style="2609" customWidth="1"/>
    <col min="15374" max="15374" width="1.453125" style="2609" customWidth="1"/>
    <col min="15375" max="15616" width="8.7265625" style="2609"/>
    <col min="15617" max="15617" width="1.453125" style="2609" customWidth="1"/>
    <col min="15618" max="15618" width="1.26953125" style="2609" customWidth="1"/>
    <col min="15619" max="15619" width="6.7265625" style="2609" customWidth="1"/>
    <col min="15620" max="15620" width="17.36328125" style="2609" customWidth="1"/>
    <col min="15621" max="15621" width="2.26953125" style="2609" customWidth="1"/>
    <col min="15622" max="15622" width="11.08984375" style="2609" customWidth="1"/>
    <col min="15623" max="15623" width="18.36328125" style="2609" bestFit="1" customWidth="1"/>
    <col min="15624" max="15624" width="17.08984375" style="2609" customWidth="1"/>
    <col min="15625" max="15625" width="18.36328125" style="2609" bestFit="1" customWidth="1"/>
    <col min="15626" max="15626" width="19.26953125" style="2609" customWidth="1"/>
    <col min="15627" max="15627" width="18.26953125" style="2609" customWidth="1"/>
    <col min="15628" max="15628" width="17.7265625" style="2609" customWidth="1"/>
    <col min="15629" max="15629" width="18" style="2609" customWidth="1"/>
    <col min="15630" max="15630" width="1.453125" style="2609" customWidth="1"/>
    <col min="15631" max="15872" width="8.7265625" style="2609"/>
    <col min="15873" max="15873" width="1.453125" style="2609" customWidth="1"/>
    <col min="15874" max="15874" width="1.26953125" style="2609" customWidth="1"/>
    <col min="15875" max="15875" width="6.7265625" style="2609" customWidth="1"/>
    <col min="15876" max="15876" width="17.36328125" style="2609" customWidth="1"/>
    <col min="15877" max="15877" width="2.26953125" style="2609" customWidth="1"/>
    <col min="15878" max="15878" width="11.08984375" style="2609" customWidth="1"/>
    <col min="15879" max="15879" width="18.36328125" style="2609" bestFit="1" customWidth="1"/>
    <col min="15880" max="15880" width="17.08984375" style="2609" customWidth="1"/>
    <col min="15881" max="15881" width="18.36328125" style="2609" bestFit="1" customWidth="1"/>
    <col min="15882" max="15882" width="19.26953125" style="2609" customWidth="1"/>
    <col min="15883" max="15883" width="18.26953125" style="2609" customWidth="1"/>
    <col min="15884" max="15884" width="17.7265625" style="2609" customWidth="1"/>
    <col min="15885" max="15885" width="18" style="2609" customWidth="1"/>
    <col min="15886" max="15886" width="1.453125" style="2609" customWidth="1"/>
    <col min="15887" max="16128" width="8.7265625" style="2609"/>
    <col min="16129" max="16129" width="1.453125" style="2609" customWidth="1"/>
    <col min="16130" max="16130" width="1.26953125" style="2609" customWidth="1"/>
    <col min="16131" max="16131" width="6.7265625" style="2609" customWidth="1"/>
    <col min="16132" max="16132" width="17.36328125" style="2609" customWidth="1"/>
    <col min="16133" max="16133" width="2.26953125" style="2609" customWidth="1"/>
    <col min="16134" max="16134" width="11.08984375" style="2609" customWidth="1"/>
    <col min="16135" max="16135" width="18.36328125" style="2609" bestFit="1" customWidth="1"/>
    <col min="16136" max="16136" width="17.08984375" style="2609" customWidth="1"/>
    <col min="16137" max="16137" width="18.36328125" style="2609" bestFit="1" customWidth="1"/>
    <col min="16138" max="16138" width="19.26953125" style="2609" customWidth="1"/>
    <col min="16139" max="16139" width="18.26953125" style="2609" customWidth="1"/>
    <col min="16140" max="16140" width="17.7265625" style="2609" customWidth="1"/>
    <col min="16141" max="16141" width="18" style="2609" customWidth="1"/>
    <col min="16142" max="16142" width="1.453125" style="2609" customWidth="1"/>
    <col min="16143" max="16384" width="8.7265625" style="2609"/>
  </cols>
  <sheetData>
    <row r="1" spans="2:14">
      <c r="B1" s="2608" t="s">
        <v>2727</v>
      </c>
      <c r="M1" s="2610" t="s">
        <v>2728</v>
      </c>
    </row>
    <row r="2" spans="2:14">
      <c r="B2" s="2611"/>
      <c r="C2" s="2612"/>
      <c r="D2" s="2612"/>
      <c r="E2" s="2612"/>
      <c r="F2" s="2612"/>
      <c r="G2" s="2612"/>
      <c r="H2" s="2612"/>
      <c r="I2" s="2612"/>
      <c r="J2" s="2612"/>
      <c r="K2" s="2612"/>
      <c r="L2" s="2612"/>
      <c r="M2" s="2613"/>
      <c r="N2" s="2614"/>
    </row>
    <row r="3" spans="2:14">
      <c r="B3" s="4295" t="s">
        <v>2729</v>
      </c>
      <c r="C3" s="4296"/>
      <c r="D3" s="4296"/>
      <c r="E3" s="4296"/>
      <c r="F3" s="4296"/>
      <c r="G3" s="4296"/>
      <c r="H3" s="4296"/>
      <c r="I3" s="4296"/>
      <c r="J3" s="4296"/>
      <c r="K3" s="4296"/>
      <c r="L3" s="4296"/>
      <c r="M3" s="4296"/>
      <c r="N3" s="4297"/>
    </row>
    <row r="4" spans="2:14">
      <c r="B4" s="2615"/>
      <c r="L4" s="4298">
        <v>44367</v>
      </c>
      <c r="M4" s="4298"/>
      <c r="N4" s="2616"/>
    </row>
    <row r="5" spans="2:14">
      <c r="B5" s="2615"/>
      <c r="C5" s="2609" t="s">
        <v>2730</v>
      </c>
      <c r="N5" s="2616"/>
    </row>
    <row r="6" spans="2:14">
      <c r="B6" s="2615"/>
      <c r="C6" s="2609" t="s">
        <v>2731</v>
      </c>
      <c r="N6" s="2616"/>
    </row>
    <row r="7" spans="2:14">
      <c r="B7" s="2615"/>
      <c r="J7" s="2609" t="s">
        <v>2732</v>
      </c>
      <c r="N7" s="2616"/>
    </row>
    <row r="8" spans="2:14" ht="21" customHeight="1">
      <c r="B8" s="2615"/>
      <c r="J8" s="2609" t="s">
        <v>2733</v>
      </c>
      <c r="K8" s="2617"/>
      <c r="N8" s="2616"/>
    </row>
    <row r="9" spans="2:14" ht="21" customHeight="1">
      <c r="B9" s="2615"/>
      <c r="J9" s="2609" t="s">
        <v>2734</v>
      </c>
      <c r="K9" s="2617"/>
      <c r="N9" s="2616"/>
    </row>
    <row r="10" spans="2:14">
      <c r="B10" s="2615"/>
      <c r="J10" s="2609" t="s">
        <v>2735</v>
      </c>
      <c r="N10" s="2616"/>
    </row>
    <row r="11" spans="2:14">
      <c r="B11" s="2615"/>
      <c r="N11" s="2616"/>
    </row>
    <row r="12" spans="2:14" ht="14">
      <c r="B12" s="2615"/>
      <c r="J12" s="2609" t="s">
        <v>2736</v>
      </c>
      <c r="K12" s="2617"/>
      <c r="N12" s="2616"/>
    </row>
    <row r="13" spans="2:14">
      <c r="B13" s="2615"/>
      <c r="N13" s="2616"/>
    </row>
    <row r="14" spans="2:14" ht="22.5" customHeight="1">
      <c r="B14" s="2615"/>
      <c r="C14" s="2609" t="s">
        <v>2737</v>
      </c>
      <c r="N14" s="2616"/>
    </row>
    <row r="15" spans="2:14" ht="33" customHeight="1">
      <c r="B15" s="2615"/>
      <c r="C15" s="4299" t="s">
        <v>2738</v>
      </c>
      <c r="D15" s="4299"/>
      <c r="E15" s="4299"/>
      <c r="F15" s="4300"/>
      <c r="G15" s="4301"/>
      <c r="H15" s="4301"/>
      <c r="I15" s="4301"/>
      <c r="J15" s="4301"/>
      <c r="K15" s="2618" t="s">
        <v>2739</v>
      </c>
      <c r="L15" s="2619"/>
      <c r="M15" s="2620" t="s">
        <v>2740</v>
      </c>
      <c r="N15" s="2616"/>
    </row>
    <row r="16" spans="2:14" ht="33" customHeight="1">
      <c r="B16" s="2615"/>
      <c r="C16" s="4299" t="s">
        <v>2741</v>
      </c>
      <c r="D16" s="4299"/>
      <c r="E16" s="4299"/>
      <c r="F16" s="4302"/>
      <c r="G16" s="4303"/>
      <c r="H16" s="4303"/>
      <c r="I16" s="4303"/>
      <c r="J16" s="2621" t="s">
        <v>2742</v>
      </c>
      <c r="K16" s="2622"/>
      <c r="L16" s="2623" t="s">
        <v>2743</v>
      </c>
      <c r="M16" s="2624"/>
      <c r="N16" s="2616"/>
    </row>
    <row r="17" spans="2:14" ht="39.75" customHeight="1">
      <c r="B17" s="2615"/>
      <c r="C17" s="2625" t="s">
        <v>2744</v>
      </c>
      <c r="D17" s="2621" t="s">
        <v>2745</v>
      </c>
      <c r="E17" s="4304" t="s">
        <v>2746</v>
      </c>
      <c r="F17" s="4304"/>
      <c r="G17" s="2623" t="s">
        <v>2747</v>
      </c>
      <c r="H17" s="2621" t="s">
        <v>2748</v>
      </c>
      <c r="I17" s="2621" t="s">
        <v>2749</v>
      </c>
      <c r="J17" s="2621" t="s">
        <v>2750</v>
      </c>
      <c r="K17" s="2621" t="s">
        <v>2751</v>
      </c>
      <c r="L17" s="2621" t="s">
        <v>2752</v>
      </c>
      <c r="M17" s="2621" t="s">
        <v>2753</v>
      </c>
      <c r="N17" s="2616"/>
    </row>
    <row r="18" spans="2:14" ht="36" customHeight="1">
      <c r="B18" s="2615"/>
      <c r="C18" s="4305">
        <v>1</v>
      </c>
      <c r="D18" s="2626" t="s">
        <v>2754</v>
      </c>
      <c r="E18" s="4307">
        <v>10</v>
      </c>
      <c r="F18" s="4308"/>
      <c r="G18" s="4311">
        <v>5</v>
      </c>
      <c r="H18" s="4313"/>
      <c r="I18" s="4311"/>
      <c r="J18" s="2627"/>
      <c r="K18" s="2628"/>
      <c r="L18" s="4315"/>
      <c r="M18" s="2627"/>
      <c r="N18" s="2616"/>
    </row>
    <row r="19" spans="2:14" ht="24" customHeight="1">
      <c r="B19" s="2615"/>
      <c r="C19" s="4306"/>
      <c r="D19" s="2628" t="s">
        <v>2755</v>
      </c>
      <c r="E19" s="4309"/>
      <c r="F19" s="4310"/>
      <c r="G19" s="4312"/>
      <c r="H19" s="4314"/>
      <c r="I19" s="4312"/>
      <c r="J19" s="2626"/>
      <c r="K19" s="2628"/>
      <c r="L19" s="4316"/>
      <c r="M19" s="2626"/>
      <c r="N19" s="2616"/>
    </row>
    <row r="20" spans="2:14" ht="36.75" customHeight="1">
      <c r="B20" s="2615"/>
      <c r="C20" s="4305">
        <v>2</v>
      </c>
      <c r="D20" s="2626" t="s">
        <v>2756</v>
      </c>
      <c r="E20" s="4307">
        <v>10</v>
      </c>
      <c r="F20" s="4308"/>
      <c r="G20" s="4311">
        <v>3</v>
      </c>
      <c r="H20" s="4313"/>
      <c r="I20" s="4311"/>
      <c r="J20" s="2629"/>
      <c r="K20" s="2626"/>
      <c r="L20" s="4311"/>
      <c r="M20" s="2630"/>
      <c r="N20" s="2616"/>
    </row>
    <row r="21" spans="2:14" ht="24" customHeight="1">
      <c r="B21" s="2615"/>
      <c r="C21" s="4306"/>
      <c r="D21" s="2628" t="s">
        <v>2757</v>
      </c>
      <c r="E21" s="4309"/>
      <c r="F21" s="4310"/>
      <c r="G21" s="4312"/>
      <c r="H21" s="4314"/>
      <c r="I21" s="4312"/>
      <c r="J21" s="2626"/>
      <c r="K21" s="2628"/>
      <c r="L21" s="4312"/>
      <c r="M21" s="2630"/>
      <c r="N21" s="2616"/>
    </row>
    <row r="22" spans="2:14" ht="36.75" customHeight="1">
      <c r="B22" s="2615"/>
      <c r="C22" s="4305">
        <v>3</v>
      </c>
      <c r="D22" s="2626" t="s">
        <v>2758</v>
      </c>
      <c r="E22" s="4307">
        <v>0.5</v>
      </c>
      <c r="F22" s="4308"/>
      <c r="G22" s="4311">
        <v>4</v>
      </c>
      <c r="H22" s="4313"/>
      <c r="I22" s="4311"/>
      <c r="J22" s="2629"/>
      <c r="K22" s="2626"/>
      <c r="L22" s="4311"/>
      <c r="M22" s="2630"/>
      <c r="N22" s="2616"/>
    </row>
    <row r="23" spans="2:14" ht="24" customHeight="1">
      <c r="B23" s="2615"/>
      <c r="C23" s="4306"/>
      <c r="D23" s="2626" t="s">
        <v>2759</v>
      </c>
      <c r="E23" s="4309"/>
      <c r="F23" s="4310"/>
      <c r="G23" s="4312"/>
      <c r="H23" s="4314"/>
      <c r="I23" s="4312"/>
      <c r="J23" s="2626"/>
      <c r="K23" s="2628"/>
      <c r="L23" s="4312"/>
      <c r="M23" s="2628"/>
      <c r="N23" s="2616"/>
    </row>
    <row r="24" spans="2:14" ht="36.75" customHeight="1">
      <c r="B24" s="2615"/>
      <c r="C24" s="4305">
        <v>4</v>
      </c>
      <c r="D24" s="2631" t="s">
        <v>2760</v>
      </c>
      <c r="E24" s="4307">
        <v>5</v>
      </c>
      <c r="F24" s="4308"/>
      <c r="G24" s="4311">
        <v>3</v>
      </c>
      <c r="H24" s="4317"/>
      <c r="I24" s="4311"/>
      <c r="J24" s="2629"/>
      <c r="K24" s="2626"/>
      <c r="L24" s="4311"/>
      <c r="M24" s="2632"/>
      <c r="N24" s="2616"/>
    </row>
    <row r="25" spans="2:14" ht="25.5" customHeight="1">
      <c r="B25" s="2615"/>
      <c r="C25" s="4306"/>
      <c r="D25" s="2633" t="s">
        <v>2761</v>
      </c>
      <c r="E25" s="4309"/>
      <c r="F25" s="4310"/>
      <c r="G25" s="4312"/>
      <c r="H25" s="4318"/>
      <c r="I25" s="4312"/>
      <c r="J25" s="2626"/>
      <c r="K25" s="2628"/>
      <c r="L25" s="4312"/>
      <c r="M25" s="2632"/>
      <c r="N25" s="2616"/>
    </row>
    <row r="26" spans="2:14" ht="7.5" customHeight="1">
      <c r="B26" s="2615"/>
      <c r="N26" s="2616"/>
    </row>
    <row r="27" spans="2:14">
      <c r="B27" s="2615" t="s">
        <v>2762</v>
      </c>
      <c r="N27" s="2616"/>
    </row>
    <row r="28" spans="2:14">
      <c r="B28" s="2615"/>
      <c r="C28" s="4319" t="s">
        <v>2763</v>
      </c>
      <c r="D28" s="4319"/>
      <c r="E28" s="4319"/>
      <c r="F28" s="4319"/>
      <c r="G28" s="4319"/>
      <c r="H28" s="4319"/>
      <c r="I28" s="4319"/>
      <c r="J28" s="4319"/>
      <c r="K28" s="4319"/>
      <c r="L28" s="4319"/>
      <c r="M28" s="4319"/>
      <c r="N28" s="2616"/>
    </row>
    <row r="29" spans="2:14">
      <c r="B29" s="2615"/>
      <c r="C29" s="4319" t="s">
        <v>2764</v>
      </c>
      <c r="D29" s="4319"/>
      <c r="E29" s="4319"/>
      <c r="F29" s="4319"/>
      <c r="G29" s="4319"/>
      <c r="H29" s="4319"/>
      <c r="I29" s="4319"/>
      <c r="J29" s="4319"/>
      <c r="K29" s="4319"/>
      <c r="L29" s="4319"/>
      <c r="M29" s="4319"/>
      <c r="N29" s="2616"/>
    </row>
    <row r="30" spans="2:14">
      <c r="B30" s="2615"/>
      <c r="C30" s="4319" t="s">
        <v>2765</v>
      </c>
      <c r="D30" s="4319"/>
      <c r="E30" s="4319"/>
      <c r="F30" s="4319"/>
      <c r="G30" s="4319"/>
      <c r="H30" s="4319"/>
      <c r="I30" s="4319"/>
      <c r="J30" s="4319"/>
      <c r="K30" s="4319"/>
      <c r="L30" s="4319"/>
      <c r="M30" s="4319"/>
      <c r="N30" s="2616"/>
    </row>
    <row r="31" spans="2:14">
      <c r="B31" s="2615"/>
      <c r="C31" s="4319" t="s">
        <v>2766</v>
      </c>
      <c r="D31" s="4319"/>
      <c r="E31" s="4319"/>
      <c r="F31" s="4319"/>
      <c r="G31" s="4319"/>
      <c r="H31" s="4319"/>
      <c r="I31" s="4319"/>
      <c r="J31" s="4319"/>
      <c r="K31" s="4319"/>
      <c r="L31" s="4319"/>
      <c r="M31" s="4319"/>
      <c r="N31" s="2616"/>
    </row>
    <row r="32" spans="2:14" ht="26.25" customHeight="1">
      <c r="B32" s="2615"/>
      <c r="C32" s="4320" t="s">
        <v>2767</v>
      </c>
      <c r="D32" s="4319"/>
      <c r="E32" s="4319"/>
      <c r="F32" s="4319"/>
      <c r="G32" s="4319"/>
      <c r="H32" s="4319"/>
      <c r="I32" s="4319"/>
      <c r="J32" s="4319"/>
      <c r="K32" s="4319"/>
      <c r="L32" s="4319"/>
      <c r="M32" s="4319"/>
      <c r="N32" s="2616"/>
    </row>
    <row r="33" spans="2:14">
      <c r="B33" s="2615"/>
      <c r="C33" s="4319" t="s">
        <v>2768</v>
      </c>
      <c r="D33" s="4319"/>
      <c r="E33" s="4319"/>
      <c r="F33" s="4319"/>
      <c r="G33" s="4319"/>
      <c r="H33" s="4319"/>
      <c r="I33" s="4319"/>
      <c r="J33" s="4319"/>
      <c r="K33" s="4319"/>
      <c r="L33" s="4319"/>
      <c r="M33" s="4319"/>
      <c r="N33" s="2616"/>
    </row>
    <row r="34" spans="2:14">
      <c r="B34" s="2615"/>
      <c r="C34" s="4319" t="s">
        <v>2769</v>
      </c>
      <c r="D34" s="4319"/>
      <c r="E34" s="4319"/>
      <c r="F34" s="4319"/>
      <c r="G34" s="4319"/>
      <c r="H34" s="4319"/>
      <c r="I34" s="4319"/>
      <c r="J34" s="4319"/>
      <c r="K34" s="4319"/>
      <c r="L34" s="4319"/>
      <c r="M34" s="4319"/>
      <c r="N34" s="2616"/>
    </row>
    <row r="35" spans="2:14">
      <c r="B35" s="2634"/>
      <c r="C35" s="2635"/>
      <c r="D35" s="2635"/>
      <c r="E35" s="2635"/>
      <c r="F35" s="2635"/>
      <c r="G35" s="2635"/>
      <c r="H35" s="2635"/>
      <c r="I35" s="2635"/>
      <c r="J35" s="2635"/>
      <c r="K35" s="2635"/>
      <c r="L35" s="2635"/>
      <c r="M35" s="2636" t="s">
        <v>2770</v>
      </c>
      <c r="N35" s="2637"/>
    </row>
  </sheetData>
  <mergeCells count="38">
    <mergeCell ref="C34:M34"/>
    <mergeCell ref="C28:M28"/>
    <mergeCell ref="C29:M29"/>
    <mergeCell ref="C30:M30"/>
    <mergeCell ref="C31:M31"/>
    <mergeCell ref="C32:M32"/>
    <mergeCell ref="C33:M33"/>
    <mergeCell ref="L24:L25"/>
    <mergeCell ref="C22:C23"/>
    <mergeCell ref="E22:F23"/>
    <mergeCell ref="G22:G23"/>
    <mergeCell ref="H22:H23"/>
    <mergeCell ref="I22:I23"/>
    <mergeCell ref="L22:L23"/>
    <mergeCell ref="C24:C25"/>
    <mergeCell ref="E24:F25"/>
    <mergeCell ref="G24:G25"/>
    <mergeCell ref="H24:H25"/>
    <mergeCell ref="I24:I25"/>
    <mergeCell ref="L18:L19"/>
    <mergeCell ref="C20:C21"/>
    <mergeCell ref="E20:F21"/>
    <mergeCell ref="G20:G21"/>
    <mergeCell ref="H20:H21"/>
    <mergeCell ref="I20:I21"/>
    <mergeCell ref="L20:L21"/>
    <mergeCell ref="I18:I19"/>
    <mergeCell ref="E17:F17"/>
    <mergeCell ref="C18:C19"/>
    <mergeCell ref="E18:F19"/>
    <mergeCell ref="G18:G19"/>
    <mergeCell ref="H18:H19"/>
    <mergeCell ref="B3:N3"/>
    <mergeCell ref="L4:M4"/>
    <mergeCell ref="C15:E15"/>
    <mergeCell ref="F15:J15"/>
    <mergeCell ref="C16:E16"/>
    <mergeCell ref="F16:I16"/>
  </mergeCells>
  <phoneticPr fontId="14"/>
  <printOptions horizontalCentered="1" verticalCentered="1"/>
  <pageMargins left="0.15748031496062992" right="0.39370078740157483" top="0.23622047244094491" bottom="0.19685039370078741" header="0.15748031496062992" footer="0.51181102362204722"/>
  <pageSetup paperSize="9"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74EC-83BD-4DEF-BDB4-2015F7ACFDE3}">
  <dimension ref="C1:M32"/>
  <sheetViews>
    <sheetView showGridLines="0" view="pageBreakPreview" zoomScaleNormal="100" zoomScaleSheetLayoutView="100" workbookViewId="0"/>
  </sheetViews>
  <sheetFormatPr defaultColWidth="9" defaultRowHeight="13"/>
  <cols>
    <col min="1" max="1" width="2.36328125" style="2638" customWidth="1"/>
    <col min="2" max="2" width="0.90625" style="2638" customWidth="1"/>
    <col min="3" max="3" width="10.7265625" style="2638" customWidth="1"/>
    <col min="4" max="4" width="3.6328125" style="2638" customWidth="1"/>
    <col min="5" max="5" width="3.7265625" style="2638" customWidth="1"/>
    <col min="6" max="6" width="7.26953125" style="2638" customWidth="1"/>
    <col min="7" max="8" width="18.08984375" style="2638" customWidth="1"/>
    <col min="9" max="9" width="18.6328125" style="2638" customWidth="1"/>
    <col min="10" max="11" width="18.08984375" style="2638" customWidth="1"/>
    <col min="12" max="12" width="23.36328125" style="2638" customWidth="1"/>
    <col min="13" max="16384" width="9" style="2638"/>
  </cols>
  <sheetData>
    <row r="1" spans="3:13" ht="16.5">
      <c r="G1" s="4321" t="s">
        <v>2771</v>
      </c>
      <c r="H1" s="4321"/>
      <c r="I1" s="4321"/>
      <c r="J1" s="4321"/>
    </row>
    <row r="2" spans="3:13" ht="5.25" customHeight="1"/>
    <row r="3" spans="3:13" ht="20.25" customHeight="1" thickBot="1">
      <c r="C3" s="2639"/>
      <c r="G3" s="2640"/>
      <c r="H3" s="2641" t="s">
        <v>2687</v>
      </c>
      <c r="I3" s="2642"/>
      <c r="J3" s="2643"/>
    </row>
    <row r="4" spans="3:13">
      <c r="C4" s="4322" t="s">
        <v>2772</v>
      </c>
      <c r="D4" s="4324" t="s">
        <v>2773</v>
      </c>
      <c r="E4" s="4324" t="s">
        <v>2774</v>
      </c>
      <c r="F4" s="4324" t="s">
        <v>2775</v>
      </c>
      <c r="G4" s="4326" t="s">
        <v>2776</v>
      </c>
      <c r="H4" s="4327"/>
      <c r="I4" s="4328"/>
      <c r="J4" s="4326" t="s">
        <v>2777</v>
      </c>
      <c r="K4" s="4328"/>
      <c r="L4" s="2644"/>
    </row>
    <row r="5" spans="3:13" ht="45.75" customHeight="1" thickBot="1">
      <c r="C5" s="4323"/>
      <c r="D5" s="4325"/>
      <c r="E5" s="4325"/>
      <c r="F5" s="4325"/>
      <c r="G5" s="2645" t="s">
        <v>2778</v>
      </c>
      <c r="H5" s="2645" t="s">
        <v>2779</v>
      </c>
      <c r="I5" s="2645" t="s">
        <v>2780</v>
      </c>
      <c r="J5" s="2645" t="s">
        <v>2778</v>
      </c>
      <c r="K5" s="2645" t="s">
        <v>2781</v>
      </c>
      <c r="L5" s="2646" t="s">
        <v>2782</v>
      </c>
      <c r="M5" s="2647"/>
    </row>
    <row r="6" spans="3:13" ht="16.5" customHeight="1">
      <c r="C6" s="2648" t="s">
        <v>2783</v>
      </c>
      <c r="D6" s="2649">
        <v>6</v>
      </c>
      <c r="E6" s="2649"/>
      <c r="F6" s="2650"/>
      <c r="G6" s="2651" t="s">
        <v>2784</v>
      </c>
      <c r="H6" s="2651" t="s">
        <v>2784</v>
      </c>
      <c r="I6" s="2651" t="s">
        <v>2784</v>
      </c>
      <c r="J6" s="2651" t="s">
        <v>2784</v>
      </c>
      <c r="K6" s="2651" t="s">
        <v>2784</v>
      </c>
      <c r="L6" s="4331"/>
    </row>
    <row r="7" spans="3:13" ht="16.5" customHeight="1">
      <c r="C7" s="2652" t="s">
        <v>2785</v>
      </c>
      <c r="D7" s="2653">
        <v>9</v>
      </c>
      <c r="E7" s="2653"/>
      <c r="F7" s="2653"/>
      <c r="G7" s="2654" t="s">
        <v>2784</v>
      </c>
      <c r="H7" s="2654" t="s">
        <v>2784</v>
      </c>
      <c r="I7" s="2654" t="s">
        <v>2784</v>
      </c>
      <c r="J7" s="2654" t="s">
        <v>2784</v>
      </c>
      <c r="K7" s="2654" t="s">
        <v>2784</v>
      </c>
      <c r="L7" s="4332"/>
    </row>
    <row r="8" spans="3:13" ht="16.5" customHeight="1">
      <c r="C8" s="2655" t="s">
        <v>2786</v>
      </c>
      <c r="D8" s="2653">
        <v>12</v>
      </c>
      <c r="E8" s="2653"/>
      <c r="F8" s="2653"/>
      <c r="G8" s="2654" t="s">
        <v>2784</v>
      </c>
      <c r="H8" s="2654" t="s">
        <v>2784</v>
      </c>
      <c r="I8" s="2654" t="s">
        <v>2784</v>
      </c>
      <c r="J8" s="2654" t="s">
        <v>2784</v>
      </c>
      <c r="K8" s="2654" t="s">
        <v>2784</v>
      </c>
      <c r="L8" s="4332"/>
    </row>
    <row r="9" spans="3:13" ht="16.5" customHeight="1" thickBot="1">
      <c r="C9" s="2656"/>
      <c r="D9" s="2657">
        <v>3</v>
      </c>
      <c r="E9" s="2657"/>
      <c r="F9" s="2657"/>
      <c r="G9" s="2658" t="s">
        <v>2784</v>
      </c>
      <c r="H9" s="2658" t="s">
        <v>2784</v>
      </c>
      <c r="I9" s="2658" t="s">
        <v>2784</v>
      </c>
      <c r="J9" s="2658" t="s">
        <v>2784</v>
      </c>
      <c r="K9" s="2658" t="s">
        <v>2784</v>
      </c>
      <c r="L9" s="4333"/>
    </row>
    <row r="10" spans="3:13" ht="16.5" customHeight="1">
      <c r="C10" s="2659" t="s">
        <v>2787</v>
      </c>
      <c r="D10" s="2660">
        <v>6</v>
      </c>
      <c r="E10" s="2661"/>
      <c r="F10" s="2661"/>
      <c r="G10" s="2651" t="s">
        <v>2784</v>
      </c>
      <c r="H10" s="2651" t="s">
        <v>2784</v>
      </c>
      <c r="I10" s="2651" t="s">
        <v>2784</v>
      </c>
      <c r="J10" s="2651" t="s">
        <v>2784</v>
      </c>
      <c r="K10" s="2651" t="s">
        <v>2784</v>
      </c>
      <c r="L10" s="4331"/>
    </row>
    <row r="11" spans="3:13" ht="16.5" customHeight="1">
      <c r="C11" s="2652" t="s">
        <v>2788</v>
      </c>
      <c r="D11" s="2653">
        <v>9</v>
      </c>
      <c r="E11" s="2653"/>
      <c r="F11" s="2653"/>
      <c r="G11" s="2654" t="s">
        <v>2784</v>
      </c>
      <c r="H11" s="2654" t="s">
        <v>2784</v>
      </c>
      <c r="I11" s="2654" t="s">
        <v>2784</v>
      </c>
      <c r="J11" s="2654" t="s">
        <v>2784</v>
      </c>
      <c r="K11" s="2654" t="s">
        <v>2784</v>
      </c>
      <c r="L11" s="4332"/>
    </row>
    <row r="12" spans="3:13" ht="16.5" customHeight="1">
      <c r="C12" s="2655"/>
      <c r="D12" s="2653">
        <v>12</v>
      </c>
      <c r="E12" s="2653"/>
      <c r="F12" s="2653"/>
      <c r="G12" s="2654" t="s">
        <v>2784</v>
      </c>
      <c r="H12" s="2654" t="s">
        <v>2784</v>
      </c>
      <c r="I12" s="2654" t="s">
        <v>2784</v>
      </c>
      <c r="J12" s="2654" t="s">
        <v>2784</v>
      </c>
      <c r="K12" s="2654" t="s">
        <v>2784</v>
      </c>
      <c r="L12" s="4332"/>
    </row>
    <row r="13" spans="3:13" ht="16.5" customHeight="1" thickBot="1">
      <c r="C13" s="2656"/>
      <c r="D13" s="2657">
        <v>3</v>
      </c>
      <c r="E13" s="2662"/>
      <c r="F13" s="2662"/>
      <c r="G13" s="2663" t="s">
        <v>2784</v>
      </c>
      <c r="H13" s="2663" t="s">
        <v>2784</v>
      </c>
      <c r="I13" s="2663" t="s">
        <v>2784</v>
      </c>
      <c r="J13" s="2663" t="s">
        <v>2784</v>
      </c>
      <c r="K13" s="2663" t="s">
        <v>2784</v>
      </c>
      <c r="L13" s="4334"/>
    </row>
    <row r="14" spans="3:13" ht="16.5" customHeight="1">
      <c r="C14" s="2659" t="s">
        <v>2789</v>
      </c>
      <c r="D14" s="2660">
        <v>6</v>
      </c>
      <c r="E14" s="2664"/>
      <c r="F14" s="2664"/>
      <c r="G14" s="2665" t="s">
        <v>2784</v>
      </c>
      <c r="H14" s="2665" t="s">
        <v>2784</v>
      </c>
      <c r="I14" s="2665" t="s">
        <v>2784</v>
      </c>
      <c r="J14" s="2665" t="s">
        <v>2784</v>
      </c>
      <c r="K14" s="2665" t="s">
        <v>2784</v>
      </c>
      <c r="L14" s="4335"/>
    </row>
    <row r="15" spans="3:13" ht="16.5" customHeight="1">
      <c r="C15" s="2652" t="s">
        <v>2790</v>
      </c>
      <c r="D15" s="2653">
        <v>9</v>
      </c>
      <c r="E15" s="2653"/>
      <c r="F15" s="2653"/>
      <c r="G15" s="2654" t="s">
        <v>2784</v>
      </c>
      <c r="H15" s="2654" t="s">
        <v>2784</v>
      </c>
      <c r="I15" s="2654" t="s">
        <v>2784</v>
      </c>
      <c r="J15" s="2654" t="s">
        <v>2784</v>
      </c>
      <c r="K15" s="2654" t="s">
        <v>2784</v>
      </c>
      <c r="L15" s="4332"/>
    </row>
    <row r="16" spans="3:13" ht="16.5" customHeight="1">
      <c r="C16" s="2655"/>
      <c r="D16" s="2653">
        <v>12</v>
      </c>
      <c r="E16" s="2653"/>
      <c r="F16" s="2653"/>
      <c r="G16" s="2654" t="s">
        <v>2784</v>
      </c>
      <c r="H16" s="2654" t="s">
        <v>2784</v>
      </c>
      <c r="I16" s="2654" t="s">
        <v>2784</v>
      </c>
      <c r="J16" s="2654" t="s">
        <v>2784</v>
      </c>
      <c r="K16" s="2654" t="s">
        <v>2784</v>
      </c>
      <c r="L16" s="4332"/>
    </row>
    <row r="17" spans="3:12" ht="16.5" customHeight="1" thickBot="1">
      <c r="C17" s="2656"/>
      <c r="D17" s="2657">
        <v>3</v>
      </c>
      <c r="E17" s="2657"/>
      <c r="F17" s="2657"/>
      <c r="G17" s="2658" t="s">
        <v>2784</v>
      </c>
      <c r="H17" s="2658" t="s">
        <v>2784</v>
      </c>
      <c r="I17" s="2658" t="s">
        <v>2784</v>
      </c>
      <c r="J17" s="2658" t="s">
        <v>2784</v>
      </c>
      <c r="K17" s="2658" t="s">
        <v>2784</v>
      </c>
      <c r="L17" s="4333"/>
    </row>
    <row r="18" spans="3:12" ht="16.5" customHeight="1">
      <c r="C18" s="2659" t="s">
        <v>2791</v>
      </c>
      <c r="D18" s="2660">
        <v>6</v>
      </c>
      <c r="E18" s="2664"/>
      <c r="F18" s="2664"/>
      <c r="G18" s="2665" t="s">
        <v>2784</v>
      </c>
      <c r="H18" s="2665" t="s">
        <v>2784</v>
      </c>
      <c r="I18" s="2665" t="s">
        <v>2784</v>
      </c>
      <c r="J18" s="2665" t="s">
        <v>2784</v>
      </c>
      <c r="K18" s="2665" t="s">
        <v>2784</v>
      </c>
      <c r="L18" s="4335"/>
    </row>
    <row r="19" spans="3:12" ht="16.5" customHeight="1">
      <c r="C19" s="2652" t="s">
        <v>2792</v>
      </c>
      <c r="D19" s="2653">
        <v>9</v>
      </c>
      <c r="E19" s="2653"/>
      <c r="F19" s="2653"/>
      <c r="G19" s="2654" t="s">
        <v>2784</v>
      </c>
      <c r="H19" s="2654" t="s">
        <v>2784</v>
      </c>
      <c r="I19" s="2654" t="s">
        <v>2784</v>
      </c>
      <c r="J19" s="2654" t="s">
        <v>2784</v>
      </c>
      <c r="K19" s="2654" t="s">
        <v>2784</v>
      </c>
      <c r="L19" s="4332"/>
    </row>
    <row r="20" spans="3:12" ht="16.5" customHeight="1">
      <c r="C20" s="2655"/>
      <c r="D20" s="2653">
        <v>12</v>
      </c>
      <c r="E20" s="2653"/>
      <c r="F20" s="2653"/>
      <c r="G20" s="2654" t="s">
        <v>2784</v>
      </c>
      <c r="H20" s="2654" t="s">
        <v>2784</v>
      </c>
      <c r="I20" s="2654" t="s">
        <v>2784</v>
      </c>
      <c r="J20" s="2654" t="s">
        <v>2784</v>
      </c>
      <c r="K20" s="2654" t="s">
        <v>2784</v>
      </c>
      <c r="L20" s="4332"/>
    </row>
    <row r="21" spans="3:12" ht="16.5" customHeight="1" thickBot="1">
      <c r="C21" s="2656"/>
      <c r="D21" s="2657">
        <v>3</v>
      </c>
      <c r="E21" s="2657"/>
      <c r="F21" s="2657"/>
      <c r="G21" s="2658" t="s">
        <v>2784</v>
      </c>
      <c r="H21" s="2658" t="s">
        <v>2784</v>
      </c>
      <c r="I21" s="2658" t="s">
        <v>2784</v>
      </c>
      <c r="J21" s="2658" t="s">
        <v>2784</v>
      </c>
      <c r="K21" s="2658" t="s">
        <v>2784</v>
      </c>
      <c r="L21" s="4333"/>
    </row>
    <row r="22" spans="3:12" ht="16.5" customHeight="1">
      <c r="C22" s="2659" t="s">
        <v>2793</v>
      </c>
      <c r="D22" s="2660">
        <v>6</v>
      </c>
      <c r="E22" s="2664"/>
      <c r="F22" s="2664"/>
      <c r="G22" s="2665" t="s">
        <v>2784</v>
      </c>
      <c r="H22" s="2665" t="s">
        <v>2784</v>
      </c>
      <c r="I22" s="2665" t="s">
        <v>2784</v>
      </c>
      <c r="J22" s="2665" t="s">
        <v>2784</v>
      </c>
      <c r="K22" s="2665" t="s">
        <v>2784</v>
      </c>
      <c r="L22" s="4335"/>
    </row>
    <row r="23" spans="3:12" ht="16.5" customHeight="1">
      <c r="C23" s="2652" t="s">
        <v>2794</v>
      </c>
      <c r="D23" s="2653">
        <v>9</v>
      </c>
      <c r="E23" s="2653"/>
      <c r="F23" s="2653"/>
      <c r="G23" s="2654" t="s">
        <v>2784</v>
      </c>
      <c r="H23" s="2654" t="s">
        <v>2784</v>
      </c>
      <c r="I23" s="2654" t="s">
        <v>2784</v>
      </c>
      <c r="J23" s="2654" t="s">
        <v>2784</v>
      </c>
      <c r="K23" s="2654" t="s">
        <v>2784</v>
      </c>
      <c r="L23" s="4332"/>
    </row>
    <row r="24" spans="3:12" ht="16.5" customHeight="1">
      <c r="C24" s="2655"/>
      <c r="D24" s="2653">
        <v>12</v>
      </c>
      <c r="E24" s="2653"/>
      <c r="F24" s="2653"/>
      <c r="G24" s="2654" t="s">
        <v>2784</v>
      </c>
      <c r="H24" s="2654" t="s">
        <v>2784</v>
      </c>
      <c r="I24" s="2654" t="s">
        <v>2784</v>
      </c>
      <c r="J24" s="2654" t="s">
        <v>2784</v>
      </c>
      <c r="K24" s="2654" t="s">
        <v>2784</v>
      </c>
      <c r="L24" s="4332"/>
    </row>
    <row r="25" spans="3:12" ht="16.5" customHeight="1" thickBot="1">
      <c r="C25" s="2656"/>
      <c r="D25" s="2657">
        <v>3</v>
      </c>
      <c r="E25" s="2657"/>
      <c r="F25" s="2657"/>
      <c r="G25" s="2658" t="s">
        <v>2784</v>
      </c>
      <c r="H25" s="2658" t="s">
        <v>2784</v>
      </c>
      <c r="I25" s="2658" t="s">
        <v>2784</v>
      </c>
      <c r="J25" s="2658" t="s">
        <v>2784</v>
      </c>
      <c r="K25" s="2658" t="s">
        <v>2784</v>
      </c>
      <c r="L25" s="4333"/>
    </row>
    <row r="26" spans="3:12" ht="16.5" customHeight="1">
      <c r="C26" s="2666"/>
      <c r="D26" s="2667" t="s">
        <v>2795</v>
      </c>
      <c r="E26" s="4336" t="s">
        <v>2796</v>
      </c>
      <c r="F26" s="4336"/>
      <c r="G26" s="4336"/>
      <c r="H26" s="4336"/>
      <c r="I26" s="4336"/>
      <c r="J26" s="4336"/>
      <c r="K26" s="4336"/>
      <c r="L26" s="4337"/>
    </row>
    <row r="27" spans="3:12">
      <c r="C27" s="2668"/>
      <c r="D27" s="2669" t="s">
        <v>2795</v>
      </c>
      <c r="E27" s="4338" t="s">
        <v>2797</v>
      </c>
      <c r="F27" s="4338"/>
      <c r="G27" s="4338"/>
      <c r="H27" s="4338"/>
      <c r="I27" s="4338"/>
      <c r="J27" s="4338"/>
      <c r="K27" s="4338"/>
      <c r="L27" s="4339"/>
    </row>
    <row r="28" spans="3:12">
      <c r="C28" s="2668"/>
      <c r="D28" s="2669" t="s">
        <v>2795</v>
      </c>
      <c r="E28" s="4338" t="s">
        <v>2798</v>
      </c>
      <c r="F28" s="4338"/>
      <c r="G28" s="4338"/>
      <c r="H28" s="4338"/>
      <c r="I28" s="4338"/>
      <c r="J28" s="4338"/>
      <c r="K28" s="4338"/>
      <c r="L28" s="4339"/>
    </row>
    <row r="29" spans="3:12">
      <c r="C29" s="2668"/>
      <c r="D29" s="2669" t="s">
        <v>2795</v>
      </c>
      <c r="E29" s="4338" t="s">
        <v>2799</v>
      </c>
      <c r="F29" s="4338"/>
      <c r="G29" s="4338"/>
      <c r="H29" s="4338"/>
      <c r="I29" s="4338"/>
      <c r="J29" s="4338"/>
      <c r="K29" s="4338"/>
      <c r="L29" s="4339"/>
    </row>
    <row r="30" spans="3:12">
      <c r="C30" s="2668"/>
      <c r="D30" s="2669" t="s">
        <v>2795</v>
      </c>
      <c r="E30" s="4338" t="s">
        <v>2800</v>
      </c>
      <c r="F30" s="4338"/>
      <c r="G30" s="4338"/>
      <c r="H30" s="4338"/>
      <c r="I30" s="4338"/>
      <c r="J30" s="4338"/>
      <c r="K30" s="4338"/>
      <c r="L30" s="4339"/>
    </row>
    <row r="31" spans="3:12">
      <c r="C31" s="2668"/>
      <c r="D31" s="2669" t="s">
        <v>2795</v>
      </c>
      <c r="E31" s="4338" t="s">
        <v>2801</v>
      </c>
      <c r="F31" s="4338"/>
      <c r="G31" s="4338"/>
      <c r="H31" s="4338"/>
      <c r="I31" s="4338"/>
      <c r="J31" s="4338"/>
      <c r="K31" s="4338"/>
      <c r="L31" s="4339"/>
    </row>
    <row r="32" spans="3:12" ht="16.5" customHeight="1" thickBot="1">
      <c r="C32" s="2670"/>
      <c r="D32" s="2671" t="s">
        <v>2795</v>
      </c>
      <c r="E32" s="4329" t="s">
        <v>2802</v>
      </c>
      <c r="F32" s="4329"/>
      <c r="G32" s="4329"/>
      <c r="H32" s="4329"/>
      <c r="I32" s="4329"/>
      <c r="J32" s="4329"/>
      <c r="K32" s="4329"/>
      <c r="L32" s="4330"/>
    </row>
  </sheetData>
  <mergeCells count="19">
    <mergeCell ref="E32:L32"/>
    <mergeCell ref="L6:L9"/>
    <mergeCell ref="L10:L13"/>
    <mergeCell ref="L14:L17"/>
    <mergeCell ref="L18:L21"/>
    <mergeCell ref="L22:L25"/>
    <mergeCell ref="E26:L26"/>
    <mergeCell ref="E27:L27"/>
    <mergeCell ref="E28:L28"/>
    <mergeCell ref="E29:L29"/>
    <mergeCell ref="E30:L30"/>
    <mergeCell ref="E31:L31"/>
    <mergeCell ref="G1:J1"/>
    <mergeCell ref="C4:C5"/>
    <mergeCell ref="D4:D5"/>
    <mergeCell ref="E4:E5"/>
    <mergeCell ref="F4:F5"/>
    <mergeCell ref="G4:I4"/>
    <mergeCell ref="J4:K4"/>
  </mergeCells>
  <phoneticPr fontId="14"/>
  <pageMargins left="0.25" right="0.25" top="0.75" bottom="0.75" header="0.3" footer="0.3"/>
  <pageSetup paperSize="9" scale="97" orientation="landscape" r:id="rId1"/>
  <colBreaks count="1" manualBreakCount="1">
    <brk id="12"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AS313"/>
  <sheetViews>
    <sheetView view="pageBreakPreview" topLeftCell="G5" zoomScaleNormal="100" zoomScaleSheetLayoutView="100" workbookViewId="0">
      <selection activeCell="V7" sqref="V7:Y9"/>
    </sheetView>
  </sheetViews>
  <sheetFormatPr defaultColWidth="9" defaultRowHeight="13"/>
  <cols>
    <col min="1" max="1" width="3.08984375" style="297" customWidth="1"/>
    <col min="2" max="2" width="7.7265625" style="297" customWidth="1"/>
    <col min="3" max="3" width="8.6328125" style="297" customWidth="1"/>
    <col min="4" max="4" width="7.7265625" style="297" customWidth="1"/>
    <col min="5" max="5" width="11" style="297" customWidth="1"/>
    <col min="6" max="6" width="40.08984375" style="297" customWidth="1"/>
    <col min="7" max="7" width="13.7265625" style="297" customWidth="1"/>
    <col min="8" max="19" width="6.7265625" style="297" customWidth="1"/>
    <col min="20" max="20" width="7.08984375" style="299" customWidth="1"/>
    <col min="21" max="21" width="2.453125" style="297" customWidth="1"/>
    <col min="22" max="22" width="26.36328125" style="297" customWidth="1"/>
    <col min="23" max="25" width="10.6328125" style="297" customWidth="1"/>
    <col min="26" max="26" width="3.90625" style="297" customWidth="1"/>
    <col min="27" max="16384" width="9" style="297"/>
  </cols>
  <sheetData>
    <row r="1" spans="1:35">
      <c r="B1" s="556" t="s">
        <v>810</v>
      </c>
      <c r="G1" s="556" t="s">
        <v>810</v>
      </c>
      <c r="L1" s="556" t="s">
        <v>810</v>
      </c>
      <c r="Q1" s="556" t="s">
        <v>810</v>
      </c>
      <c r="U1" s="556" t="s">
        <v>810</v>
      </c>
      <c r="Y1" s="556" t="s">
        <v>810</v>
      </c>
    </row>
    <row r="2" spans="1:35" ht="18" customHeight="1">
      <c r="A2" s="4499" t="s">
        <v>1569</v>
      </c>
      <c r="B2" s="4500"/>
      <c r="C2" s="1358" t="s">
        <v>1641</v>
      </c>
      <c r="O2" s="298"/>
      <c r="P2" s="4522" t="s">
        <v>3225</v>
      </c>
      <c r="Q2" s="4523"/>
      <c r="R2" s="2836" t="s">
        <v>1633</v>
      </c>
      <c r="W2" s="300" t="s">
        <v>313</v>
      </c>
      <c r="X2" s="300" t="s">
        <v>279</v>
      </c>
      <c r="Y2" s="300" t="s">
        <v>314</v>
      </c>
      <c r="AA2" s="1355" t="s">
        <v>1671</v>
      </c>
      <c r="AB2"/>
      <c r="AC2"/>
      <c r="AD2"/>
      <c r="AE2"/>
      <c r="AF2"/>
      <c r="AG2"/>
      <c r="AH2"/>
      <c r="AI2"/>
    </row>
    <row r="3" spans="1:35" ht="33.75" customHeight="1">
      <c r="B3" s="4501">
        <f>+トップ!N3</f>
        <v>2024</v>
      </c>
      <c r="C3" s="4501"/>
      <c r="D3" s="3027" t="s">
        <v>3276</v>
      </c>
      <c r="E3" s="3027"/>
      <c r="F3" s="3028" t="str">
        <f>+トップ!S3</f>
        <v>●期</v>
      </c>
      <c r="G3" s="3029" t="s">
        <v>3277</v>
      </c>
      <c r="H3" s="3030"/>
      <c r="I3" s="965"/>
      <c r="J3" s="965"/>
      <c r="O3" s="4502" t="s">
        <v>315</v>
      </c>
      <c r="P3" s="4502"/>
      <c r="Q3" s="4503" t="s">
        <v>2648</v>
      </c>
      <c r="R3" s="4503"/>
      <c r="S3" s="4503"/>
      <c r="T3" s="301"/>
      <c r="W3" s="100"/>
      <c r="X3" s="100"/>
      <c r="Y3" s="100"/>
      <c r="AA3" s="3156" t="s">
        <v>1720</v>
      </c>
      <c r="AB3" s="3156"/>
      <c r="AC3" s="3156"/>
      <c r="AD3" s="3156"/>
      <c r="AE3" s="3156"/>
      <c r="AF3" s="3156"/>
      <c r="AG3" s="3156"/>
      <c r="AH3" s="3156"/>
      <c r="AI3" s="3156"/>
    </row>
    <row r="4" spans="1:35" ht="13.5" customHeight="1" thickBot="1">
      <c r="O4" s="4504" t="s">
        <v>346</v>
      </c>
      <c r="P4" s="4504"/>
      <c r="Q4" s="4505"/>
      <c r="R4" s="4505"/>
      <c r="S4" s="4505"/>
      <c r="T4" s="301"/>
      <c r="W4" s="101" t="s">
        <v>189</v>
      </c>
      <c r="X4" s="101" t="s">
        <v>94</v>
      </c>
      <c r="Y4" s="101" t="s">
        <v>215</v>
      </c>
      <c r="AA4" s="3156"/>
      <c r="AB4" s="3156"/>
      <c r="AC4" s="3156"/>
      <c r="AD4" s="3156"/>
      <c r="AE4" s="3156"/>
      <c r="AF4" s="3156"/>
      <c r="AG4" s="3156"/>
      <c r="AH4" s="3156"/>
      <c r="AI4" s="3156"/>
    </row>
    <row r="5" spans="1:35" ht="16.5" customHeight="1" thickBot="1">
      <c r="A5" s="4506" t="s">
        <v>316</v>
      </c>
      <c r="B5" s="4536" t="s">
        <v>574</v>
      </c>
      <c r="C5" s="4537"/>
      <c r="D5" s="4537"/>
      <c r="E5" s="4538"/>
      <c r="F5" s="302" t="s">
        <v>317</v>
      </c>
      <c r="G5" s="303" t="s">
        <v>318</v>
      </c>
      <c r="H5" s="4542" t="s">
        <v>659</v>
      </c>
      <c r="I5" s="4542"/>
      <c r="J5" s="4542"/>
      <c r="K5" s="4542"/>
      <c r="L5" s="4542"/>
      <c r="M5" s="4542"/>
      <c r="N5" s="4542"/>
      <c r="O5" s="4542"/>
      <c r="P5" s="4542"/>
      <c r="Q5" s="4542"/>
      <c r="R5" s="4542"/>
      <c r="S5" s="4542"/>
      <c r="T5" s="4543" t="s">
        <v>835</v>
      </c>
      <c r="U5" s="4513" t="s">
        <v>3181</v>
      </c>
      <c r="V5" s="4514"/>
      <c r="W5" s="4514"/>
      <c r="X5" s="4514"/>
      <c r="Y5" s="4515"/>
      <c r="AA5" s="3156"/>
      <c r="AB5" s="3156"/>
      <c r="AC5" s="3156"/>
      <c r="AD5" s="3156"/>
      <c r="AE5" s="3156"/>
      <c r="AF5" s="3156"/>
      <c r="AG5" s="3156"/>
      <c r="AH5" s="3156"/>
      <c r="AI5" s="3156"/>
    </row>
    <row r="6" spans="1:35" ht="26.25" customHeight="1" thickBot="1">
      <c r="A6" s="4507"/>
      <c r="B6" s="4539"/>
      <c r="C6" s="4540"/>
      <c r="D6" s="4540"/>
      <c r="E6" s="4541"/>
      <c r="F6" s="304" t="s">
        <v>575</v>
      </c>
      <c r="G6" s="1397" t="s">
        <v>1649</v>
      </c>
      <c r="H6" s="305" t="str">
        <f>+負荷記録表!E4</f>
        <v>4月</v>
      </c>
      <c r="I6" s="305" t="str">
        <f>+負荷記録表!F4</f>
        <v>5月</v>
      </c>
      <c r="J6" s="306" t="str">
        <f>+負荷記録表!G4</f>
        <v>6月</v>
      </c>
      <c r="K6" s="307" t="str">
        <f>+負荷記録表!H4</f>
        <v>7月</v>
      </c>
      <c r="L6" s="305" t="str">
        <f>+負荷記録表!I4</f>
        <v>8月</v>
      </c>
      <c r="M6" s="308" t="str">
        <f>+負荷記録表!J4</f>
        <v>9月</v>
      </c>
      <c r="N6" s="307" t="str">
        <f>+負荷記録表!K4</f>
        <v>10月</v>
      </c>
      <c r="O6" s="305" t="str">
        <f>+負荷記録表!L4</f>
        <v>11月</v>
      </c>
      <c r="P6" s="308" t="str">
        <f>+負荷記録表!M4</f>
        <v>12月</v>
      </c>
      <c r="Q6" s="309" t="str">
        <f>+負荷記録表!N4</f>
        <v>1月</v>
      </c>
      <c r="R6" s="305" t="str">
        <f>+負荷記録表!O4</f>
        <v>2月</v>
      </c>
      <c r="S6" s="305" t="str">
        <f>+負荷記録表!P4</f>
        <v>3月</v>
      </c>
      <c r="T6" s="4544"/>
      <c r="U6" s="4516"/>
      <c r="V6" s="4517"/>
      <c r="W6" s="4517"/>
      <c r="X6" s="4517"/>
      <c r="Y6" s="4518"/>
      <c r="AA6" s="1354"/>
      <c r="AB6" s="1317"/>
      <c r="AC6" s="1317"/>
      <c r="AD6" s="1317"/>
      <c r="AE6" s="1317"/>
      <c r="AF6" s="1317"/>
      <c r="AG6" s="1317"/>
      <c r="AH6" s="1317"/>
      <c r="AI6" s="1317"/>
    </row>
    <row r="7" spans="1:35" ht="15" customHeight="1" thickBot="1">
      <c r="A7" s="4508" t="s">
        <v>463</v>
      </c>
      <c r="B7" s="4347" t="s">
        <v>779</v>
      </c>
      <c r="C7" s="4348"/>
      <c r="D7" s="4348"/>
      <c r="E7" s="4349"/>
      <c r="F7" s="1951" t="s">
        <v>660</v>
      </c>
      <c r="G7" s="311"/>
      <c r="H7" s="312"/>
      <c r="I7" s="313"/>
      <c r="J7" s="314"/>
      <c r="K7" s="366" t="s">
        <v>874</v>
      </c>
      <c r="L7" s="313"/>
      <c r="M7" s="315"/>
      <c r="N7" s="312"/>
      <c r="O7" s="313"/>
      <c r="P7" s="315" t="s">
        <v>875</v>
      </c>
      <c r="Q7" s="316"/>
      <c r="R7" s="313"/>
      <c r="S7" s="314"/>
      <c r="T7" s="1024" t="s">
        <v>221</v>
      </c>
      <c r="U7" s="4394" t="s">
        <v>291</v>
      </c>
      <c r="V7" s="4426"/>
      <c r="W7" s="4427"/>
      <c r="X7" s="4427"/>
      <c r="Y7" s="4428"/>
      <c r="AA7" s="1356" t="s">
        <v>1561</v>
      </c>
      <c r="AB7" s="1317"/>
      <c r="AC7" s="1317"/>
      <c r="AD7" s="1317"/>
      <c r="AE7" s="1317"/>
      <c r="AF7" s="1317"/>
      <c r="AG7" s="1317"/>
      <c r="AH7" s="1317"/>
      <c r="AI7" s="1317"/>
    </row>
    <row r="8" spans="1:35" ht="13.75" customHeight="1">
      <c r="A8" s="4509"/>
      <c r="B8" s="317" t="s">
        <v>576</v>
      </c>
      <c r="C8" s="318"/>
      <c r="D8" s="319">
        <f>+T12</f>
        <v>10100</v>
      </c>
      <c r="E8" s="320" t="s">
        <v>661</v>
      </c>
      <c r="F8" s="1952" t="s">
        <v>845</v>
      </c>
      <c r="G8" s="1953" t="s">
        <v>531</v>
      </c>
      <c r="H8" s="322" t="s">
        <v>876</v>
      </c>
      <c r="I8" s="323"/>
      <c r="J8" s="324"/>
      <c r="K8" s="322" t="s">
        <v>876</v>
      </c>
      <c r="L8" s="323"/>
      <c r="M8" s="325"/>
      <c r="N8" s="322" t="s">
        <v>876</v>
      </c>
      <c r="O8" s="323"/>
      <c r="P8" s="325"/>
      <c r="Q8" s="326" t="s">
        <v>876</v>
      </c>
      <c r="R8" s="323"/>
      <c r="S8" s="324"/>
      <c r="T8" s="1034" t="s">
        <v>1104</v>
      </c>
      <c r="U8" s="4363"/>
      <c r="V8" s="4368"/>
      <c r="W8" s="4369"/>
      <c r="X8" s="4369"/>
      <c r="Y8" s="4370"/>
      <c r="AA8" s="3185" t="s">
        <v>2454</v>
      </c>
      <c r="AB8" s="3186"/>
      <c r="AC8" s="3186"/>
      <c r="AD8" s="3186"/>
      <c r="AE8" s="3186"/>
      <c r="AF8" s="3186"/>
      <c r="AG8" s="3186"/>
      <c r="AH8" s="3186"/>
      <c r="AI8" s="3187"/>
    </row>
    <row r="9" spans="1:35" ht="13.75" customHeight="1">
      <c r="A9" s="4509"/>
      <c r="B9" s="1241">
        <f>+負荷記録表!C14</f>
        <v>2023</v>
      </c>
      <c r="C9" s="318" t="s">
        <v>475</v>
      </c>
      <c r="D9" s="319">
        <f>SUM(H14:S14)</f>
        <v>4383.3999999999996</v>
      </c>
      <c r="E9" s="327" t="s">
        <v>663</v>
      </c>
      <c r="F9" s="1952" t="s">
        <v>994</v>
      </c>
      <c r="G9" s="1953" t="s">
        <v>992</v>
      </c>
      <c r="H9" s="328"/>
      <c r="I9" s="323"/>
      <c r="J9" s="324"/>
      <c r="K9" s="322"/>
      <c r="L9" s="595"/>
      <c r="M9" s="325"/>
      <c r="N9" s="323"/>
      <c r="O9" s="323"/>
      <c r="P9" s="325" t="s">
        <v>879</v>
      </c>
      <c r="Q9" s="326" t="s">
        <v>878</v>
      </c>
      <c r="R9" s="323" t="s">
        <v>877</v>
      </c>
      <c r="S9" s="324"/>
      <c r="T9" s="1034"/>
      <c r="U9" s="4395"/>
      <c r="V9" s="4396"/>
      <c r="W9" s="4397"/>
      <c r="X9" s="4397"/>
      <c r="Y9" s="4398"/>
      <c r="AA9" s="3188"/>
      <c r="AB9" s="3156"/>
      <c r="AC9" s="3156"/>
      <c r="AD9" s="3156"/>
      <c r="AE9" s="3156"/>
      <c r="AF9" s="3156"/>
      <c r="AG9" s="3156"/>
      <c r="AH9" s="3156"/>
      <c r="AI9" s="3189"/>
    </row>
    <row r="10" spans="1:35" ht="13.75" customHeight="1">
      <c r="A10" s="4509"/>
      <c r="B10" s="4481" t="s">
        <v>2665</v>
      </c>
      <c r="C10" s="4482"/>
      <c r="D10" s="2583">
        <f>+B9</f>
        <v>2023</v>
      </c>
      <c r="E10" s="2584">
        <f>+負荷記録表!B15</f>
        <v>0.434</v>
      </c>
      <c r="F10" s="1952" t="s">
        <v>662</v>
      </c>
      <c r="G10" s="329"/>
      <c r="H10" s="203"/>
      <c r="I10" s="47"/>
      <c r="J10" s="48"/>
      <c r="K10" s="204"/>
      <c r="L10" s="47"/>
      <c r="M10" s="116"/>
      <c r="N10" s="323"/>
      <c r="O10" s="323"/>
      <c r="P10" s="325" t="s">
        <v>879</v>
      </c>
      <c r="Q10" s="326" t="s">
        <v>878</v>
      </c>
      <c r="R10" s="323" t="s">
        <v>877</v>
      </c>
      <c r="S10" s="324"/>
      <c r="T10" s="1034"/>
      <c r="U10" s="4510" t="s">
        <v>292</v>
      </c>
      <c r="V10" s="4365"/>
      <c r="W10" s="4366"/>
      <c r="X10" s="4366"/>
      <c r="Y10" s="4367"/>
      <c r="AA10" s="3188"/>
      <c r="AB10" s="3156"/>
      <c r="AC10" s="3156"/>
      <c r="AD10" s="3156"/>
      <c r="AE10" s="3156"/>
      <c r="AF10" s="3156"/>
      <c r="AG10" s="3156"/>
      <c r="AH10" s="3156"/>
      <c r="AI10" s="3189"/>
    </row>
    <row r="11" spans="1:35" ht="13.75" customHeight="1">
      <c r="A11" s="4509"/>
      <c r="B11" s="2585"/>
      <c r="C11" s="1043"/>
      <c r="D11" s="2583">
        <f>+B12</f>
        <v>2024</v>
      </c>
      <c r="E11" s="2586">
        <f>+負荷記録表!B17</f>
        <v>0.434</v>
      </c>
      <c r="F11" s="1952" t="s">
        <v>500</v>
      </c>
      <c r="G11" s="2960"/>
      <c r="H11" s="588"/>
      <c r="I11" s="68"/>
      <c r="J11" s="206"/>
      <c r="K11" s="588"/>
      <c r="L11" s="68"/>
      <c r="M11" s="132"/>
      <c r="N11" s="588"/>
      <c r="O11" s="68"/>
      <c r="P11" s="132"/>
      <c r="Q11" s="588"/>
      <c r="R11" s="68"/>
      <c r="S11" s="206"/>
      <c r="T11" s="1049"/>
      <c r="U11" s="4511"/>
      <c r="V11" s="4368"/>
      <c r="W11" s="4369"/>
      <c r="X11" s="4369"/>
      <c r="Y11" s="4370"/>
      <c r="AA11" s="3188"/>
      <c r="AB11" s="3156"/>
      <c r="AC11" s="3156"/>
      <c r="AD11" s="3156"/>
      <c r="AE11" s="3156"/>
      <c r="AF11" s="3156"/>
      <c r="AG11" s="3156"/>
      <c r="AH11" s="3156"/>
      <c r="AI11" s="3189"/>
    </row>
    <row r="12" spans="1:35" ht="13.75" customHeight="1">
      <c r="A12" s="4509"/>
      <c r="B12" s="330">
        <f>+B3</f>
        <v>2024</v>
      </c>
      <c r="C12" s="297" t="s">
        <v>664</v>
      </c>
      <c r="D12" s="331"/>
      <c r="E12" s="327"/>
      <c r="F12" s="1952"/>
      <c r="G12" s="2977" t="s">
        <v>577</v>
      </c>
      <c r="H12" s="2978">
        <f>+負荷記録表!E14</f>
        <v>500</v>
      </c>
      <c r="I12" s="2979">
        <f>+負荷記録表!F14</f>
        <v>600</v>
      </c>
      <c r="J12" s="2980">
        <f>+負荷記録表!G14</f>
        <v>700</v>
      </c>
      <c r="K12" s="2978">
        <f>+負荷記録表!H14</f>
        <v>1000</v>
      </c>
      <c r="L12" s="2979">
        <f>+負荷記録表!I14</f>
        <v>1200</v>
      </c>
      <c r="M12" s="2980">
        <f>+負荷記録表!J14</f>
        <v>1000</v>
      </c>
      <c r="N12" s="2978">
        <f>+負荷記録表!K14</f>
        <v>600</v>
      </c>
      <c r="O12" s="2979">
        <f>+負荷記録表!L14</f>
        <v>800</v>
      </c>
      <c r="P12" s="2980">
        <f>+負荷記録表!M14</f>
        <v>1000</v>
      </c>
      <c r="Q12" s="2978">
        <f>+負荷記録表!N14</f>
        <v>1000</v>
      </c>
      <c r="R12" s="2979">
        <f>+負荷記録表!O14</f>
        <v>1000</v>
      </c>
      <c r="S12" s="2981">
        <f>+負荷記録表!P14</f>
        <v>700</v>
      </c>
      <c r="T12" s="2982">
        <f>SUM(H12:S12)</f>
        <v>10100</v>
      </c>
      <c r="U12" s="4511"/>
      <c r="V12" s="4368"/>
      <c r="W12" s="4369"/>
      <c r="X12" s="4369"/>
      <c r="Y12" s="4370"/>
      <c r="AA12" s="3188"/>
      <c r="AB12" s="3156"/>
      <c r="AC12" s="3156"/>
      <c r="AD12" s="3156"/>
      <c r="AE12" s="3156"/>
      <c r="AF12" s="3156"/>
      <c r="AG12" s="3156"/>
      <c r="AH12" s="3156"/>
      <c r="AI12" s="3189"/>
    </row>
    <row r="13" spans="1:35" ht="13.75" customHeight="1">
      <c r="A13" s="4509"/>
      <c r="D13" s="331"/>
      <c r="E13" s="327"/>
      <c r="F13" s="1952"/>
      <c r="G13" s="2983" t="s">
        <v>3245</v>
      </c>
      <c r="H13" s="2984">
        <f>+H12</f>
        <v>500</v>
      </c>
      <c r="I13" s="2985">
        <f>+H13+I12</f>
        <v>1100</v>
      </c>
      <c r="J13" s="2986">
        <f t="shared" ref="J13:S13" si="0">+I13+J12</f>
        <v>1800</v>
      </c>
      <c r="K13" s="2984">
        <f t="shared" si="0"/>
        <v>2800</v>
      </c>
      <c r="L13" s="2985">
        <f t="shared" si="0"/>
        <v>4000</v>
      </c>
      <c r="M13" s="2987">
        <f t="shared" si="0"/>
        <v>5000</v>
      </c>
      <c r="N13" s="2984">
        <f t="shared" si="0"/>
        <v>5600</v>
      </c>
      <c r="O13" s="2985">
        <f t="shared" si="0"/>
        <v>6400</v>
      </c>
      <c r="P13" s="2987">
        <f t="shared" si="0"/>
        <v>7400</v>
      </c>
      <c r="Q13" s="2988">
        <f t="shared" si="0"/>
        <v>8400</v>
      </c>
      <c r="R13" s="2985">
        <f t="shared" si="0"/>
        <v>9400</v>
      </c>
      <c r="S13" s="2986">
        <f t="shared" si="0"/>
        <v>10100</v>
      </c>
      <c r="T13" s="2959"/>
      <c r="U13" s="4511"/>
      <c r="V13" s="4368"/>
      <c r="W13" s="4369"/>
      <c r="X13" s="4369"/>
      <c r="Y13" s="4370"/>
      <c r="AA13" s="3188"/>
      <c r="AB13" s="3156"/>
      <c r="AC13" s="3156"/>
      <c r="AD13" s="3156"/>
      <c r="AE13" s="3156"/>
      <c r="AF13" s="3156"/>
      <c r="AG13" s="3156"/>
      <c r="AH13" s="3156"/>
      <c r="AI13" s="3189"/>
    </row>
    <row r="14" spans="1:35" ht="13.75" customHeight="1">
      <c r="A14" s="4509"/>
      <c r="C14" s="332" t="s">
        <v>226</v>
      </c>
      <c r="D14" s="1967">
        <v>0.98</v>
      </c>
      <c r="E14" s="327"/>
      <c r="F14" s="1053" t="s">
        <v>847</v>
      </c>
      <c r="G14" s="334" t="s">
        <v>369</v>
      </c>
      <c r="H14" s="207">
        <f t="shared" ref="H14:S14" si="1">+H12*$E$10</f>
        <v>217</v>
      </c>
      <c r="I14" s="208">
        <f t="shared" si="1"/>
        <v>260.39999999999998</v>
      </c>
      <c r="J14" s="209">
        <f t="shared" si="1"/>
        <v>303.8</v>
      </c>
      <c r="K14" s="207">
        <f t="shared" si="1"/>
        <v>434</v>
      </c>
      <c r="L14" s="208">
        <f t="shared" si="1"/>
        <v>520.79999999999995</v>
      </c>
      <c r="M14" s="210">
        <f t="shared" si="1"/>
        <v>434</v>
      </c>
      <c r="N14" s="207">
        <f t="shared" si="1"/>
        <v>260.39999999999998</v>
      </c>
      <c r="O14" s="208">
        <f t="shared" si="1"/>
        <v>347.2</v>
      </c>
      <c r="P14" s="210">
        <f t="shared" si="1"/>
        <v>434</v>
      </c>
      <c r="Q14" s="211">
        <f t="shared" si="1"/>
        <v>434</v>
      </c>
      <c r="R14" s="208">
        <f t="shared" si="1"/>
        <v>434</v>
      </c>
      <c r="S14" s="209">
        <f t="shared" si="1"/>
        <v>303.8</v>
      </c>
      <c r="T14" s="224"/>
      <c r="U14" s="4512"/>
      <c r="V14" s="4396"/>
      <c r="W14" s="4397"/>
      <c r="X14" s="4397"/>
      <c r="Y14" s="4398"/>
      <c r="AA14" s="3188"/>
      <c r="AB14" s="3156"/>
      <c r="AC14" s="3156"/>
      <c r="AD14" s="3156"/>
      <c r="AE14" s="3156"/>
      <c r="AF14" s="3156"/>
      <c r="AG14" s="3156"/>
      <c r="AH14" s="3156"/>
      <c r="AI14" s="3189"/>
    </row>
    <row r="15" spans="1:35" ht="13.75" customHeight="1">
      <c r="A15" s="4509"/>
      <c r="C15" s="331" t="s">
        <v>72</v>
      </c>
      <c r="D15" s="335">
        <f>+D14-1</f>
        <v>-2.0000000000000018E-2</v>
      </c>
      <c r="E15" s="327"/>
      <c r="F15" s="1212" t="s">
        <v>2669</v>
      </c>
      <c r="G15" s="336" t="s">
        <v>73</v>
      </c>
      <c r="H15" s="67">
        <f>+H14</f>
        <v>217</v>
      </c>
      <c r="I15" s="61">
        <f t="shared" ref="I15:S15" si="2">+H15+I14</f>
        <v>477.4</v>
      </c>
      <c r="J15" s="62">
        <f t="shared" si="2"/>
        <v>781.2</v>
      </c>
      <c r="K15" s="67">
        <f t="shared" si="2"/>
        <v>1215.2</v>
      </c>
      <c r="L15" s="61">
        <f t="shared" si="2"/>
        <v>1736</v>
      </c>
      <c r="M15" s="121">
        <f t="shared" si="2"/>
        <v>2170</v>
      </c>
      <c r="N15" s="67">
        <f t="shared" si="2"/>
        <v>2430.4</v>
      </c>
      <c r="O15" s="61">
        <f t="shared" si="2"/>
        <v>2777.6</v>
      </c>
      <c r="P15" s="121">
        <f t="shared" si="2"/>
        <v>3211.6</v>
      </c>
      <c r="Q15" s="111">
        <f t="shared" si="2"/>
        <v>3645.6</v>
      </c>
      <c r="R15" s="61">
        <f t="shared" si="2"/>
        <v>4079.6</v>
      </c>
      <c r="S15" s="62">
        <f t="shared" si="2"/>
        <v>4383.3999999999996</v>
      </c>
      <c r="T15" s="225"/>
      <c r="U15" s="4362" t="s">
        <v>863</v>
      </c>
      <c r="V15" s="4374"/>
      <c r="W15" s="4375"/>
      <c r="X15" s="4375"/>
      <c r="Y15" s="4376"/>
      <c r="AA15" s="3188"/>
      <c r="AB15" s="3156"/>
      <c r="AC15" s="3156"/>
      <c r="AD15" s="3156"/>
      <c r="AE15" s="3156"/>
      <c r="AF15" s="3156"/>
      <c r="AG15" s="3156"/>
      <c r="AH15" s="3156"/>
      <c r="AI15" s="3189"/>
    </row>
    <row r="16" spans="1:35" ht="13.75" customHeight="1">
      <c r="A16" s="4509"/>
      <c r="C16" s="331" t="s">
        <v>88</v>
      </c>
      <c r="D16" s="337">
        <f>+D9*D14</f>
        <v>4295.732</v>
      </c>
      <c r="E16" s="327" t="str">
        <f>+E9</f>
        <v>kg-CO2</v>
      </c>
      <c r="F16" s="1212"/>
      <c r="G16" s="2961" t="s">
        <v>3246</v>
      </c>
      <c r="H16" s="2962">
        <f>+H12*$D$14</f>
        <v>490</v>
      </c>
      <c r="I16" s="2962">
        <f t="shared" ref="I16:S16" si="3">+I12*$D$14</f>
        <v>588</v>
      </c>
      <c r="J16" s="2963">
        <f t="shared" si="3"/>
        <v>686</v>
      </c>
      <c r="K16" s="2964">
        <f t="shared" si="3"/>
        <v>980</v>
      </c>
      <c r="L16" s="2962">
        <f t="shared" si="3"/>
        <v>1176</v>
      </c>
      <c r="M16" s="2965">
        <f t="shared" si="3"/>
        <v>980</v>
      </c>
      <c r="N16" s="2964">
        <f t="shared" si="3"/>
        <v>588</v>
      </c>
      <c r="O16" s="2962">
        <f t="shared" si="3"/>
        <v>784</v>
      </c>
      <c r="P16" s="2965">
        <f t="shared" si="3"/>
        <v>980</v>
      </c>
      <c r="Q16" s="2966">
        <f t="shared" si="3"/>
        <v>980</v>
      </c>
      <c r="R16" s="2962">
        <f t="shared" si="3"/>
        <v>980</v>
      </c>
      <c r="S16" s="2963">
        <f t="shared" si="3"/>
        <v>686</v>
      </c>
      <c r="T16" s="2967">
        <f>SUM(H16:S16)</f>
        <v>9898</v>
      </c>
      <c r="U16" s="4363"/>
      <c r="V16" s="4356"/>
      <c r="W16" s="4357"/>
      <c r="X16" s="4357"/>
      <c r="Y16" s="4358"/>
      <c r="AA16" s="3188"/>
      <c r="AB16" s="3156"/>
      <c r="AC16" s="3156"/>
      <c r="AD16" s="3156"/>
      <c r="AE16" s="3156"/>
      <c r="AF16" s="3156"/>
      <c r="AG16" s="3156"/>
      <c r="AH16" s="3156"/>
      <c r="AI16" s="3189"/>
    </row>
    <row r="17" spans="1:35" ht="13.75" customHeight="1">
      <c r="A17" s="4509"/>
      <c r="D17" s="339">
        <f>+D8*D14</f>
        <v>9898</v>
      </c>
      <c r="E17" s="327" t="str">
        <f>+E8</f>
        <v>kWh</v>
      </c>
      <c r="F17" s="1212"/>
      <c r="G17" s="2968" t="s">
        <v>3247</v>
      </c>
      <c r="H17" s="2969">
        <f>+H16</f>
        <v>490</v>
      </c>
      <c r="I17" s="2969">
        <f t="shared" ref="I17:S17" si="4">+H17+I16</f>
        <v>1078</v>
      </c>
      <c r="J17" s="2970">
        <f t="shared" si="4"/>
        <v>1764</v>
      </c>
      <c r="K17" s="2971">
        <f t="shared" si="4"/>
        <v>2744</v>
      </c>
      <c r="L17" s="2969">
        <f t="shared" si="4"/>
        <v>3920</v>
      </c>
      <c r="M17" s="2972">
        <f t="shared" si="4"/>
        <v>4900</v>
      </c>
      <c r="N17" s="2971">
        <f t="shared" si="4"/>
        <v>5488</v>
      </c>
      <c r="O17" s="2969">
        <f t="shared" si="4"/>
        <v>6272</v>
      </c>
      <c r="P17" s="2972">
        <f t="shared" si="4"/>
        <v>7252</v>
      </c>
      <c r="Q17" s="2973">
        <f t="shared" si="4"/>
        <v>8232</v>
      </c>
      <c r="R17" s="2969">
        <f t="shared" si="4"/>
        <v>9212</v>
      </c>
      <c r="S17" s="2970">
        <f t="shared" si="4"/>
        <v>9898</v>
      </c>
      <c r="T17" s="2974"/>
      <c r="U17" s="4363"/>
      <c r="V17" s="4356"/>
      <c r="W17" s="4357"/>
      <c r="X17" s="4357"/>
      <c r="Y17" s="4358"/>
      <c r="AA17" s="3188"/>
      <c r="AB17" s="3156"/>
      <c r="AC17" s="3156"/>
      <c r="AD17" s="3156"/>
      <c r="AE17" s="3156"/>
      <c r="AF17" s="3156"/>
      <c r="AG17" s="3156"/>
      <c r="AH17" s="3156"/>
      <c r="AI17" s="3189"/>
    </row>
    <row r="18" spans="1:35" ht="13.75" customHeight="1">
      <c r="A18" s="4509"/>
      <c r="F18" s="1952" t="s">
        <v>25</v>
      </c>
      <c r="G18" s="2975" t="s">
        <v>578</v>
      </c>
      <c r="H18" s="59">
        <f t="shared" ref="H18:S18" si="5">+H14*$D$14</f>
        <v>212.66</v>
      </c>
      <c r="I18" s="59">
        <f t="shared" si="5"/>
        <v>255.19199999999998</v>
      </c>
      <c r="J18" s="60">
        <f t="shared" si="5"/>
        <v>297.72399999999999</v>
      </c>
      <c r="K18" s="66">
        <f t="shared" si="5"/>
        <v>425.32</v>
      </c>
      <c r="L18" s="59">
        <f t="shared" si="5"/>
        <v>510.38399999999996</v>
      </c>
      <c r="M18" s="120">
        <f t="shared" si="5"/>
        <v>425.32</v>
      </c>
      <c r="N18" s="66">
        <f t="shared" si="5"/>
        <v>255.19199999999998</v>
      </c>
      <c r="O18" s="59">
        <f t="shared" si="5"/>
        <v>340.25599999999997</v>
      </c>
      <c r="P18" s="120">
        <f t="shared" si="5"/>
        <v>425.32</v>
      </c>
      <c r="Q18" s="110">
        <f t="shared" si="5"/>
        <v>425.32</v>
      </c>
      <c r="R18" s="59">
        <f t="shared" si="5"/>
        <v>425.32</v>
      </c>
      <c r="S18" s="60">
        <f t="shared" si="5"/>
        <v>297.72399999999999</v>
      </c>
      <c r="T18" s="226"/>
      <c r="U18" s="4363"/>
      <c r="V18" s="4356"/>
      <c r="W18" s="4357"/>
      <c r="X18" s="4357"/>
      <c r="Y18" s="4358"/>
      <c r="AA18" s="3188"/>
      <c r="AB18" s="3156"/>
      <c r="AC18" s="3156"/>
      <c r="AD18" s="3156"/>
      <c r="AE18" s="3156"/>
      <c r="AF18" s="3156"/>
      <c r="AG18" s="3156"/>
      <c r="AH18" s="3156"/>
      <c r="AI18" s="3189"/>
    </row>
    <row r="19" spans="1:35" ht="13.75" customHeight="1">
      <c r="A19" s="4509"/>
      <c r="B19" s="330">
        <f>+B12+1</f>
        <v>2025</v>
      </c>
      <c r="C19" s="297" t="s">
        <v>664</v>
      </c>
      <c r="D19" s="339">
        <f>+D9*E19</f>
        <v>4208.0639999999994</v>
      </c>
      <c r="E19" s="1967">
        <v>0.96</v>
      </c>
      <c r="F19" s="1952" t="s">
        <v>25</v>
      </c>
      <c r="G19" s="336" t="s">
        <v>73</v>
      </c>
      <c r="H19" s="61">
        <f>+H18</f>
        <v>212.66</v>
      </c>
      <c r="I19" s="61">
        <f t="shared" ref="I19:S19" si="6">+H19+I18</f>
        <v>467.85199999999998</v>
      </c>
      <c r="J19" s="62">
        <f t="shared" si="6"/>
        <v>765.57600000000002</v>
      </c>
      <c r="K19" s="67">
        <f t="shared" si="6"/>
        <v>1190.896</v>
      </c>
      <c r="L19" s="61">
        <f t="shared" si="6"/>
        <v>1701.28</v>
      </c>
      <c r="M19" s="121">
        <f t="shared" si="6"/>
        <v>2126.6</v>
      </c>
      <c r="N19" s="67">
        <f t="shared" si="6"/>
        <v>2381.7919999999999</v>
      </c>
      <c r="O19" s="61">
        <f t="shared" si="6"/>
        <v>2722.0479999999998</v>
      </c>
      <c r="P19" s="121">
        <f t="shared" si="6"/>
        <v>3147.3679999999999</v>
      </c>
      <c r="Q19" s="111">
        <f t="shared" si="6"/>
        <v>3572.6880000000001</v>
      </c>
      <c r="R19" s="61">
        <f t="shared" si="6"/>
        <v>3998.0080000000003</v>
      </c>
      <c r="S19" s="62">
        <f t="shared" si="6"/>
        <v>4295.732</v>
      </c>
      <c r="T19" s="225"/>
      <c r="U19" s="4395"/>
      <c r="V19" s="4359"/>
      <c r="W19" s="4360"/>
      <c r="X19" s="4360"/>
      <c r="Y19" s="4361"/>
      <c r="AA19" s="3188"/>
      <c r="AB19" s="3156"/>
      <c r="AC19" s="3156"/>
      <c r="AD19" s="3156"/>
      <c r="AE19" s="3156"/>
      <c r="AF19" s="3156"/>
      <c r="AG19" s="3156"/>
      <c r="AH19" s="3156"/>
      <c r="AI19" s="3189"/>
    </row>
    <row r="20" spans="1:35" ht="13.75" customHeight="1">
      <c r="A20" s="4509"/>
      <c r="B20" s="330">
        <f>+B19+1</f>
        <v>2026</v>
      </c>
      <c r="C20" s="297" t="s">
        <v>664</v>
      </c>
      <c r="D20" s="339">
        <f>+D9*E20</f>
        <v>4164.2299999999996</v>
      </c>
      <c r="E20" s="1967">
        <v>0.95</v>
      </c>
      <c r="F20" s="1989" t="s">
        <v>846</v>
      </c>
      <c r="G20" s="3019" t="s">
        <v>195</v>
      </c>
      <c r="H20" s="3020">
        <f>IF(負荷記録表!E16="","",負荷記録表!E16)</f>
        <v>550</v>
      </c>
      <c r="I20" s="3020">
        <f>IF(負荷記録表!F16="","",負荷記録表!F16)</f>
        <v>610</v>
      </c>
      <c r="J20" s="3021">
        <f>IF(負荷記録表!G16="","",負荷記録表!G16)</f>
        <v>700</v>
      </c>
      <c r="K20" s="3022">
        <f>IF(負荷記録表!H16="","",負荷記録表!H16)</f>
        <v>1000</v>
      </c>
      <c r="L20" s="3020">
        <f>IF(負荷記録表!I16="","",負荷記録表!I16)</f>
        <v>1150</v>
      </c>
      <c r="M20" s="3023">
        <f>IF(負荷記録表!J16="","",負荷記録表!J16)</f>
        <v>950</v>
      </c>
      <c r="N20" s="3022">
        <f>IF(負荷記録表!K16="","",負荷記録表!K16)</f>
        <v>590</v>
      </c>
      <c r="O20" s="3020">
        <f>IF(負荷記録表!L16="","",負荷記録表!L16)</f>
        <v>780</v>
      </c>
      <c r="P20" s="3023">
        <f>IF(負荷記録表!M16="","",負荷記録表!M16)</f>
        <v>950</v>
      </c>
      <c r="Q20" s="3024">
        <f>IF(負荷記録表!N16="","",負荷記録表!N16)</f>
        <v>900</v>
      </c>
      <c r="R20" s="3020">
        <f>IF(負荷記録表!O16="","",負荷記録表!O16)</f>
        <v>900</v>
      </c>
      <c r="S20" s="3021">
        <f>IF(負荷記録表!P16="","",負荷記録表!P16)</f>
        <v>650</v>
      </c>
      <c r="T20" s="2982">
        <f>SUM(H20:S20)</f>
        <v>9730</v>
      </c>
      <c r="U20" s="4555" t="s">
        <v>3179</v>
      </c>
      <c r="V20" s="4365" t="s">
        <v>1666</v>
      </c>
      <c r="W20" s="4366"/>
      <c r="X20" s="4366"/>
      <c r="Y20" s="4367"/>
      <c r="AA20" s="3188"/>
      <c r="AB20" s="3156"/>
      <c r="AC20" s="3156"/>
      <c r="AD20" s="3156"/>
      <c r="AE20" s="3156"/>
      <c r="AF20" s="3156"/>
      <c r="AG20" s="3156"/>
      <c r="AH20" s="3156"/>
      <c r="AI20" s="3189"/>
    </row>
    <row r="21" spans="1:35" ht="13.75" customHeight="1">
      <c r="A21" s="4509"/>
      <c r="D21" s="339"/>
      <c r="E21" s="1967"/>
      <c r="F21" s="1989"/>
      <c r="G21" s="2976" t="s">
        <v>3247</v>
      </c>
      <c r="H21" s="2969">
        <f>+H20</f>
        <v>550</v>
      </c>
      <c r="I21" s="2969">
        <f t="shared" ref="I21" si="7">+H21+I20</f>
        <v>1160</v>
      </c>
      <c r="J21" s="2970">
        <f t="shared" ref="J21" si="8">+I21+J20</f>
        <v>1860</v>
      </c>
      <c r="K21" s="2971">
        <f t="shared" ref="K21" si="9">+J21+K20</f>
        <v>2860</v>
      </c>
      <c r="L21" s="2969">
        <f t="shared" ref="L21" si="10">+K21+L20</f>
        <v>4010</v>
      </c>
      <c r="M21" s="2972">
        <f t="shared" ref="M21" si="11">+L21+M20</f>
        <v>4960</v>
      </c>
      <c r="N21" s="2971">
        <f t="shared" ref="N21" si="12">+M21+N20</f>
        <v>5550</v>
      </c>
      <c r="O21" s="2969">
        <f t="shared" ref="O21" si="13">+N21+O20</f>
        <v>6330</v>
      </c>
      <c r="P21" s="2972">
        <f t="shared" ref="P21" si="14">+O21+P20</f>
        <v>7280</v>
      </c>
      <c r="Q21" s="2973">
        <f t="shared" ref="Q21" si="15">+P21+Q20</f>
        <v>8180</v>
      </c>
      <c r="R21" s="2969">
        <f t="shared" ref="R21" si="16">+Q21+R20</f>
        <v>9080</v>
      </c>
      <c r="S21" s="2970">
        <f t="shared" ref="S21" si="17">+R21+S20</f>
        <v>9730</v>
      </c>
      <c r="T21" s="2959"/>
      <c r="U21" s="4393"/>
      <c r="V21" s="4368"/>
      <c r="W21" s="4369"/>
      <c r="X21" s="4369"/>
      <c r="Y21" s="4370"/>
      <c r="AA21" s="3188"/>
      <c r="AB21" s="3156"/>
      <c r="AC21" s="3156"/>
      <c r="AD21" s="3156"/>
      <c r="AE21" s="3156"/>
      <c r="AF21" s="3156"/>
      <c r="AG21" s="3156"/>
      <c r="AH21" s="3156"/>
      <c r="AI21" s="3189"/>
    </row>
    <row r="22" spans="1:35" ht="13.75" customHeight="1">
      <c r="A22" s="4509"/>
      <c r="F22" s="1952" t="s">
        <v>851</v>
      </c>
      <c r="G22" s="340" t="s">
        <v>578</v>
      </c>
      <c r="H22" s="53">
        <f>IF(H20="","",H20*$E$10)</f>
        <v>238.7</v>
      </c>
      <c r="I22" s="54">
        <f t="shared" ref="I22:S22" si="18">IF(I20="","",I20*$E$10)</f>
        <v>264.74</v>
      </c>
      <c r="J22" s="55">
        <f t="shared" si="18"/>
        <v>303.8</v>
      </c>
      <c r="K22" s="53">
        <f t="shared" si="18"/>
        <v>434</v>
      </c>
      <c r="L22" s="54">
        <f t="shared" si="18"/>
        <v>499.1</v>
      </c>
      <c r="M22" s="118">
        <f t="shared" si="18"/>
        <v>412.3</v>
      </c>
      <c r="N22" s="53">
        <f t="shared" si="18"/>
        <v>256.06</v>
      </c>
      <c r="O22" s="54">
        <f t="shared" si="18"/>
        <v>338.52</v>
      </c>
      <c r="P22" s="118">
        <f t="shared" si="18"/>
        <v>412.3</v>
      </c>
      <c r="Q22" s="86">
        <f t="shared" si="18"/>
        <v>390.6</v>
      </c>
      <c r="R22" s="54">
        <f t="shared" si="18"/>
        <v>390.6</v>
      </c>
      <c r="S22" s="55">
        <f t="shared" si="18"/>
        <v>282.10000000000002</v>
      </c>
      <c r="T22" s="227"/>
      <c r="U22" s="4393"/>
      <c r="V22" s="4368"/>
      <c r="W22" s="4369"/>
      <c r="X22" s="4369"/>
      <c r="Y22" s="4370"/>
      <c r="AA22" s="3188"/>
      <c r="AB22" s="3156"/>
      <c r="AC22" s="3156"/>
      <c r="AD22" s="3156"/>
      <c r="AE22" s="3156"/>
      <c r="AF22" s="3156"/>
      <c r="AG22" s="3156"/>
      <c r="AH22" s="3156"/>
      <c r="AI22" s="3189"/>
    </row>
    <row r="23" spans="1:35" ht="13.75" customHeight="1" thickBot="1">
      <c r="A23" s="4509"/>
      <c r="F23" s="1957" t="s">
        <v>501</v>
      </c>
      <c r="G23" s="341" t="s">
        <v>310</v>
      </c>
      <c r="H23" s="63">
        <f>IF(H22="","",H22)</f>
        <v>238.7</v>
      </c>
      <c r="I23" s="63">
        <f t="shared" ref="I23:S23" si="19">IF(I22="","",(H23+I22))</f>
        <v>503.44</v>
      </c>
      <c r="J23" s="64">
        <f t="shared" si="19"/>
        <v>807.24</v>
      </c>
      <c r="K23" s="122">
        <f t="shared" si="19"/>
        <v>1241.24</v>
      </c>
      <c r="L23" s="63">
        <f t="shared" si="19"/>
        <v>1740.3400000000001</v>
      </c>
      <c r="M23" s="123">
        <f t="shared" si="19"/>
        <v>2152.6400000000003</v>
      </c>
      <c r="N23" s="122">
        <f t="shared" si="19"/>
        <v>2408.7000000000003</v>
      </c>
      <c r="O23" s="63">
        <f t="shared" si="19"/>
        <v>2747.2200000000003</v>
      </c>
      <c r="P23" s="123">
        <f t="shared" si="19"/>
        <v>3159.5200000000004</v>
      </c>
      <c r="Q23" s="112">
        <f t="shared" si="19"/>
        <v>3550.1200000000003</v>
      </c>
      <c r="R23" s="63">
        <f t="shared" si="19"/>
        <v>3940.7200000000003</v>
      </c>
      <c r="S23" s="64">
        <f t="shared" si="19"/>
        <v>4222.8200000000006</v>
      </c>
      <c r="T23" s="592">
        <f>+S23/S15</f>
        <v>0.96336633663366356</v>
      </c>
      <c r="U23" s="4393"/>
      <c r="V23" s="4368"/>
      <c r="W23" s="4369"/>
      <c r="X23" s="4369"/>
      <c r="Y23" s="4370"/>
      <c r="AA23" s="3188"/>
      <c r="AB23" s="3156"/>
      <c r="AC23" s="3156"/>
      <c r="AD23" s="3156"/>
      <c r="AE23" s="3156"/>
      <c r="AF23" s="3156"/>
      <c r="AG23" s="3156"/>
      <c r="AH23" s="3156"/>
      <c r="AI23" s="3189"/>
    </row>
    <row r="24" spans="1:35" ht="13.75" customHeight="1">
      <c r="A24" s="4509"/>
      <c r="B24" s="2955" t="s">
        <v>3243</v>
      </c>
      <c r="C24" s="965"/>
      <c r="D24" s="2956"/>
      <c r="E24" s="965"/>
      <c r="F24" s="2589" t="s">
        <v>2670</v>
      </c>
      <c r="G24" s="2989" t="s">
        <v>3248</v>
      </c>
      <c r="H24" s="2990" t="str">
        <f>IF(H20="","",IF(H20&lt;=H16,"○","×"))</f>
        <v>×</v>
      </c>
      <c r="I24" s="2990" t="str">
        <f t="shared" ref="I24:S24" si="20">IF(I20="","",IF(I20&lt;=I16,"○","×"))</f>
        <v>×</v>
      </c>
      <c r="J24" s="2991" t="str">
        <f t="shared" si="20"/>
        <v>×</v>
      </c>
      <c r="K24" s="2992" t="str">
        <f t="shared" si="20"/>
        <v>×</v>
      </c>
      <c r="L24" s="2990" t="str">
        <f t="shared" si="20"/>
        <v>○</v>
      </c>
      <c r="M24" s="2993" t="str">
        <f t="shared" si="20"/>
        <v>○</v>
      </c>
      <c r="N24" s="2992" t="str">
        <f t="shared" si="20"/>
        <v>×</v>
      </c>
      <c r="O24" s="2990" t="str">
        <f t="shared" si="20"/>
        <v>○</v>
      </c>
      <c r="P24" s="2993" t="str">
        <f t="shared" si="20"/>
        <v>○</v>
      </c>
      <c r="Q24" s="2994" t="str">
        <f t="shared" si="20"/>
        <v>○</v>
      </c>
      <c r="R24" s="2990" t="str">
        <f t="shared" si="20"/>
        <v>○</v>
      </c>
      <c r="S24" s="2995" t="str">
        <f t="shared" si="20"/>
        <v>○</v>
      </c>
      <c r="T24" s="2996"/>
      <c r="U24" s="4393"/>
      <c r="V24" s="4368"/>
      <c r="W24" s="4369"/>
      <c r="X24" s="4369"/>
      <c r="Y24" s="4370"/>
      <c r="AA24" s="3188"/>
      <c r="AB24" s="3156"/>
      <c r="AC24" s="3156"/>
      <c r="AD24" s="3156"/>
      <c r="AE24" s="3156"/>
      <c r="AF24" s="3156"/>
      <c r="AG24" s="3156"/>
      <c r="AH24" s="3156"/>
      <c r="AI24" s="3189"/>
    </row>
    <row r="25" spans="1:35" ht="13.75" customHeight="1" thickBot="1">
      <c r="A25" s="4509"/>
      <c r="B25" s="1845">
        <v>2013</v>
      </c>
      <c r="C25" s="1214" t="s">
        <v>3244</v>
      </c>
      <c r="D25" s="2957">
        <v>1000</v>
      </c>
      <c r="E25" s="966" t="s">
        <v>663</v>
      </c>
      <c r="F25" s="2590" t="s">
        <v>2671</v>
      </c>
      <c r="G25" s="2997" t="s">
        <v>3249</v>
      </c>
      <c r="H25" s="2998" t="str">
        <f>IF(H20="","",IF(H21&lt;=H17,"○","×"))</f>
        <v>×</v>
      </c>
      <c r="I25" s="2998" t="str">
        <f t="shared" ref="I25:S25" si="21">IF(I20="","",IF(I21&lt;=I17,"○","×"))</f>
        <v>×</v>
      </c>
      <c r="J25" s="2999" t="str">
        <f t="shared" si="21"/>
        <v>×</v>
      </c>
      <c r="K25" s="3000" t="str">
        <f t="shared" si="21"/>
        <v>×</v>
      </c>
      <c r="L25" s="2998" t="str">
        <f t="shared" si="21"/>
        <v>×</v>
      </c>
      <c r="M25" s="3001" t="str">
        <f t="shared" si="21"/>
        <v>×</v>
      </c>
      <c r="N25" s="3000" t="str">
        <f t="shared" si="21"/>
        <v>×</v>
      </c>
      <c r="O25" s="2998" t="str">
        <f t="shared" si="21"/>
        <v>×</v>
      </c>
      <c r="P25" s="3001" t="str">
        <f t="shared" si="21"/>
        <v>×</v>
      </c>
      <c r="Q25" s="3002" t="str">
        <f t="shared" si="21"/>
        <v>○</v>
      </c>
      <c r="R25" s="2998" t="str">
        <f t="shared" si="21"/>
        <v>○</v>
      </c>
      <c r="S25" s="3003" t="str">
        <f t="shared" si="21"/>
        <v>○</v>
      </c>
      <c r="T25" s="2996" t="str">
        <f>IF(T20="","",IF(T20&lt;=T16,"○","×"))</f>
        <v>○</v>
      </c>
      <c r="U25" s="4393"/>
      <c r="V25" s="4368"/>
      <c r="W25" s="4369"/>
      <c r="X25" s="4369"/>
      <c r="Y25" s="4370"/>
      <c r="AA25" s="3188"/>
      <c r="AB25" s="3156"/>
      <c r="AC25" s="3156"/>
      <c r="AD25" s="3156"/>
      <c r="AE25" s="3156"/>
      <c r="AF25" s="3156"/>
      <c r="AG25" s="3156"/>
      <c r="AH25" s="3156"/>
      <c r="AI25" s="3189"/>
    </row>
    <row r="26" spans="1:35" ht="13.75" customHeight="1">
      <c r="A26" s="4509"/>
      <c r="B26" s="965">
        <v>2030</v>
      </c>
      <c r="C26" s="965" t="s">
        <v>476</v>
      </c>
      <c r="D26" s="965">
        <f>+D25*E26</f>
        <v>500</v>
      </c>
      <c r="E26" s="2958">
        <v>0.5</v>
      </c>
      <c r="F26" s="1952" t="s">
        <v>25</v>
      </c>
      <c r="G26" s="636" t="s">
        <v>990</v>
      </c>
      <c r="H26" s="637" t="str">
        <f>IF(H20="","",IF(H22&lt;=H18,"○","×"))</f>
        <v>×</v>
      </c>
      <c r="I26" s="638" t="str">
        <f t="shared" ref="I26:S26" si="22">IF(I20="","",IF(I22&lt;=I18,"○","×"))</f>
        <v>×</v>
      </c>
      <c r="J26" s="639" t="str">
        <f t="shared" si="22"/>
        <v>×</v>
      </c>
      <c r="K26" s="640" t="str">
        <f t="shared" si="22"/>
        <v>×</v>
      </c>
      <c r="L26" s="638" t="str">
        <f t="shared" si="22"/>
        <v>○</v>
      </c>
      <c r="M26" s="641" t="str">
        <f t="shared" si="22"/>
        <v>○</v>
      </c>
      <c r="N26" s="640" t="str">
        <f t="shared" si="22"/>
        <v>×</v>
      </c>
      <c r="O26" s="638" t="str">
        <f t="shared" si="22"/>
        <v>○</v>
      </c>
      <c r="P26" s="641" t="str">
        <f t="shared" si="22"/>
        <v>○</v>
      </c>
      <c r="Q26" s="642" t="str">
        <f t="shared" si="22"/>
        <v>○</v>
      </c>
      <c r="R26" s="638" t="str">
        <f t="shared" si="22"/>
        <v>○</v>
      </c>
      <c r="S26" s="643" t="str">
        <f t="shared" si="22"/>
        <v>○</v>
      </c>
      <c r="T26" s="644"/>
      <c r="U26" s="4393"/>
      <c r="V26" s="4368"/>
      <c r="W26" s="4369"/>
      <c r="X26" s="4369"/>
      <c r="Y26" s="4370"/>
      <c r="AA26" s="3188"/>
      <c r="AB26" s="3156"/>
      <c r="AC26" s="3156"/>
      <c r="AD26" s="3156"/>
      <c r="AE26" s="3156"/>
      <c r="AF26" s="3156"/>
      <c r="AG26" s="3156"/>
      <c r="AH26" s="3156"/>
      <c r="AI26" s="3189"/>
    </row>
    <row r="27" spans="1:35" ht="13.75" customHeight="1" thickBot="1">
      <c r="A27" s="4509"/>
      <c r="B27" s="965">
        <v>2050</v>
      </c>
      <c r="C27" s="965" t="s">
        <v>476</v>
      </c>
      <c r="D27" s="965">
        <f>+D25*E27</f>
        <v>0</v>
      </c>
      <c r="E27" s="2958">
        <v>0</v>
      </c>
      <c r="F27" s="1958" t="s">
        <v>25</v>
      </c>
      <c r="G27" s="645" t="s">
        <v>991</v>
      </c>
      <c r="H27" s="646" t="str">
        <f>IF(H20="","",IF(H23&lt;=H19,"○","×"))</f>
        <v>×</v>
      </c>
      <c r="I27" s="646" t="str">
        <f t="shared" ref="I27:S27" si="23">IF(I20="","",IF(I23&lt;=I19,"○","×"))</f>
        <v>×</v>
      </c>
      <c r="J27" s="647" t="str">
        <f t="shared" si="23"/>
        <v>×</v>
      </c>
      <c r="K27" s="648" t="str">
        <f t="shared" si="23"/>
        <v>×</v>
      </c>
      <c r="L27" s="646" t="str">
        <f t="shared" si="23"/>
        <v>×</v>
      </c>
      <c r="M27" s="649" t="str">
        <f t="shared" si="23"/>
        <v>×</v>
      </c>
      <c r="N27" s="648" t="str">
        <f t="shared" si="23"/>
        <v>×</v>
      </c>
      <c r="O27" s="646" t="str">
        <f t="shared" si="23"/>
        <v>×</v>
      </c>
      <c r="P27" s="649" t="str">
        <f t="shared" si="23"/>
        <v>×</v>
      </c>
      <c r="Q27" s="650" t="str">
        <f t="shared" si="23"/>
        <v>○</v>
      </c>
      <c r="R27" s="646" t="str">
        <f t="shared" si="23"/>
        <v>○</v>
      </c>
      <c r="S27" s="651" t="str">
        <f t="shared" si="23"/>
        <v>○</v>
      </c>
      <c r="T27" s="652" t="str">
        <f>IF(S20="","",IF(S23&lt;=S19,"○","×"))</f>
        <v>○</v>
      </c>
      <c r="U27" s="4393"/>
      <c r="V27" s="4368"/>
      <c r="W27" s="4369"/>
      <c r="X27" s="4369"/>
      <c r="Y27" s="4370"/>
      <c r="AA27" s="3188"/>
      <c r="AB27" s="3156"/>
      <c r="AC27" s="3156"/>
      <c r="AD27" s="3156"/>
      <c r="AE27" s="3156"/>
      <c r="AF27" s="3156"/>
      <c r="AG27" s="3156"/>
      <c r="AH27" s="3156"/>
      <c r="AI27" s="3189"/>
    </row>
    <row r="28" spans="1:35" ht="13.75" customHeight="1">
      <c r="A28" s="4509"/>
      <c r="B28" s="965"/>
      <c r="C28" s="965"/>
      <c r="D28" s="965"/>
      <c r="E28" s="965"/>
      <c r="F28" s="1990"/>
      <c r="G28" s="2947"/>
      <c r="H28" s="2948"/>
      <c r="I28" s="2949"/>
      <c r="J28" s="2950"/>
      <c r="K28" s="2951"/>
      <c r="L28" s="2949"/>
      <c r="M28" s="2952"/>
      <c r="N28" s="2951"/>
      <c r="O28" s="2949"/>
      <c r="P28" s="2952"/>
      <c r="Q28" s="2948"/>
      <c r="R28" s="2949"/>
      <c r="S28" s="2953"/>
      <c r="T28" s="2954"/>
      <c r="U28" s="4393"/>
      <c r="V28" s="4368"/>
      <c r="W28" s="4369"/>
      <c r="X28" s="4369"/>
      <c r="Y28" s="4370"/>
      <c r="AA28" s="3188"/>
      <c r="AB28" s="3156"/>
      <c r="AC28" s="3156"/>
      <c r="AD28" s="3156"/>
      <c r="AE28" s="3156"/>
      <c r="AF28" s="3156"/>
      <c r="AG28" s="3156"/>
      <c r="AH28" s="3156"/>
      <c r="AI28" s="3189"/>
    </row>
    <row r="29" spans="1:35" ht="13.75" customHeight="1">
      <c r="A29" s="4509"/>
      <c r="B29" s="965"/>
      <c r="C29" s="965"/>
      <c r="D29" s="965"/>
      <c r="E29" s="965"/>
      <c r="F29" s="1990"/>
      <c r="G29" s="2947"/>
      <c r="H29" s="2948"/>
      <c r="I29" s="2949"/>
      <c r="J29" s="2950"/>
      <c r="K29" s="2951"/>
      <c r="L29" s="2949"/>
      <c r="M29" s="2952"/>
      <c r="N29" s="2951"/>
      <c r="O29" s="2949"/>
      <c r="P29" s="2952"/>
      <c r="Q29" s="2948"/>
      <c r="R29" s="2949"/>
      <c r="S29" s="2953"/>
      <c r="T29" s="2954"/>
      <c r="U29" s="4393"/>
      <c r="V29" s="4368"/>
      <c r="W29" s="4369"/>
      <c r="X29" s="4369"/>
      <c r="Y29" s="4370"/>
      <c r="AA29" s="3188"/>
      <c r="AB29" s="3156"/>
      <c r="AC29" s="3156"/>
      <c r="AD29" s="3156"/>
      <c r="AE29" s="3156"/>
      <c r="AF29" s="3156"/>
      <c r="AG29" s="3156"/>
      <c r="AH29" s="3156"/>
      <c r="AI29" s="3189"/>
    </row>
    <row r="30" spans="1:35" ht="13.75" customHeight="1">
      <c r="A30" s="4509"/>
      <c r="B30" s="965"/>
      <c r="C30" s="965"/>
      <c r="D30" s="965"/>
      <c r="E30" s="965"/>
      <c r="F30" s="1990"/>
      <c r="G30" s="2947"/>
      <c r="H30" s="2948"/>
      <c r="I30" s="2949"/>
      <c r="J30" s="2950"/>
      <c r="K30" s="2951"/>
      <c r="L30" s="2949"/>
      <c r="M30" s="2952"/>
      <c r="N30" s="2951"/>
      <c r="O30" s="2949"/>
      <c r="P30" s="2952"/>
      <c r="Q30" s="2948"/>
      <c r="R30" s="2949"/>
      <c r="S30" s="2953"/>
      <c r="T30" s="2954"/>
      <c r="U30" s="4393"/>
      <c r="V30" s="4368"/>
      <c r="W30" s="4369"/>
      <c r="X30" s="4369"/>
      <c r="Y30" s="4370"/>
      <c r="AA30" s="3188"/>
      <c r="AB30" s="3156"/>
      <c r="AC30" s="3156"/>
      <c r="AD30" s="3156"/>
      <c r="AE30" s="3156"/>
      <c r="AF30" s="3156"/>
      <c r="AG30" s="3156"/>
      <c r="AH30" s="3156"/>
      <c r="AI30" s="3189"/>
    </row>
    <row r="31" spans="1:35" ht="13.75" customHeight="1">
      <c r="A31" s="4509"/>
      <c r="B31" s="965"/>
      <c r="C31" s="965"/>
      <c r="D31" s="965"/>
      <c r="E31" s="966"/>
      <c r="F31" s="1990"/>
      <c r="G31" s="2947"/>
      <c r="H31" s="2948"/>
      <c r="I31" s="2949"/>
      <c r="J31" s="2950"/>
      <c r="K31" s="2951"/>
      <c r="L31" s="2949"/>
      <c r="M31" s="2952"/>
      <c r="N31" s="2951"/>
      <c r="O31" s="2949"/>
      <c r="P31" s="2952"/>
      <c r="Q31" s="2948"/>
      <c r="R31" s="2949"/>
      <c r="S31" s="2953"/>
      <c r="T31" s="2954"/>
      <c r="U31" s="4393"/>
      <c r="V31" s="4368"/>
      <c r="W31" s="4369"/>
      <c r="X31" s="4369"/>
      <c r="Y31" s="4370"/>
      <c r="AA31" s="3188"/>
      <c r="AB31" s="3156"/>
      <c r="AC31" s="3156"/>
      <c r="AD31" s="3156"/>
      <c r="AE31" s="3156"/>
      <c r="AF31" s="3156"/>
      <c r="AG31" s="3156"/>
      <c r="AH31" s="3156"/>
      <c r="AI31" s="3189"/>
    </row>
    <row r="32" spans="1:35" ht="13.75" customHeight="1">
      <c r="A32" s="4509"/>
      <c r="B32" s="965"/>
      <c r="C32" s="965"/>
      <c r="D32" s="965"/>
      <c r="E32" s="966"/>
      <c r="F32" s="1990"/>
      <c r="G32" s="2947"/>
      <c r="H32" s="2948"/>
      <c r="I32" s="2949"/>
      <c r="J32" s="2950"/>
      <c r="K32" s="2951"/>
      <c r="L32" s="2949"/>
      <c r="M32" s="2952"/>
      <c r="N32" s="2951"/>
      <c r="O32" s="2949"/>
      <c r="P32" s="2952"/>
      <c r="Q32" s="2948"/>
      <c r="R32" s="2949"/>
      <c r="S32" s="2953"/>
      <c r="T32" s="2954"/>
      <c r="U32" s="4393"/>
      <c r="V32" s="4368"/>
      <c r="W32" s="4369"/>
      <c r="X32" s="4369"/>
      <c r="Y32" s="4370"/>
      <c r="AA32" s="3188"/>
      <c r="AB32" s="3156"/>
      <c r="AC32" s="3156"/>
      <c r="AD32" s="3156"/>
      <c r="AE32" s="3156"/>
      <c r="AF32" s="3156"/>
      <c r="AG32" s="3156"/>
      <c r="AH32" s="3156"/>
      <c r="AI32" s="3189"/>
    </row>
    <row r="33" spans="1:35" ht="13.75" customHeight="1">
      <c r="A33" s="4509"/>
      <c r="B33" s="965"/>
      <c r="C33" s="965"/>
      <c r="D33" s="965"/>
      <c r="E33" s="966"/>
      <c r="F33" s="1990"/>
      <c r="G33" s="2947"/>
      <c r="H33" s="2948"/>
      <c r="I33" s="2949"/>
      <c r="J33" s="2950"/>
      <c r="K33" s="2951"/>
      <c r="L33" s="2949"/>
      <c r="M33" s="2952"/>
      <c r="N33" s="2951"/>
      <c r="O33" s="2949"/>
      <c r="P33" s="2952"/>
      <c r="Q33" s="2948"/>
      <c r="R33" s="2949"/>
      <c r="S33" s="2953"/>
      <c r="T33" s="2954"/>
      <c r="U33" s="4393"/>
      <c r="V33" s="4368"/>
      <c r="W33" s="4369"/>
      <c r="X33" s="4369"/>
      <c r="Y33" s="4370"/>
      <c r="AA33" s="3188"/>
      <c r="AB33" s="3156"/>
      <c r="AC33" s="3156"/>
      <c r="AD33" s="3156"/>
      <c r="AE33" s="3156"/>
      <c r="AF33" s="3156"/>
      <c r="AG33" s="3156"/>
      <c r="AH33" s="3156"/>
      <c r="AI33" s="3189"/>
    </row>
    <row r="34" spans="1:35" ht="13.75" customHeight="1">
      <c r="A34" s="4509"/>
      <c r="E34" s="2946"/>
      <c r="F34" s="1990"/>
      <c r="G34" s="2947"/>
      <c r="H34" s="2948"/>
      <c r="I34" s="2949"/>
      <c r="J34" s="2950"/>
      <c r="K34" s="2951"/>
      <c r="L34" s="2949"/>
      <c r="M34" s="2952"/>
      <c r="N34" s="2951"/>
      <c r="O34" s="2949"/>
      <c r="P34" s="2952"/>
      <c r="Q34" s="2948"/>
      <c r="R34" s="2949"/>
      <c r="S34" s="2953"/>
      <c r="T34" s="2954"/>
      <c r="U34" s="4393"/>
      <c r="V34" s="4368"/>
      <c r="W34" s="4369"/>
      <c r="X34" s="4369"/>
      <c r="Y34" s="4370"/>
      <c r="AA34" s="3188"/>
      <c r="AB34" s="3156"/>
      <c r="AC34" s="3156"/>
      <c r="AD34" s="3156"/>
      <c r="AE34" s="3156"/>
      <c r="AF34" s="3156"/>
      <c r="AG34" s="3156"/>
      <c r="AH34" s="3156"/>
      <c r="AI34" s="3189"/>
    </row>
    <row r="35" spans="1:35" ht="13.75" customHeight="1" thickBot="1">
      <c r="A35" s="4509"/>
      <c r="E35" s="2946"/>
      <c r="F35" s="1990"/>
      <c r="G35" s="2947"/>
      <c r="H35" s="2948"/>
      <c r="I35" s="2949"/>
      <c r="J35" s="2950"/>
      <c r="K35" s="2951"/>
      <c r="L35" s="2949"/>
      <c r="M35" s="2952"/>
      <c r="N35" s="2951"/>
      <c r="O35" s="2949"/>
      <c r="P35" s="2952"/>
      <c r="Q35" s="2948"/>
      <c r="R35" s="2949"/>
      <c r="S35" s="2953"/>
      <c r="T35" s="2954"/>
      <c r="U35" s="4393"/>
      <c r="V35" s="4368"/>
      <c r="W35" s="4369"/>
      <c r="X35" s="4369"/>
      <c r="Y35" s="4370"/>
      <c r="AA35" s="3188"/>
      <c r="AB35" s="3156"/>
      <c r="AC35" s="3156"/>
      <c r="AD35" s="3156"/>
      <c r="AE35" s="3156"/>
      <c r="AF35" s="3156"/>
      <c r="AG35" s="3156"/>
      <c r="AH35" s="3156"/>
      <c r="AI35" s="3189"/>
    </row>
    <row r="36" spans="1:35" s="965" customFormat="1" ht="13.75" customHeight="1">
      <c r="A36" s="4509"/>
      <c r="E36" s="966"/>
      <c r="F36" s="967"/>
      <c r="G36" s="968" t="s">
        <v>1266</v>
      </c>
      <c r="H36" s="2867">
        <f>+H14/負荷記録表!E5</f>
        <v>0.217</v>
      </c>
      <c r="I36" s="2868">
        <f>+I14/負荷記録表!F5</f>
        <v>0.26039999999999996</v>
      </c>
      <c r="J36" s="2869">
        <f>+J14/負荷記録表!G5</f>
        <v>0.30380000000000001</v>
      </c>
      <c r="K36" s="2867">
        <f>+K14/負荷記録表!H5</f>
        <v>0.434</v>
      </c>
      <c r="L36" s="2868">
        <f>+L14/負荷記録表!I5</f>
        <v>0.52079999999999993</v>
      </c>
      <c r="M36" s="2869">
        <f>+M14/負荷記録表!J5</f>
        <v>0.434</v>
      </c>
      <c r="N36" s="2867">
        <f>+N14/負荷記録表!K5</f>
        <v>0.26039999999999996</v>
      </c>
      <c r="O36" s="2868">
        <f>+O14/負荷記録表!L5</f>
        <v>0.34720000000000001</v>
      </c>
      <c r="P36" s="2869">
        <f>+P14/負荷記録表!M5</f>
        <v>0.434</v>
      </c>
      <c r="Q36" s="2867">
        <f>+Q14/負荷記録表!N5</f>
        <v>0.434</v>
      </c>
      <c r="R36" s="2868">
        <f>+R14/負荷記録表!O5</f>
        <v>0.434</v>
      </c>
      <c r="S36" s="2870">
        <f>+S14/負荷記録表!P5</f>
        <v>0.30380000000000001</v>
      </c>
      <c r="T36" s="2871"/>
      <c r="U36" s="4393"/>
      <c r="V36" s="4368"/>
      <c r="W36" s="4369"/>
      <c r="X36" s="4369"/>
      <c r="Y36" s="4370"/>
      <c r="AA36" s="3188"/>
      <c r="AB36" s="3156"/>
      <c r="AC36" s="3156"/>
      <c r="AD36" s="3156"/>
      <c r="AE36" s="3156"/>
      <c r="AF36" s="3156"/>
      <c r="AG36" s="3156"/>
      <c r="AH36" s="3156"/>
      <c r="AI36" s="3189"/>
    </row>
    <row r="37" spans="1:35" s="965" customFormat="1" ht="13.75" customHeight="1">
      <c r="A37" s="4509"/>
      <c r="E37" s="966"/>
      <c r="F37" s="967"/>
      <c r="G37" s="805" t="s">
        <v>1194</v>
      </c>
      <c r="H37" s="2872">
        <f>+H15/負荷記録表!E6</f>
        <v>0.217</v>
      </c>
      <c r="I37" s="2873">
        <f>+I15/負荷記録表!F6</f>
        <v>0.2387</v>
      </c>
      <c r="J37" s="2874">
        <f>+J15/負荷記録表!G6</f>
        <v>0.26040000000000002</v>
      </c>
      <c r="K37" s="2872">
        <f>+K15/負荷記録表!H6</f>
        <v>0.30380000000000001</v>
      </c>
      <c r="L37" s="2873">
        <f>+L15/負荷記録表!I6</f>
        <v>0.34720000000000001</v>
      </c>
      <c r="M37" s="2874">
        <f>+M15/負荷記録表!J6</f>
        <v>0.36166666666666669</v>
      </c>
      <c r="N37" s="2872">
        <f>+N15/負荷記録表!K6</f>
        <v>0.34720000000000001</v>
      </c>
      <c r="O37" s="2873">
        <f>+O15/負荷記録表!L6</f>
        <v>0.34720000000000001</v>
      </c>
      <c r="P37" s="2874">
        <f>+P15/負荷記録表!M6</f>
        <v>0.35684444444444441</v>
      </c>
      <c r="Q37" s="2872">
        <f>+Q15/負荷記録表!N6</f>
        <v>0.36456</v>
      </c>
      <c r="R37" s="2873">
        <f>+R15/負荷記録表!O6</f>
        <v>0.37087272727272724</v>
      </c>
      <c r="S37" s="2875">
        <f>+S15/負荷記録表!P6</f>
        <v>0.36528333333333329</v>
      </c>
      <c r="T37" s="2876">
        <f>+S37</f>
        <v>0.36528333333333329</v>
      </c>
      <c r="U37" s="4393"/>
      <c r="V37" s="4368"/>
      <c r="W37" s="4369"/>
      <c r="X37" s="4369"/>
      <c r="Y37" s="4370"/>
      <c r="AA37" s="3188"/>
      <c r="AB37" s="3156"/>
      <c r="AC37" s="3156"/>
      <c r="AD37" s="3156"/>
      <c r="AE37" s="3156"/>
      <c r="AF37" s="3156"/>
      <c r="AG37" s="3156"/>
      <c r="AH37" s="3156"/>
      <c r="AI37" s="3189"/>
    </row>
    <row r="38" spans="1:35" s="965" customFormat="1" ht="13.75" customHeight="1">
      <c r="A38" s="4509"/>
      <c r="E38" s="966"/>
      <c r="F38" s="967" t="str">
        <f>+負荷記録表!B5&amp;"原単位評価"</f>
        <v>売上高原単位評価</v>
      </c>
      <c r="G38" s="99" t="s">
        <v>1267</v>
      </c>
      <c r="H38" s="2877">
        <f>+H36*D14</f>
        <v>0.21265999999999999</v>
      </c>
      <c r="I38" s="2878">
        <f>+I36*D14</f>
        <v>0.25519199999999997</v>
      </c>
      <c r="J38" s="2879">
        <f>+J36*D14</f>
        <v>0.29772399999999999</v>
      </c>
      <c r="K38" s="2877">
        <f>+K36*D14</f>
        <v>0.42531999999999998</v>
      </c>
      <c r="L38" s="2878">
        <f>+L36*D14</f>
        <v>0.51038399999999995</v>
      </c>
      <c r="M38" s="2879">
        <f>+M36*D14</f>
        <v>0.42531999999999998</v>
      </c>
      <c r="N38" s="2877">
        <f>+N36*D14</f>
        <v>0.25519199999999997</v>
      </c>
      <c r="O38" s="2878">
        <f>+O36*D14</f>
        <v>0.340256</v>
      </c>
      <c r="P38" s="2879">
        <f>+P36*D14</f>
        <v>0.42531999999999998</v>
      </c>
      <c r="Q38" s="2877">
        <f>+Q36*D14</f>
        <v>0.42531999999999998</v>
      </c>
      <c r="R38" s="2878">
        <f>+R36*D14</f>
        <v>0.42531999999999998</v>
      </c>
      <c r="S38" s="2880">
        <f>+S36*D14</f>
        <v>0.29772399999999999</v>
      </c>
      <c r="T38" s="2881"/>
      <c r="U38" s="4393"/>
      <c r="V38" s="4368"/>
      <c r="W38" s="4369"/>
      <c r="X38" s="4369"/>
      <c r="Y38" s="4370"/>
      <c r="AA38" s="3188"/>
      <c r="AB38" s="3156"/>
      <c r="AC38" s="3156"/>
      <c r="AD38" s="3156"/>
      <c r="AE38" s="3156"/>
      <c r="AF38" s="3156"/>
      <c r="AG38" s="3156"/>
      <c r="AH38" s="3156"/>
      <c r="AI38" s="3189"/>
    </row>
    <row r="39" spans="1:35" s="965" customFormat="1" ht="13.75" customHeight="1">
      <c r="A39" s="4509"/>
      <c r="E39" s="966"/>
      <c r="F39" t="str">
        <f>+"kg-CO2/"&amp;負荷記録表!D5</f>
        <v>kg-CO2/千円</v>
      </c>
      <c r="G39" s="805" t="s">
        <v>1194</v>
      </c>
      <c r="H39" s="2872">
        <f>+H37*D14</f>
        <v>0.21265999999999999</v>
      </c>
      <c r="I39" s="2873">
        <f>+I37*D14</f>
        <v>0.233926</v>
      </c>
      <c r="J39" s="2874">
        <f>+J37*D14</f>
        <v>0.25519200000000003</v>
      </c>
      <c r="K39" s="2872">
        <f>+K37*D14</f>
        <v>0.29772399999999999</v>
      </c>
      <c r="L39" s="2873">
        <f>+L37*D14</f>
        <v>0.340256</v>
      </c>
      <c r="M39" s="2874">
        <f>+M37*D14</f>
        <v>0.35443333333333338</v>
      </c>
      <c r="N39" s="2872">
        <f>+N37*D14</f>
        <v>0.340256</v>
      </c>
      <c r="O39" s="2873">
        <f>+O37*D14</f>
        <v>0.340256</v>
      </c>
      <c r="P39" s="2874">
        <f>+P37*D14</f>
        <v>0.34970755555555549</v>
      </c>
      <c r="Q39" s="2872">
        <f>+Q37*D14</f>
        <v>0.3572688</v>
      </c>
      <c r="R39" s="2873">
        <f>+R37*D14</f>
        <v>0.36345527272727268</v>
      </c>
      <c r="S39" s="2875">
        <f>+S37*D14</f>
        <v>0.35797766666666664</v>
      </c>
      <c r="T39" s="2876">
        <f>+S39</f>
        <v>0.35797766666666664</v>
      </c>
      <c r="U39" s="4393"/>
      <c r="V39" s="4368"/>
      <c r="W39" s="4369"/>
      <c r="X39" s="4369"/>
      <c r="Y39" s="4370"/>
      <c r="AA39" s="3188"/>
      <c r="AB39" s="3156"/>
      <c r="AC39" s="3156"/>
      <c r="AD39" s="3156"/>
      <c r="AE39" s="3156"/>
      <c r="AF39" s="3156"/>
      <c r="AG39" s="3156"/>
      <c r="AH39" s="3156"/>
      <c r="AI39" s="3189"/>
    </row>
    <row r="40" spans="1:35" s="965" customFormat="1" ht="13.75" customHeight="1">
      <c r="A40" s="4509"/>
      <c r="E40" s="966"/>
      <c r="F40" s="967"/>
      <c r="G40" s="99" t="s">
        <v>1268</v>
      </c>
      <c r="H40" s="2877">
        <f>+H22/負荷記録表!E7</f>
        <v>0.217</v>
      </c>
      <c r="I40" s="2878">
        <f>+I22/負荷記録表!F7</f>
        <v>0.24067272727272729</v>
      </c>
      <c r="J40" s="2879">
        <f>+J22/負荷記録表!G7</f>
        <v>0.27618181818181819</v>
      </c>
      <c r="K40" s="2877">
        <f>+K22/負荷記録表!H7</f>
        <v>0.39454545454545453</v>
      </c>
      <c r="L40" s="2878">
        <f>+L22/負荷記録表!I7</f>
        <v>0.45372727272727276</v>
      </c>
      <c r="M40" s="2879">
        <f>+M22/負荷記録表!J7</f>
        <v>0.37481818181818183</v>
      </c>
      <c r="N40" s="2877">
        <f>+N22/負荷記録表!K7</f>
        <v>0.23278181818181817</v>
      </c>
      <c r="O40" s="2878">
        <f>+O22/負荷記録表!L7</f>
        <v>0.30774545454545454</v>
      </c>
      <c r="P40" s="2879">
        <f>+P22/負荷記録表!M7</f>
        <v>0.37481818181818183</v>
      </c>
      <c r="Q40" s="2877">
        <f>+Q22/負荷記録表!N7</f>
        <v>0.35509090909090912</v>
      </c>
      <c r="R40" s="2878">
        <f>+R22/負荷記録表!O7</f>
        <v>0.35509090909090912</v>
      </c>
      <c r="S40" s="2880">
        <f>+S22/負荷記録表!P7</f>
        <v>0.25645454545454549</v>
      </c>
      <c r="T40" s="2881"/>
      <c r="U40" s="4393"/>
      <c r="V40" s="4368"/>
      <c r="W40" s="4369"/>
      <c r="X40" s="4369"/>
      <c r="Y40" s="4370"/>
      <c r="AA40" s="3188"/>
      <c r="AB40" s="3156"/>
      <c r="AC40" s="3156"/>
      <c r="AD40" s="3156"/>
      <c r="AE40" s="3156"/>
      <c r="AF40" s="3156"/>
      <c r="AG40" s="3156"/>
      <c r="AH40" s="3156"/>
      <c r="AI40" s="3189"/>
    </row>
    <row r="41" spans="1:35" s="965" customFormat="1" ht="13.75" customHeight="1" thickBot="1">
      <c r="A41" s="4509"/>
      <c r="E41" s="966"/>
      <c r="F41" s="967"/>
      <c r="G41" s="993" t="s">
        <v>1194</v>
      </c>
      <c r="H41" s="2882">
        <f>+H23/負荷記録表!E8</f>
        <v>0.217</v>
      </c>
      <c r="I41" s="2883">
        <f>+I23/負荷記録表!F8</f>
        <v>0.22883636363636364</v>
      </c>
      <c r="J41" s="2884">
        <f>+J23/負荷記録表!G8</f>
        <v>0.24461818181818182</v>
      </c>
      <c r="K41" s="2882">
        <f>+K23/負荷記録表!H8</f>
        <v>0.28210000000000002</v>
      </c>
      <c r="L41" s="2883">
        <f>+L23/負荷記録表!I8</f>
        <v>0.31642545454545457</v>
      </c>
      <c r="M41" s="2884">
        <f>+M23/負荷記録表!J8</f>
        <v>0.32615757575757581</v>
      </c>
      <c r="N41" s="2882">
        <f>+N23/負荷記録表!K8</f>
        <v>0.31281818181818183</v>
      </c>
      <c r="O41" s="2883">
        <f>+O23/負荷記録表!L8</f>
        <v>0.31218409090909094</v>
      </c>
      <c r="P41" s="2884">
        <f>+P23/負荷記録表!M8</f>
        <v>0.3191434343434344</v>
      </c>
      <c r="Q41" s="2885">
        <f>+Q23/負荷記録表!N8</f>
        <v>0.32273818181818187</v>
      </c>
      <c r="R41" s="2886">
        <f>+R23/負荷記録表!O8</f>
        <v>0.32567933884297523</v>
      </c>
      <c r="S41" s="2887">
        <f>+S23/負荷記録表!P8</f>
        <v>0.31991060606060612</v>
      </c>
      <c r="T41" s="2888">
        <f>+S41</f>
        <v>0.31991060606060612</v>
      </c>
      <c r="U41" s="4393"/>
      <c r="V41" s="4368"/>
      <c r="W41" s="4369"/>
      <c r="X41" s="4369"/>
      <c r="Y41" s="4370"/>
      <c r="AA41" s="3188"/>
      <c r="AB41" s="3156"/>
      <c r="AC41" s="3156"/>
      <c r="AD41" s="3156"/>
      <c r="AE41" s="3156"/>
      <c r="AF41" s="3156"/>
      <c r="AG41" s="3156"/>
      <c r="AH41" s="3156"/>
      <c r="AI41" s="3189"/>
    </row>
    <row r="42" spans="1:35" s="965" customFormat="1" ht="13.75" customHeight="1">
      <c r="A42" s="4509"/>
      <c r="E42" s="966"/>
      <c r="F42" s="967"/>
      <c r="G42" s="1001" t="s">
        <v>990</v>
      </c>
      <c r="H42" s="1002" t="str">
        <f>IF(H40="","",IF(H40&lt;=H38,"○","×"))</f>
        <v>×</v>
      </c>
      <c r="I42" s="1003" t="str">
        <f t="shared" ref="I42:S42" si="24">IF(I40="","",IF(I40&lt;=I38,"○","×"))</f>
        <v>○</v>
      </c>
      <c r="J42" s="1004" t="str">
        <f t="shared" si="24"/>
        <v>○</v>
      </c>
      <c r="K42" s="1005" t="str">
        <f t="shared" si="24"/>
        <v>○</v>
      </c>
      <c r="L42" s="1003" t="str">
        <f t="shared" si="24"/>
        <v>○</v>
      </c>
      <c r="M42" s="1006" t="str">
        <f t="shared" si="24"/>
        <v>○</v>
      </c>
      <c r="N42" s="1005" t="str">
        <f t="shared" si="24"/>
        <v>○</v>
      </c>
      <c r="O42" s="1003" t="str">
        <f t="shared" si="24"/>
        <v>○</v>
      </c>
      <c r="P42" s="1006" t="str">
        <f t="shared" si="24"/>
        <v>○</v>
      </c>
      <c r="Q42" s="1005" t="str">
        <f t="shared" si="24"/>
        <v>○</v>
      </c>
      <c r="R42" s="1003" t="str">
        <f t="shared" si="24"/>
        <v>○</v>
      </c>
      <c r="S42" s="1004" t="str">
        <f t="shared" si="24"/>
        <v>○</v>
      </c>
      <c r="T42" s="1007"/>
      <c r="U42" s="4393"/>
      <c r="V42" s="4368"/>
      <c r="W42" s="4369"/>
      <c r="X42" s="4369"/>
      <c r="Y42" s="4370"/>
      <c r="AA42" s="3188"/>
      <c r="AB42" s="3156"/>
      <c r="AC42" s="3156"/>
      <c r="AD42" s="3156"/>
      <c r="AE42" s="3156"/>
      <c r="AF42" s="3156"/>
      <c r="AG42" s="3156"/>
      <c r="AH42" s="3156"/>
      <c r="AI42" s="3189"/>
    </row>
    <row r="43" spans="1:35" s="965" customFormat="1" ht="13.75" customHeight="1" thickBot="1">
      <c r="A43" s="4509"/>
      <c r="E43" s="966"/>
      <c r="F43" s="1008"/>
      <c r="G43" s="1009" t="s">
        <v>991</v>
      </c>
      <c r="H43" s="1010" t="str">
        <f>IF(H40="","",IF(H41&lt;=H39,"○","×"))</f>
        <v>×</v>
      </c>
      <c r="I43" s="1010" t="str">
        <f t="shared" ref="I43:S43" si="25">IF(I40="","",IF(I41&lt;=I39,"○","×"))</f>
        <v>○</v>
      </c>
      <c r="J43" s="1011" t="str">
        <f t="shared" si="25"/>
        <v>○</v>
      </c>
      <c r="K43" s="1012" t="str">
        <f t="shared" si="25"/>
        <v>○</v>
      </c>
      <c r="L43" s="1010" t="str">
        <f t="shared" si="25"/>
        <v>○</v>
      </c>
      <c r="M43" s="1013" t="str">
        <f t="shared" si="25"/>
        <v>○</v>
      </c>
      <c r="N43" s="1012" t="str">
        <f t="shared" si="25"/>
        <v>○</v>
      </c>
      <c r="O43" s="1010" t="str">
        <f t="shared" si="25"/>
        <v>○</v>
      </c>
      <c r="P43" s="1013" t="str">
        <f t="shared" si="25"/>
        <v>○</v>
      </c>
      <c r="Q43" s="1014" t="str">
        <f t="shared" si="25"/>
        <v>○</v>
      </c>
      <c r="R43" s="1010" t="str">
        <f t="shared" si="25"/>
        <v>○</v>
      </c>
      <c r="S43" s="1015" t="str">
        <f t="shared" si="25"/>
        <v>○</v>
      </c>
      <c r="T43" s="1016" t="str">
        <f>+S43</f>
        <v>○</v>
      </c>
      <c r="U43" s="4556"/>
      <c r="V43" s="4371"/>
      <c r="W43" s="4372"/>
      <c r="X43" s="4372"/>
      <c r="Y43" s="4373"/>
      <c r="AA43" s="3188"/>
      <c r="AB43" s="3156"/>
      <c r="AC43" s="3156"/>
      <c r="AD43" s="3156"/>
      <c r="AE43" s="3156"/>
      <c r="AF43" s="3156"/>
      <c r="AG43" s="3156"/>
      <c r="AH43" s="3156"/>
      <c r="AI43" s="3189"/>
    </row>
    <row r="44" spans="1:35" s="965" customFormat="1" ht="15" customHeight="1" thickBot="1">
      <c r="A44" s="4509"/>
      <c r="B44" s="4383" t="s">
        <v>1269</v>
      </c>
      <c r="C44" s="4383"/>
      <c r="D44" s="4383"/>
      <c r="E44" s="4384"/>
      <c r="F44" s="1211" t="s">
        <v>1313</v>
      </c>
      <c r="G44" s="1017"/>
      <c r="H44" s="1018"/>
      <c r="I44" s="1019"/>
      <c r="J44" s="1020"/>
      <c r="K44" s="1021" t="s">
        <v>1270</v>
      </c>
      <c r="L44" s="1019"/>
      <c r="M44" s="1022"/>
      <c r="N44" s="1018"/>
      <c r="O44" s="1019"/>
      <c r="P44" s="1022" t="s">
        <v>1271</v>
      </c>
      <c r="Q44" s="1023"/>
      <c r="R44" s="1019"/>
      <c r="S44" s="1020"/>
      <c r="T44" s="1024" t="s">
        <v>221</v>
      </c>
      <c r="U44" s="4498" t="s">
        <v>291</v>
      </c>
      <c r="V44" s="4399"/>
      <c r="W44" s="4400"/>
      <c r="X44" s="4400"/>
      <c r="Y44" s="4401"/>
      <c r="AA44" s="3190"/>
      <c r="AB44" s="3191"/>
      <c r="AC44" s="3191"/>
      <c r="AD44" s="3191"/>
      <c r="AE44" s="3191"/>
      <c r="AF44" s="3191"/>
      <c r="AG44" s="3191"/>
      <c r="AH44" s="3191"/>
      <c r="AI44" s="3192"/>
    </row>
    <row r="45" spans="1:35" s="965" customFormat="1" ht="13.75" customHeight="1">
      <c r="A45" s="4509"/>
      <c r="B45" s="1025" t="s">
        <v>576</v>
      </c>
      <c r="C45" s="1025"/>
      <c r="D45" s="1026">
        <f>+T49</f>
        <v>6900</v>
      </c>
      <c r="E45" t="s">
        <v>572</v>
      </c>
      <c r="F45" s="1212" t="s">
        <v>1314</v>
      </c>
      <c r="G45" s="1028" t="s">
        <v>531</v>
      </c>
      <c r="H45" s="1029" t="s">
        <v>876</v>
      </c>
      <c r="I45" s="1030"/>
      <c r="J45" s="1031"/>
      <c r="K45" s="1029" t="s">
        <v>876</v>
      </c>
      <c r="L45" s="1030"/>
      <c r="M45" s="1032"/>
      <c r="N45" s="1029" t="s">
        <v>876</v>
      </c>
      <c r="O45" s="1030"/>
      <c r="P45" s="1032"/>
      <c r="Q45" s="1033" t="s">
        <v>876</v>
      </c>
      <c r="R45" s="1030"/>
      <c r="S45" s="1031"/>
      <c r="T45" s="1034"/>
      <c r="U45" s="4433"/>
      <c r="V45" s="4402"/>
      <c r="W45" s="4403"/>
      <c r="X45" s="4403"/>
      <c r="Y45" s="4404"/>
    </row>
    <row r="46" spans="1:35" s="965" customFormat="1" ht="13.75" customHeight="1">
      <c r="A46" s="4509"/>
      <c r="B46" s="1241">
        <f>+負荷記録表!C18</f>
        <v>2023</v>
      </c>
      <c r="C46" s="1025" t="s">
        <v>475</v>
      </c>
      <c r="D46" s="1026">
        <f>SUM(H50:S50)</f>
        <v>14904</v>
      </c>
      <c r="E46" s="966" t="s">
        <v>1272</v>
      </c>
      <c r="F46" s="1212" t="s">
        <v>1315</v>
      </c>
      <c r="G46" s="1028" t="s">
        <v>992</v>
      </c>
      <c r="H46" s="1035"/>
      <c r="I46" s="1030"/>
      <c r="J46" s="1031"/>
      <c r="K46" s="1029"/>
      <c r="L46" s="1036"/>
      <c r="M46" s="1032"/>
      <c r="N46" s="1030"/>
      <c r="O46" s="1030"/>
      <c r="P46" s="1032" t="s">
        <v>879</v>
      </c>
      <c r="Q46" s="1033" t="s">
        <v>878</v>
      </c>
      <c r="R46" s="1030" t="s">
        <v>877</v>
      </c>
      <c r="S46" s="1031"/>
      <c r="T46" s="1034"/>
      <c r="U46" s="4434"/>
      <c r="V46" s="4405"/>
      <c r="W46" s="4406"/>
      <c r="X46" s="4406"/>
      <c r="Y46" s="4407"/>
      <c r="AA46" s="296" t="s">
        <v>1563</v>
      </c>
    </row>
    <row r="47" spans="1:35" s="965" customFormat="1" ht="13.75" customHeight="1">
      <c r="A47" s="4509"/>
      <c r="B47" s="4545" t="s">
        <v>427</v>
      </c>
      <c r="C47" s="4545"/>
      <c r="D47" s="4545"/>
      <c r="E47">
        <f>+負荷記録表!B21</f>
        <v>2.16</v>
      </c>
      <c r="F47" s="1027" t="s">
        <v>1273</v>
      </c>
      <c r="G47" s="1037"/>
      <c r="H47" s="1038"/>
      <c r="I47" s="1039"/>
      <c r="J47" s="1040"/>
      <c r="K47" s="1041"/>
      <c r="L47" s="1039"/>
      <c r="M47" s="1042"/>
      <c r="N47" s="1030"/>
      <c r="O47" s="1030"/>
      <c r="P47" s="1032" t="s">
        <v>879</v>
      </c>
      <c r="Q47" s="1033" t="s">
        <v>878</v>
      </c>
      <c r="R47" s="1030" t="s">
        <v>877</v>
      </c>
      <c r="S47" s="1031"/>
      <c r="T47" s="1034"/>
      <c r="U47" s="4546" t="s">
        <v>292</v>
      </c>
      <c r="V47" s="4408"/>
      <c r="W47" s="4409"/>
      <c r="X47" s="4409"/>
      <c r="Y47" s="4410"/>
      <c r="AA47" s="3516" t="s">
        <v>1721</v>
      </c>
      <c r="AB47" s="3155"/>
      <c r="AC47" s="3155"/>
      <c r="AD47" s="3155"/>
      <c r="AE47" s="3155"/>
      <c r="AF47" s="3155"/>
      <c r="AG47" s="3155"/>
      <c r="AH47" s="3155"/>
      <c r="AI47" s="3718"/>
    </row>
    <row r="48" spans="1:35" s="965" customFormat="1" ht="13.75" customHeight="1">
      <c r="A48" s="4509"/>
      <c r="B48" s="1043"/>
      <c r="C48" s="1043"/>
      <c r="D48" s="1043"/>
      <c r="E48" s="966"/>
      <c r="F48" s="1027" t="s">
        <v>1273</v>
      </c>
      <c r="G48" s="1044"/>
      <c r="H48" s="1045"/>
      <c r="I48" s="1046"/>
      <c r="J48" s="1047"/>
      <c r="K48" s="1045"/>
      <c r="L48" s="1046"/>
      <c r="M48" s="1048"/>
      <c r="N48" s="1045"/>
      <c r="O48" s="1046"/>
      <c r="P48" s="1048"/>
      <c r="Q48" s="1045"/>
      <c r="R48" s="1046"/>
      <c r="S48" s="1047"/>
      <c r="T48" s="1034"/>
      <c r="U48" s="4547"/>
      <c r="V48" s="4402"/>
      <c r="W48" s="4403"/>
      <c r="X48" s="4403"/>
      <c r="Y48" s="4404"/>
      <c r="AA48" s="3719"/>
      <c r="AB48" s="3156"/>
      <c r="AC48" s="3156"/>
      <c r="AD48" s="3156"/>
      <c r="AE48" s="3156"/>
      <c r="AF48" s="3156"/>
      <c r="AG48" s="3156"/>
      <c r="AH48" s="3156"/>
      <c r="AI48" s="3720"/>
    </row>
    <row r="49" spans="1:35" s="965" customFormat="1" ht="13.75" customHeight="1">
      <c r="A49" s="4509"/>
      <c r="B49" s="965">
        <f>+B3</f>
        <v>2024</v>
      </c>
      <c r="C49" s="965" t="s">
        <v>476</v>
      </c>
      <c r="D49" s="1050"/>
      <c r="E49" s="966"/>
      <c r="F49" s="1027"/>
      <c r="G49" t="s">
        <v>1274</v>
      </c>
      <c r="H49" s="2889">
        <f>+負荷記録表!E18</f>
        <v>500</v>
      </c>
      <c r="I49" s="2890">
        <f>+負荷記録表!F18</f>
        <v>520</v>
      </c>
      <c r="J49" s="2891">
        <f>+負荷記録表!G18</f>
        <v>530</v>
      </c>
      <c r="K49" s="2889">
        <f>+負荷記録表!H18</f>
        <v>550</v>
      </c>
      <c r="L49" s="2890">
        <f>+負荷記録表!I18</f>
        <v>600</v>
      </c>
      <c r="M49" s="2891">
        <f>+負荷記録表!J18</f>
        <v>600</v>
      </c>
      <c r="N49" s="2889">
        <f>+負荷記録表!K18</f>
        <v>600</v>
      </c>
      <c r="O49" s="2890">
        <f>+負荷記録表!L18</f>
        <v>600</v>
      </c>
      <c r="P49" s="2891">
        <f>+負荷記録表!M18</f>
        <v>600</v>
      </c>
      <c r="Q49" s="2889">
        <f>+負荷記録表!N18</f>
        <v>600</v>
      </c>
      <c r="R49" s="2890">
        <f>+負荷記録表!O18</f>
        <v>600</v>
      </c>
      <c r="S49" s="2892">
        <f>+負荷記録表!P18</f>
        <v>600</v>
      </c>
      <c r="T49" s="2893">
        <f>SUM(H49:S49)</f>
        <v>6900</v>
      </c>
      <c r="U49" s="4547"/>
      <c r="V49" s="4402"/>
      <c r="W49" s="4403"/>
      <c r="X49" s="4403"/>
      <c r="Y49" s="4404"/>
      <c r="AA49" s="3719"/>
      <c r="AB49" s="3156"/>
      <c r="AC49" s="3156"/>
      <c r="AD49" s="3156"/>
      <c r="AE49" s="3156"/>
      <c r="AF49" s="3156"/>
      <c r="AG49" s="3156"/>
      <c r="AH49" s="3156"/>
      <c r="AI49" s="3720"/>
    </row>
    <row r="50" spans="1:35" s="965" customFormat="1" ht="13.75" customHeight="1">
      <c r="A50" s="4509"/>
      <c r="C50" s="1051" t="s">
        <v>226</v>
      </c>
      <c r="D50" s="1052">
        <v>0.98</v>
      </c>
      <c r="E50" s="966"/>
      <c r="F50" s="1053" t="s">
        <v>847</v>
      </c>
      <c r="G50" s="1054" t="s">
        <v>369</v>
      </c>
      <c r="H50" s="1055">
        <f>+H49*E47</f>
        <v>1080</v>
      </c>
      <c r="I50" s="1056">
        <f>+I49*E47</f>
        <v>1123.2</v>
      </c>
      <c r="J50" s="1057">
        <f>+J49*E47</f>
        <v>1144.8000000000002</v>
      </c>
      <c r="K50" s="1055">
        <f>+K49*E47</f>
        <v>1188</v>
      </c>
      <c r="L50" s="1056">
        <f>+L49*E47</f>
        <v>1296</v>
      </c>
      <c r="M50" s="1058">
        <f>+M49*E47</f>
        <v>1296</v>
      </c>
      <c r="N50" s="1055">
        <f>+N49*E47</f>
        <v>1296</v>
      </c>
      <c r="O50" s="1056">
        <f>+O49*E47</f>
        <v>1296</v>
      </c>
      <c r="P50" s="1058">
        <f>+P49*E47</f>
        <v>1296</v>
      </c>
      <c r="Q50" s="1059">
        <f>+Q49*E47</f>
        <v>1296</v>
      </c>
      <c r="R50" s="1056">
        <f>+R49*E47</f>
        <v>1296</v>
      </c>
      <c r="S50" s="1057">
        <f>+S49*E47</f>
        <v>1296</v>
      </c>
      <c r="T50" s="1060"/>
      <c r="U50" s="4548"/>
      <c r="V50" s="4405"/>
      <c r="W50" s="4406"/>
      <c r="X50" s="4406"/>
      <c r="Y50" s="4407"/>
      <c r="AA50" s="3719"/>
      <c r="AB50" s="3156"/>
      <c r="AC50" s="3156"/>
      <c r="AD50" s="3156"/>
      <c r="AE50" s="3156"/>
      <c r="AF50" s="3156"/>
      <c r="AG50" s="3156"/>
      <c r="AH50" s="3156"/>
      <c r="AI50" s="3720"/>
    </row>
    <row r="51" spans="1:35" s="965" customFormat="1" ht="13.75" customHeight="1">
      <c r="A51" s="4509"/>
      <c r="C51" s="1050" t="s">
        <v>72</v>
      </c>
      <c r="D51" s="1061">
        <f>+D50-1</f>
        <v>-2.0000000000000018E-2</v>
      </c>
      <c r="E51" s="966"/>
      <c r="F51" s="1027" t="s">
        <v>25</v>
      </c>
      <c r="G51" s="1062" t="s">
        <v>73</v>
      </c>
      <c r="H51" s="1063">
        <f>+H50</f>
        <v>1080</v>
      </c>
      <c r="I51" s="1064">
        <f t="shared" ref="I51:S51" si="26">+H51+I50</f>
        <v>2203.1999999999998</v>
      </c>
      <c r="J51" s="1065">
        <f t="shared" si="26"/>
        <v>3348</v>
      </c>
      <c r="K51" s="1063">
        <f t="shared" si="26"/>
        <v>4536</v>
      </c>
      <c r="L51" s="1064">
        <f t="shared" si="26"/>
        <v>5832</v>
      </c>
      <c r="M51" s="1066">
        <f t="shared" si="26"/>
        <v>7128</v>
      </c>
      <c r="N51" s="1063">
        <f t="shared" si="26"/>
        <v>8424</v>
      </c>
      <c r="O51" s="1064">
        <f t="shared" si="26"/>
        <v>9720</v>
      </c>
      <c r="P51" s="1066">
        <f t="shared" si="26"/>
        <v>11016</v>
      </c>
      <c r="Q51" s="1067">
        <f t="shared" si="26"/>
        <v>12312</v>
      </c>
      <c r="R51" s="1064">
        <f t="shared" si="26"/>
        <v>13608</v>
      </c>
      <c r="S51" s="1065">
        <f t="shared" si="26"/>
        <v>14904</v>
      </c>
      <c r="T51" s="1068"/>
      <c r="U51" s="4432" t="s">
        <v>863</v>
      </c>
      <c r="V51" s="4435"/>
      <c r="W51" s="4436"/>
      <c r="X51" s="4436"/>
      <c r="Y51" s="4437"/>
      <c r="AA51" s="3719"/>
      <c r="AB51" s="3156"/>
      <c r="AC51" s="3156"/>
      <c r="AD51" s="3156"/>
      <c r="AE51" s="3156"/>
      <c r="AF51" s="3156"/>
      <c r="AG51" s="3156"/>
      <c r="AH51" s="3156"/>
      <c r="AI51" s="3720"/>
    </row>
    <row r="52" spans="1:35" s="965" customFormat="1" ht="13.75" customHeight="1">
      <c r="A52" s="4509"/>
      <c r="C52" s="1050" t="s">
        <v>88</v>
      </c>
      <c r="D52" s="1069">
        <f>+S53</f>
        <v>14605.92</v>
      </c>
      <c r="E52" s="966" t="str">
        <f>+E46</f>
        <v>kg-CO2</v>
      </c>
      <c r="F52" s="1027" t="s">
        <v>25</v>
      </c>
      <c r="G52" s="1070" t="s">
        <v>194</v>
      </c>
      <c r="H52" s="1071">
        <f>+H50*D50</f>
        <v>1058.4000000000001</v>
      </c>
      <c r="I52" s="1071">
        <f>+I50*D50</f>
        <v>1100.7360000000001</v>
      </c>
      <c r="J52" s="1072">
        <f>+J50*D50</f>
        <v>1121.9040000000002</v>
      </c>
      <c r="K52" s="1073">
        <f>+K50*D50</f>
        <v>1164.24</v>
      </c>
      <c r="L52" s="1071">
        <f>+L50*D50</f>
        <v>1270.08</v>
      </c>
      <c r="M52" s="1074">
        <f>+M50*D50</f>
        <v>1270.08</v>
      </c>
      <c r="N52" s="1073">
        <f>+N50*D50</f>
        <v>1270.08</v>
      </c>
      <c r="O52" s="1071">
        <f>+O50*D50</f>
        <v>1270.08</v>
      </c>
      <c r="P52" s="1074">
        <f>+P50*D50</f>
        <v>1270.08</v>
      </c>
      <c r="Q52" s="1075">
        <f>+Q50*D50</f>
        <v>1270.08</v>
      </c>
      <c r="R52" s="1071">
        <f>+R50*D50</f>
        <v>1270.08</v>
      </c>
      <c r="S52" s="1072">
        <f>+S50*D50</f>
        <v>1270.08</v>
      </c>
      <c r="T52" s="1076"/>
      <c r="U52" s="4433"/>
      <c r="V52" s="4438"/>
      <c r="W52" s="4439"/>
      <c r="X52" s="4439"/>
      <c r="Y52" s="4440"/>
      <c r="AA52" s="3719"/>
      <c r="AB52" s="3156"/>
      <c r="AC52" s="3156"/>
      <c r="AD52" s="3156"/>
      <c r="AE52" s="3156"/>
      <c r="AF52" s="3156"/>
      <c r="AG52" s="3156"/>
      <c r="AH52" s="3156"/>
      <c r="AI52" s="3720"/>
    </row>
    <row r="53" spans="1:35" s="965" customFormat="1" ht="13.75" customHeight="1">
      <c r="A53" s="4509"/>
      <c r="D53" s="1077">
        <f>+D45*D50</f>
        <v>6762</v>
      </c>
      <c r="E53" s="966" t="str">
        <f>+E45</f>
        <v>㎥</v>
      </c>
      <c r="F53" s="1027" t="s">
        <v>1275</v>
      </c>
      <c r="G53" s="1062" t="s">
        <v>73</v>
      </c>
      <c r="H53" s="1064">
        <f>+H52</f>
        <v>1058.4000000000001</v>
      </c>
      <c r="I53" s="1064">
        <f t="shared" ref="I53:S53" si="27">+H53+I52</f>
        <v>2159.1360000000004</v>
      </c>
      <c r="J53" s="1065">
        <f t="shared" si="27"/>
        <v>3281.0400000000009</v>
      </c>
      <c r="K53" s="1063">
        <f t="shared" si="27"/>
        <v>4445.2800000000007</v>
      </c>
      <c r="L53" s="1064">
        <f t="shared" si="27"/>
        <v>5715.3600000000006</v>
      </c>
      <c r="M53" s="1066">
        <f t="shared" si="27"/>
        <v>6985.4400000000005</v>
      </c>
      <c r="N53" s="1063">
        <f t="shared" si="27"/>
        <v>8255.52</v>
      </c>
      <c r="O53" s="1064">
        <f t="shared" si="27"/>
        <v>9525.6</v>
      </c>
      <c r="P53" s="1066">
        <f t="shared" si="27"/>
        <v>10795.68</v>
      </c>
      <c r="Q53" s="1067">
        <f t="shared" si="27"/>
        <v>12065.76</v>
      </c>
      <c r="R53" s="1064">
        <f t="shared" si="27"/>
        <v>13335.84</v>
      </c>
      <c r="S53" s="1065">
        <f t="shared" si="27"/>
        <v>14605.92</v>
      </c>
      <c r="T53" s="1068"/>
      <c r="U53" s="4434"/>
      <c r="V53" s="4441"/>
      <c r="W53" s="4442"/>
      <c r="X53" s="4442"/>
      <c r="Y53" s="4443"/>
      <c r="AA53" s="3719"/>
      <c r="AB53" s="3156"/>
      <c r="AC53" s="3156"/>
      <c r="AD53" s="3156"/>
      <c r="AE53" s="3156"/>
      <c r="AF53" s="3156"/>
      <c r="AG53" s="3156"/>
      <c r="AH53" s="3156"/>
      <c r="AI53" s="3720"/>
    </row>
    <row r="54" spans="1:35" s="965" customFormat="1" ht="13.75" customHeight="1">
      <c r="A54" s="4509"/>
      <c r="E54" s="966"/>
      <c r="F54" s="1078" t="s">
        <v>846</v>
      </c>
      <c r="G54" s="1079" t="s">
        <v>1276</v>
      </c>
      <c r="H54" s="1080">
        <f>IF(負荷記録表!E20="","",負荷記録表!E20)</f>
        <v>490</v>
      </c>
      <c r="I54" s="1080">
        <f>IF(負荷記録表!F20="","",負荷記録表!F20)</f>
        <v>500</v>
      </c>
      <c r="J54" s="1081">
        <f>IF(負荷記録表!G20="","",負荷記録表!G20)</f>
        <v>510</v>
      </c>
      <c r="K54" s="1082">
        <f>IF(負荷記録表!H20="","",負荷記録表!H20)</f>
        <v>540</v>
      </c>
      <c r="L54" s="1080">
        <f>IF(負荷記録表!I20="","",負荷記録表!I20)</f>
        <v>580</v>
      </c>
      <c r="M54" s="1083">
        <f>IF(負荷記録表!J20="","",負荷記録表!J20)</f>
        <v>550</v>
      </c>
      <c r="N54" s="1082">
        <f>IF(負荷記録表!K20="","",負荷記録表!K20)</f>
        <v>550</v>
      </c>
      <c r="O54" s="1080">
        <f>IF(負荷記録表!L20="","",負荷記録表!L20)</f>
        <v>550</v>
      </c>
      <c r="P54" s="1083">
        <f>IF(負荷記録表!M20="","",負荷記録表!M20)</f>
        <v>550</v>
      </c>
      <c r="Q54" s="1084">
        <f>IF(負荷記録表!N20="","",負荷記録表!N20)</f>
        <v>550</v>
      </c>
      <c r="R54" s="1080">
        <f>IF(負荷記録表!O20="","",負荷記録表!O20)</f>
        <v>550</v>
      </c>
      <c r="S54" s="1081">
        <f>IF(負荷記録表!P20="","",負荷記録表!P20)</f>
        <v>550</v>
      </c>
      <c r="T54" s="2893">
        <f>SUM(H54:S54)</f>
        <v>6470</v>
      </c>
      <c r="U54" s="4432" t="s">
        <v>3180</v>
      </c>
      <c r="V54" s="4408"/>
      <c r="W54" s="4409"/>
      <c r="X54" s="4409"/>
      <c r="Y54" s="4410"/>
      <c r="AA54" s="3719"/>
      <c r="AB54" s="3156"/>
      <c r="AC54" s="3156"/>
      <c r="AD54" s="3156"/>
      <c r="AE54" s="3156"/>
      <c r="AF54" s="3156"/>
      <c r="AG54" s="3156"/>
      <c r="AH54" s="3156"/>
      <c r="AI54" s="3720"/>
    </row>
    <row r="55" spans="1:35" s="965" customFormat="1" ht="13.75" customHeight="1">
      <c r="A55" s="4509"/>
      <c r="B55" s="965">
        <f>+B49+1</f>
        <v>2025</v>
      </c>
      <c r="C55" s="965" t="s">
        <v>1277</v>
      </c>
      <c r="D55" s="1077">
        <f>+D46*E55</f>
        <v>14307.84</v>
      </c>
      <c r="E55" s="1085">
        <v>0.96</v>
      </c>
      <c r="F55" s="1027" t="s">
        <v>851</v>
      </c>
      <c r="G55" s="1086" t="s">
        <v>578</v>
      </c>
      <c r="H55" s="1087">
        <f>IF(H54="","",H54*E47)</f>
        <v>1058.4000000000001</v>
      </c>
      <c r="I55" s="1088">
        <f>IF(I54="","",I54*E47)</f>
        <v>1080</v>
      </c>
      <c r="J55" s="1089">
        <f>IF(J54="","",J54*E47)</f>
        <v>1101.6000000000001</v>
      </c>
      <c r="K55" s="1087">
        <f>IF(K54="","",K54*E47)</f>
        <v>1166.4000000000001</v>
      </c>
      <c r="L55" s="1088">
        <f>IF(L54="","",L54*E47)</f>
        <v>1252.8000000000002</v>
      </c>
      <c r="M55" s="1090">
        <f>IF(M54="","",M54*E47)</f>
        <v>1188</v>
      </c>
      <c r="N55" s="1087">
        <f>IF(N54="","",N54*E47)</f>
        <v>1188</v>
      </c>
      <c r="O55" s="1088">
        <f>IF(O54="","",O54*E47)</f>
        <v>1188</v>
      </c>
      <c r="P55" s="1090">
        <f>IF(P54="","",P54*E47)</f>
        <v>1188</v>
      </c>
      <c r="Q55" s="1091">
        <f>IF(Q54="","",Q54*E47)</f>
        <v>1188</v>
      </c>
      <c r="R55" s="1088">
        <f>IF(R54="","",R54*E47)</f>
        <v>1188</v>
      </c>
      <c r="S55" s="1089">
        <f>IF(S54="","",S54*E47)</f>
        <v>1188</v>
      </c>
      <c r="T55" s="1092">
        <f>SUM(H55:S55)</f>
        <v>13975.2</v>
      </c>
      <c r="U55" s="4433"/>
      <c r="V55" s="4402"/>
      <c r="W55" s="4403"/>
      <c r="X55" s="4403"/>
      <c r="Y55" s="4404"/>
      <c r="AA55" s="3719"/>
      <c r="AB55" s="3156"/>
      <c r="AC55" s="3156"/>
      <c r="AD55" s="3156"/>
      <c r="AE55" s="3156"/>
      <c r="AF55" s="3156"/>
      <c r="AG55" s="3156"/>
      <c r="AH55" s="3156"/>
      <c r="AI55" s="3720"/>
    </row>
    <row r="56" spans="1:35" s="965" customFormat="1" ht="13.75" customHeight="1" thickBot="1">
      <c r="A56" s="4509"/>
      <c r="B56" s="965">
        <f>+B55+1</f>
        <v>2026</v>
      </c>
      <c r="C56" s="965" t="s">
        <v>1277</v>
      </c>
      <c r="D56" s="1077">
        <f>+D46*E56</f>
        <v>14158.8</v>
      </c>
      <c r="E56" s="1085">
        <v>0.95</v>
      </c>
      <c r="F56" s="1093" t="s">
        <v>501</v>
      </c>
      <c r="G56" s="1094" t="s">
        <v>310</v>
      </c>
      <c r="H56" s="1095">
        <f>IF(H55="","",H55)</f>
        <v>1058.4000000000001</v>
      </c>
      <c r="I56" s="1095">
        <f t="shared" ref="I56:S56" si="28">IF(I55="","",(H56+I55))</f>
        <v>2138.4</v>
      </c>
      <c r="J56" s="1096">
        <f t="shared" si="28"/>
        <v>3240</v>
      </c>
      <c r="K56" s="1097">
        <f t="shared" si="28"/>
        <v>4406.3999999999996</v>
      </c>
      <c r="L56" s="1095">
        <f t="shared" si="28"/>
        <v>5659.2</v>
      </c>
      <c r="M56" s="1098">
        <f t="shared" si="28"/>
        <v>6847.2</v>
      </c>
      <c r="N56" s="1097">
        <f t="shared" si="28"/>
        <v>8035.2</v>
      </c>
      <c r="O56" s="1095">
        <f t="shared" si="28"/>
        <v>9223.2000000000007</v>
      </c>
      <c r="P56" s="1098">
        <f t="shared" si="28"/>
        <v>10411.200000000001</v>
      </c>
      <c r="Q56" s="1099">
        <f t="shared" si="28"/>
        <v>11599.2</v>
      </c>
      <c r="R56" s="1095">
        <f t="shared" si="28"/>
        <v>12787.2</v>
      </c>
      <c r="S56" s="1096">
        <f t="shared" si="28"/>
        <v>13975.2</v>
      </c>
      <c r="T56" s="1100">
        <f>+T54/T49</f>
        <v>0.93768115942028984</v>
      </c>
      <c r="U56" s="4433"/>
      <c r="V56" s="4402"/>
      <c r="W56" s="4403"/>
      <c r="X56" s="4403"/>
      <c r="Y56" s="4404"/>
      <c r="AA56" s="3719"/>
      <c r="AB56" s="3156"/>
      <c r="AC56" s="3156"/>
      <c r="AD56" s="3156"/>
      <c r="AE56" s="3156"/>
      <c r="AF56" s="3156"/>
      <c r="AG56" s="3156"/>
      <c r="AH56" s="3156"/>
      <c r="AI56" s="3720"/>
    </row>
    <row r="57" spans="1:35" s="965" customFormat="1" ht="13.75" customHeight="1">
      <c r="A57" s="4509"/>
      <c r="D57" s="1077"/>
      <c r="E57" s="966"/>
      <c r="F57" s="1101" t="s">
        <v>1278</v>
      </c>
      <c r="G57" s="1001" t="s">
        <v>990</v>
      </c>
      <c r="H57" s="1102" t="str">
        <f>IF(H54="","",IF(H55&lt;=H52,"○","×"))</f>
        <v>○</v>
      </c>
      <c r="I57" s="1102" t="str">
        <f t="shared" ref="I57:S57" si="29">IF(I54="","",IF(I55&lt;=I52,"○","×"))</f>
        <v>○</v>
      </c>
      <c r="J57" s="1103" t="str">
        <f t="shared" si="29"/>
        <v>○</v>
      </c>
      <c r="K57" s="1002" t="str">
        <f t="shared" si="29"/>
        <v>×</v>
      </c>
      <c r="L57" s="1102" t="str">
        <f t="shared" si="29"/>
        <v>○</v>
      </c>
      <c r="M57" s="1104" t="str">
        <f t="shared" si="29"/>
        <v>○</v>
      </c>
      <c r="N57" s="1002" t="str">
        <f t="shared" si="29"/>
        <v>○</v>
      </c>
      <c r="O57" s="1102" t="str">
        <f t="shared" si="29"/>
        <v>○</v>
      </c>
      <c r="P57" s="1104" t="str">
        <f t="shared" si="29"/>
        <v>○</v>
      </c>
      <c r="Q57" s="1002" t="str">
        <f t="shared" si="29"/>
        <v>○</v>
      </c>
      <c r="R57" s="1102" t="str">
        <f t="shared" si="29"/>
        <v>○</v>
      </c>
      <c r="S57" s="1103" t="str">
        <f t="shared" si="29"/>
        <v>○</v>
      </c>
      <c r="T57" s="1105"/>
      <c r="U57" s="4433"/>
      <c r="V57" s="4402"/>
      <c r="W57" s="4403"/>
      <c r="X57" s="4403"/>
      <c r="Y57" s="4404"/>
      <c r="AA57" s="3719"/>
      <c r="AB57" s="3156"/>
      <c r="AC57" s="3156"/>
      <c r="AD57" s="3156"/>
      <c r="AE57" s="3156"/>
      <c r="AF57" s="3156"/>
      <c r="AG57" s="3156"/>
      <c r="AH57" s="3156"/>
      <c r="AI57" s="3720"/>
    </row>
    <row r="58" spans="1:35" s="965" customFormat="1" ht="13.15" customHeight="1" thickBot="1">
      <c r="A58" s="4509"/>
      <c r="E58" s="1949"/>
      <c r="F58" s="1106"/>
      <c r="G58" s="1009" t="s">
        <v>991</v>
      </c>
      <c r="H58" s="1107" t="str">
        <f>IF(H54="","",IF(H56&lt;=H53,"○","×"))</f>
        <v>○</v>
      </c>
      <c r="I58" s="1107" t="str">
        <f t="shared" ref="I58:S58" si="30">IF(I54="","",IF(I56&lt;=I53,"○","×"))</f>
        <v>○</v>
      </c>
      <c r="J58" s="1108" t="str">
        <f t="shared" si="30"/>
        <v>○</v>
      </c>
      <c r="K58" s="1109" t="str">
        <f t="shared" si="30"/>
        <v>○</v>
      </c>
      <c r="L58" s="1107" t="str">
        <f t="shared" si="30"/>
        <v>○</v>
      </c>
      <c r="M58" s="1110" t="str">
        <f t="shared" si="30"/>
        <v>○</v>
      </c>
      <c r="N58" s="1109" t="str">
        <f t="shared" si="30"/>
        <v>○</v>
      </c>
      <c r="O58" s="1107" t="str">
        <f t="shared" si="30"/>
        <v>○</v>
      </c>
      <c r="P58" s="1110" t="str">
        <f t="shared" si="30"/>
        <v>○</v>
      </c>
      <c r="Q58" s="1109" t="str">
        <f t="shared" si="30"/>
        <v>○</v>
      </c>
      <c r="R58" s="1107" t="str">
        <f t="shared" si="30"/>
        <v>○</v>
      </c>
      <c r="S58" s="1108" t="str">
        <f t="shared" si="30"/>
        <v>○</v>
      </c>
      <c r="T58" s="1111" t="str">
        <f>IF(S54="","",IF(S56&lt;=S53,"○","×"))</f>
        <v>○</v>
      </c>
      <c r="U58" s="4444"/>
      <c r="V58" s="4519"/>
      <c r="W58" s="4520"/>
      <c r="X58" s="4520"/>
      <c r="Y58" s="4521"/>
      <c r="AA58" s="3719"/>
      <c r="AB58" s="3156"/>
      <c r="AC58" s="3156"/>
      <c r="AD58" s="3156"/>
      <c r="AE58" s="3156"/>
      <c r="AF58" s="3156"/>
      <c r="AG58" s="3156"/>
      <c r="AH58" s="3156"/>
      <c r="AI58" s="3720"/>
    </row>
    <row r="59" spans="1:35" s="965" customFormat="1" ht="13.75" hidden="1" customHeight="1">
      <c r="A59" s="4509"/>
      <c r="E59" s="966"/>
      <c r="F59" s="967"/>
      <c r="G59" s="968" t="s">
        <v>1266</v>
      </c>
      <c r="H59" s="969">
        <f>+H50/負荷記録表!E5</f>
        <v>1.08</v>
      </c>
      <c r="I59" s="970">
        <f>+I50/負荷記録表!F5</f>
        <v>1.1232</v>
      </c>
      <c r="J59" s="971">
        <f>+J50/負荷記録表!G5</f>
        <v>1.1448000000000003</v>
      </c>
      <c r="K59" s="969">
        <f>+K50/負荷記録表!H5</f>
        <v>1.1879999999999999</v>
      </c>
      <c r="L59" s="970">
        <f>+L50/負荷記録表!I5</f>
        <v>1.296</v>
      </c>
      <c r="M59" s="971">
        <f>+M50/負荷記録表!J5</f>
        <v>1.296</v>
      </c>
      <c r="N59" s="969">
        <f>+N50/負荷記録表!K5</f>
        <v>1.296</v>
      </c>
      <c r="O59" s="970">
        <f>+O50/負荷記録表!L5</f>
        <v>1.296</v>
      </c>
      <c r="P59" s="971">
        <f>+P50/負荷記録表!M5</f>
        <v>1.296</v>
      </c>
      <c r="Q59" s="969">
        <f>+Q50/負荷記録表!N5</f>
        <v>1.296</v>
      </c>
      <c r="R59" s="970">
        <f>+R50/負荷記録表!O5</f>
        <v>1.296</v>
      </c>
      <c r="S59" s="972">
        <f>+S50/負荷記録表!P5</f>
        <v>1.296</v>
      </c>
      <c r="T59" s="973"/>
      <c r="U59" s="974"/>
      <c r="V59" s="1978"/>
      <c r="W59" s="1979"/>
      <c r="X59" s="1979"/>
      <c r="Y59" s="1980"/>
      <c r="AA59" s="3719"/>
      <c r="AB59" s="3156"/>
      <c r="AC59" s="3156"/>
      <c r="AD59" s="3156"/>
      <c r="AE59" s="3156"/>
      <c r="AF59" s="3156"/>
      <c r="AG59" s="3156"/>
      <c r="AH59" s="3156"/>
      <c r="AI59" s="3720"/>
    </row>
    <row r="60" spans="1:35" s="965" customFormat="1" ht="13.75" hidden="1" customHeight="1">
      <c r="A60" s="4509"/>
      <c r="E60" s="966"/>
      <c r="F60" s="967"/>
      <c r="G60" s="805" t="s">
        <v>1194</v>
      </c>
      <c r="H60" s="975">
        <v>0</v>
      </c>
      <c r="I60" s="976">
        <v>0</v>
      </c>
      <c r="J60" s="977">
        <v>0</v>
      </c>
      <c r="K60" s="975">
        <v>0</v>
      </c>
      <c r="L60" s="976">
        <v>0</v>
      </c>
      <c r="M60" s="977">
        <v>0</v>
      </c>
      <c r="N60" s="975">
        <v>0</v>
      </c>
      <c r="O60" s="976">
        <v>0</v>
      </c>
      <c r="P60" s="977">
        <v>0</v>
      </c>
      <c r="Q60" s="975">
        <v>0</v>
      </c>
      <c r="R60" s="976">
        <v>0</v>
      </c>
      <c r="S60" s="978">
        <v>0</v>
      </c>
      <c r="T60" s="979">
        <f>+S60</f>
        <v>0</v>
      </c>
      <c r="U60" s="974"/>
      <c r="V60" s="1978"/>
      <c r="W60" s="1979"/>
      <c r="X60" s="1979"/>
      <c r="Y60" s="1980"/>
      <c r="AA60" s="3719"/>
      <c r="AB60" s="3156"/>
      <c r="AC60" s="3156"/>
      <c r="AD60" s="3156"/>
      <c r="AE60" s="3156"/>
      <c r="AF60" s="3156"/>
      <c r="AG60" s="3156"/>
      <c r="AH60" s="3156"/>
      <c r="AI60" s="3720"/>
    </row>
    <row r="61" spans="1:35" s="965" customFormat="1" ht="13.75" hidden="1" customHeight="1">
      <c r="A61" s="4509"/>
      <c r="E61" s="966"/>
      <c r="F61" s="967" t="str">
        <f>+負荷記録表!B5&amp;"原単位評価"</f>
        <v>売上高原単位評価</v>
      </c>
      <c r="G61" s="99" t="s">
        <v>1267</v>
      </c>
      <c r="H61" s="748">
        <f>+H59*D50</f>
        <v>1.0584</v>
      </c>
      <c r="I61" s="980">
        <f>+I59*D50</f>
        <v>1.1007359999999999</v>
      </c>
      <c r="J61" s="749">
        <f>+J59*D50</f>
        <v>1.1219040000000002</v>
      </c>
      <c r="K61" s="748">
        <f>+K59*D50</f>
        <v>1.1642399999999999</v>
      </c>
      <c r="L61" s="980">
        <f>+L59*D50</f>
        <v>1.2700800000000001</v>
      </c>
      <c r="M61" s="749">
        <f>+M59*D50</f>
        <v>1.2700800000000001</v>
      </c>
      <c r="N61" s="748">
        <f>+N59*D50</f>
        <v>1.2700800000000001</v>
      </c>
      <c r="O61" s="980">
        <f>+O59*D50</f>
        <v>1.2700800000000001</v>
      </c>
      <c r="P61" s="749">
        <f>+P59*D50</f>
        <v>1.2700800000000001</v>
      </c>
      <c r="Q61" s="748">
        <f>+Q59*D50</f>
        <v>1.2700800000000001</v>
      </c>
      <c r="R61" s="980">
        <f>+R59*D50</f>
        <v>1.2700800000000001</v>
      </c>
      <c r="S61" s="981">
        <f>+S59*D50</f>
        <v>1.2700800000000001</v>
      </c>
      <c r="T61" s="982"/>
      <c r="U61" s="974"/>
      <c r="V61" s="1978"/>
      <c r="W61" s="1979"/>
      <c r="X61" s="1979"/>
      <c r="Y61" s="1980"/>
      <c r="AA61" s="3719"/>
      <c r="AB61" s="3156"/>
      <c r="AC61" s="3156"/>
      <c r="AD61" s="3156"/>
      <c r="AE61" s="3156"/>
      <c r="AF61" s="3156"/>
      <c r="AG61" s="3156"/>
      <c r="AH61" s="3156"/>
      <c r="AI61" s="3720"/>
    </row>
    <row r="62" spans="1:35" s="965" customFormat="1" ht="13.75" hidden="1" customHeight="1">
      <c r="A62" s="4509"/>
      <c r="E62" s="966"/>
      <c r="F62" t="str">
        <f>+"kg-CO2/"&amp;負荷記録表!D5</f>
        <v>kg-CO2/千円</v>
      </c>
      <c r="G62" s="805" t="s">
        <v>1194</v>
      </c>
      <c r="H62" s="983">
        <f>+H60*D50</f>
        <v>0</v>
      </c>
      <c r="I62" s="984">
        <f>+I60*D50</f>
        <v>0</v>
      </c>
      <c r="J62" s="985">
        <f>+J60*D50</f>
        <v>0</v>
      </c>
      <c r="K62" s="983">
        <f>+K60*D50</f>
        <v>0</v>
      </c>
      <c r="L62" s="984">
        <f>+L60*D50</f>
        <v>0</v>
      </c>
      <c r="M62" s="985">
        <f>+M60*D50</f>
        <v>0</v>
      </c>
      <c r="N62" s="983">
        <f>+N60*D50</f>
        <v>0</v>
      </c>
      <c r="O62" s="984">
        <f>+O60*D50</f>
        <v>0</v>
      </c>
      <c r="P62" s="985">
        <f>+P60*D50</f>
        <v>0</v>
      </c>
      <c r="Q62" s="983">
        <f>+Q60*D50</f>
        <v>0</v>
      </c>
      <c r="R62" s="984">
        <f>+R60*D50</f>
        <v>0</v>
      </c>
      <c r="S62" s="986">
        <f>+S60*D50</f>
        <v>0</v>
      </c>
      <c r="T62" s="987">
        <f>+S62</f>
        <v>0</v>
      </c>
      <c r="U62" s="974"/>
      <c r="V62" s="1978"/>
      <c r="W62" s="1979"/>
      <c r="X62" s="1979"/>
      <c r="Y62" s="1980"/>
      <c r="AA62" s="3719"/>
      <c r="AB62" s="3156"/>
      <c r="AC62" s="3156"/>
      <c r="AD62" s="3156"/>
      <c r="AE62" s="3156"/>
      <c r="AF62" s="3156"/>
      <c r="AG62" s="3156"/>
      <c r="AH62" s="3156"/>
      <c r="AI62" s="3720"/>
    </row>
    <row r="63" spans="1:35" s="965" customFormat="1" ht="13.75" hidden="1" customHeight="1">
      <c r="A63" s="4509"/>
      <c r="E63" s="966"/>
      <c r="F63" s="967"/>
      <c r="G63" s="99" t="s">
        <v>1268</v>
      </c>
      <c r="H63" s="988">
        <f>+H55/負荷記録表!E7</f>
        <v>0.96218181818181825</v>
      </c>
      <c r="I63" s="989">
        <f>+I55/負荷記録表!F7</f>
        <v>0.98181818181818181</v>
      </c>
      <c r="J63" s="990">
        <f>+J55/負荷記録表!G7</f>
        <v>1.0014545454545456</v>
      </c>
      <c r="K63" s="988">
        <f>+K55/負荷記録表!H7</f>
        <v>1.0603636363636364</v>
      </c>
      <c r="L63" s="989">
        <f>+L55/負荷記録表!I7</f>
        <v>1.1389090909090911</v>
      </c>
      <c r="M63" s="990">
        <f>+M55/負荷記録表!J7</f>
        <v>1.08</v>
      </c>
      <c r="N63" s="988">
        <f>+N55/負荷記録表!K7</f>
        <v>1.08</v>
      </c>
      <c r="O63" s="989">
        <f>+O55/負荷記録表!L7</f>
        <v>1.08</v>
      </c>
      <c r="P63" s="990">
        <f>+P55/負荷記録表!M7</f>
        <v>1.08</v>
      </c>
      <c r="Q63" s="988">
        <f>+Q55/負荷記録表!N7</f>
        <v>1.08</v>
      </c>
      <c r="R63" s="989">
        <f>+R55/負荷記録表!O7</f>
        <v>1.08</v>
      </c>
      <c r="S63" s="991">
        <f>+S55/負荷記録表!P7</f>
        <v>1.08</v>
      </c>
      <c r="T63" s="992"/>
      <c r="U63" s="974"/>
      <c r="V63" s="1978"/>
      <c r="W63" s="1979"/>
      <c r="X63" s="1979"/>
      <c r="Y63" s="1980"/>
      <c r="AA63" s="3719"/>
      <c r="AB63" s="3156"/>
      <c r="AC63" s="3156"/>
      <c r="AD63" s="3156"/>
      <c r="AE63" s="3156"/>
      <c r="AF63" s="3156"/>
      <c r="AG63" s="3156"/>
      <c r="AH63" s="3156"/>
      <c r="AI63" s="3720"/>
    </row>
    <row r="64" spans="1:35" s="965" customFormat="1" ht="13.75" hidden="1" customHeight="1" thickBot="1">
      <c r="A64" s="4509"/>
      <c r="E64" s="966"/>
      <c r="F64" s="967"/>
      <c r="G64" s="993" t="s">
        <v>1194</v>
      </c>
      <c r="H64" s="994">
        <v>0</v>
      </c>
      <c r="I64" s="995">
        <v>0</v>
      </c>
      <c r="J64" s="996">
        <v>0</v>
      </c>
      <c r="K64" s="994">
        <v>0</v>
      </c>
      <c r="L64" s="995">
        <v>0</v>
      </c>
      <c r="M64" s="996">
        <v>0</v>
      </c>
      <c r="N64" s="994">
        <v>0</v>
      </c>
      <c r="O64" s="995">
        <v>0</v>
      </c>
      <c r="P64" s="996">
        <v>0</v>
      </c>
      <c r="Q64" s="997">
        <v>0</v>
      </c>
      <c r="R64" s="998">
        <v>0</v>
      </c>
      <c r="S64" s="999">
        <v>0</v>
      </c>
      <c r="T64" s="1000">
        <f>+S64</f>
        <v>0</v>
      </c>
      <c r="U64" s="974"/>
      <c r="V64" s="1978"/>
      <c r="W64" s="1979"/>
      <c r="X64" s="1979"/>
      <c r="Y64" s="1980"/>
      <c r="AA64" s="3719"/>
      <c r="AB64" s="3156"/>
      <c r="AC64" s="3156"/>
      <c r="AD64" s="3156"/>
      <c r="AE64" s="3156"/>
      <c r="AF64" s="3156"/>
      <c r="AG64" s="3156"/>
      <c r="AH64" s="3156"/>
      <c r="AI64" s="3720"/>
    </row>
    <row r="65" spans="1:35" s="965" customFormat="1" ht="13.75" hidden="1" customHeight="1">
      <c r="A65" s="4509"/>
      <c r="E65" s="966"/>
      <c r="F65" s="967"/>
      <c r="G65" s="1001" t="s">
        <v>990</v>
      </c>
      <c r="H65" s="1002" t="str">
        <f>IF(H63="","",IF(H63&lt;=H61,"○","×"))</f>
        <v>○</v>
      </c>
      <c r="I65" s="1003" t="str">
        <f t="shared" ref="I65:S65" si="31">IF(I63="","",IF(I63&lt;=I61,"○","×"))</f>
        <v>○</v>
      </c>
      <c r="J65" s="1004" t="str">
        <f t="shared" si="31"/>
        <v>○</v>
      </c>
      <c r="K65" s="1005" t="str">
        <f t="shared" si="31"/>
        <v>○</v>
      </c>
      <c r="L65" s="1003" t="str">
        <f t="shared" si="31"/>
        <v>○</v>
      </c>
      <c r="M65" s="1006" t="str">
        <f t="shared" si="31"/>
        <v>○</v>
      </c>
      <c r="N65" s="1005" t="str">
        <f t="shared" si="31"/>
        <v>○</v>
      </c>
      <c r="O65" s="1003" t="str">
        <f t="shared" si="31"/>
        <v>○</v>
      </c>
      <c r="P65" s="1006" t="str">
        <f t="shared" si="31"/>
        <v>○</v>
      </c>
      <c r="Q65" s="1005" t="str">
        <f t="shared" si="31"/>
        <v>○</v>
      </c>
      <c r="R65" s="1003" t="str">
        <f t="shared" si="31"/>
        <v>○</v>
      </c>
      <c r="S65" s="1004" t="str">
        <f t="shared" si="31"/>
        <v>○</v>
      </c>
      <c r="T65" s="1007"/>
      <c r="U65" s="974"/>
      <c r="V65" s="1978"/>
      <c r="W65" s="1979"/>
      <c r="X65" s="1979"/>
      <c r="Y65" s="1980"/>
      <c r="AA65" s="3719"/>
      <c r="AB65" s="3156"/>
      <c r="AC65" s="3156"/>
      <c r="AD65" s="3156"/>
      <c r="AE65" s="3156"/>
      <c r="AF65" s="3156"/>
      <c r="AG65" s="3156"/>
      <c r="AH65" s="3156"/>
      <c r="AI65" s="3720"/>
    </row>
    <row r="66" spans="1:35" s="965" customFormat="1" ht="13.75" hidden="1" customHeight="1" thickBot="1">
      <c r="A66" s="4509"/>
      <c r="E66" s="966"/>
      <c r="F66" s="967"/>
      <c r="G66" s="1009" t="s">
        <v>991</v>
      </c>
      <c r="H66" s="1010" t="str">
        <f>IF(H63="","",IF(H64&lt;=H62,"○","×"))</f>
        <v>○</v>
      </c>
      <c r="I66" s="1010" t="str">
        <f t="shared" ref="I66:S66" si="32">IF(I63="","",IF(I64&lt;=I62,"○","×"))</f>
        <v>○</v>
      </c>
      <c r="J66" s="1011" t="str">
        <f t="shared" si="32"/>
        <v>○</v>
      </c>
      <c r="K66" s="1012" t="str">
        <f t="shared" si="32"/>
        <v>○</v>
      </c>
      <c r="L66" s="1010" t="str">
        <f t="shared" si="32"/>
        <v>○</v>
      </c>
      <c r="M66" s="1013" t="str">
        <f t="shared" si="32"/>
        <v>○</v>
      </c>
      <c r="N66" s="1012" t="str">
        <f t="shared" si="32"/>
        <v>○</v>
      </c>
      <c r="O66" s="1010" t="str">
        <f t="shared" si="32"/>
        <v>○</v>
      </c>
      <c r="P66" s="1013" t="str">
        <f t="shared" si="32"/>
        <v>○</v>
      </c>
      <c r="Q66" s="1014" t="str">
        <f t="shared" si="32"/>
        <v>○</v>
      </c>
      <c r="R66" s="1010" t="str">
        <f t="shared" si="32"/>
        <v>○</v>
      </c>
      <c r="S66" s="1015" t="str">
        <f t="shared" si="32"/>
        <v>○</v>
      </c>
      <c r="T66" s="1016" t="str">
        <f>+S66</f>
        <v>○</v>
      </c>
      <c r="U66" s="974"/>
      <c r="V66" s="1978"/>
      <c r="W66" s="1979"/>
      <c r="X66" s="1979"/>
      <c r="Y66" s="1980"/>
      <c r="AA66" s="3719"/>
      <c r="AB66" s="3156"/>
      <c r="AC66" s="3156"/>
      <c r="AD66" s="3156"/>
      <c r="AE66" s="3156"/>
      <c r="AF66" s="3156"/>
      <c r="AG66" s="3156"/>
      <c r="AH66" s="3156"/>
      <c r="AI66" s="3720"/>
    </row>
    <row r="67" spans="1:35" ht="21" customHeight="1">
      <c r="A67" s="4509"/>
      <c r="B67" s="4552" t="s">
        <v>780</v>
      </c>
      <c r="C67" s="4553"/>
      <c r="D67" s="4553"/>
      <c r="E67" s="4554"/>
      <c r="F67" s="2798" t="s">
        <v>3206</v>
      </c>
      <c r="G67" s="1959"/>
      <c r="H67" s="312"/>
      <c r="I67" s="313"/>
      <c r="J67" s="314"/>
      <c r="K67" s="312"/>
      <c r="L67" s="313"/>
      <c r="M67" s="315"/>
      <c r="N67" s="312"/>
      <c r="O67" s="313"/>
      <c r="P67" s="315"/>
      <c r="Q67" s="316"/>
      <c r="R67" s="313"/>
      <c r="S67" s="314"/>
      <c r="T67" s="1024" t="s">
        <v>221</v>
      </c>
      <c r="U67" s="4394" t="str">
        <f>+U7</f>
        <v>1/4半期</v>
      </c>
      <c r="V67" s="4426"/>
      <c r="W67" s="4427"/>
      <c r="X67" s="4427"/>
      <c r="Y67" s="4428"/>
      <c r="AA67" s="3719"/>
      <c r="AB67" s="3156"/>
      <c r="AC67" s="3156"/>
      <c r="AD67" s="3156"/>
      <c r="AE67" s="3156"/>
      <c r="AF67" s="3156"/>
      <c r="AG67" s="3156"/>
      <c r="AH67" s="3156"/>
      <c r="AI67" s="3720"/>
    </row>
    <row r="68" spans="1:35" ht="15" customHeight="1">
      <c r="A68" s="4509"/>
      <c r="B68" s="585"/>
      <c r="C68" s="586"/>
      <c r="D68" s="586"/>
      <c r="E68" s="587"/>
      <c r="F68" s="1952" t="s">
        <v>502</v>
      </c>
      <c r="G68" s="1977"/>
      <c r="H68" s="372"/>
      <c r="I68" s="373"/>
      <c r="J68" s="374"/>
      <c r="K68" s="372"/>
      <c r="L68" s="373"/>
      <c r="M68" s="375"/>
      <c r="N68" s="372"/>
      <c r="O68" s="373"/>
      <c r="P68" s="375"/>
      <c r="Q68" s="376"/>
      <c r="R68" s="373"/>
      <c r="S68" s="374"/>
      <c r="T68" s="1034"/>
      <c r="U68" s="4363"/>
      <c r="V68" s="4368"/>
      <c r="W68" s="4369"/>
      <c r="X68" s="4369"/>
      <c r="Y68" s="4370"/>
      <c r="AA68" s="1319"/>
      <c r="AB68" s="1317"/>
      <c r="AC68" s="1317"/>
      <c r="AD68" s="1317"/>
      <c r="AE68" s="1317"/>
      <c r="AF68" s="1317"/>
      <c r="AG68" s="1317"/>
      <c r="AH68" s="1317"/>
      <c r="AI68" s="1320"/>
    </row>
    <row r="69" spans="1:35" ht="13.75" customHeight="1">
      <c r="A69" s="4509"/>
      <c r="B69" s="317" t="s">
        <v>576</v>
      </c>
      <c r="C69" s="318"/>
      <c r="D69" s="318"/>
      <c r="E69" s="320"/>
      <c r="F69" s="1975" t="s">
        <v>503</v>
      </c>
      <c r="G69" s="1960"/>
      <c r="H69" s="322"/>
      <c r="I69" s="323"/>
      <c r="J69" s="324"/>
      <c r="K69" s="322"/>
      <c r="L69" s="323"/>
      <c r="M69" s="325"/>
      <c r="N69" s="322"/>
      <c r="O69" s="323"/>
      <c r="P69" s="325"/>
      <c r="Q69" s="326"/>
      <c r="R69" s="323"/>
      <c r="S69" s="324"/>
      <c r="T69" s="1034"/>
      <c r="U69" s="4395"/>
      <c r="V69" s="4396"/>
      <c r="W69" s="4397"/>
      <c r="X69" s="4397"/>
      <c r="Y69" s="4398"/>
      <c r="AA69" s="1359" t="s">
        <v>1570</v>
      </c>
      <c r="AB69" s="4557" t="s">
        <v>1574</v>
      </c>
      <c r="AC69" s="4558"/>
      <c r="AD69" s="4557" t="s">
        <v>1573</v>
      </c>
      <c r="AE69" s="4559"/>
      <c r="AF69" s="4558"/>
      <c r="AG69" s="4557" t="s">
        <v>1572</v>
      </c>
      <c r="AH69" s="4560"/>
      <c r="AI69" s="4561"/>
    </row>
    <row r="70" spans="1:35" ht="13.75" customHeight="1">
      <c r="A70" s="4509"/>
      <c r="B70" s="1241">
        <f>+負荷記録表!C32</f>
        <v>2023</v>
      </c>
      <c r="C70" s="318" t="s">
        <v>1</v>
      </c>
      <c r="D70" s="319">
        <f>SUM(H71:S71)</f>
        <v>1200</v>
      </c>
      <c r="E70" s="320" t="s">
        <v>579</v>
      </c>
      <c r="F70" s="1952"/>
      <c r="G70" s="1960"/>
      <c r="H70" s="588"/>
      <c r="I70" s="68"/>
      <c r="J70" s="206"/>
      <c r="K70" s="588"/>
      <c r="L70" s="68"/>
      <c r="M70" s="132"/>
      <c r="N70" s="588"/>
      <c r="O70" s="68"/>
      <c r="P70" s="132"/>
      <c r="Q70" s="588"/>
      <c r="R70" s="68"/>
      <c r="S70" s="206"/>
      <c r="T70" s="1034"/>
      <c r="U70" s="4480" t="str">
        <f>+U10</f>
        <v>上半期</v>
      </c>
      <c r="V70" s="4365"/>
      <c r="W70" s="4366"/>
      <c r="X70" s="4366"/>
      <c r="Y70" s="4367"/>
      <c r="AA70" s="2278">
        <v>1</v>
      </c>
      <c r="AB70" s="4457" t="s">
        <v>1571</v>
      </c>
      <c r="AC70" s="4459"/>
      <c r="AD70" s="4458" t="s">
        <v>2455</v>
      </c>
      <c r="AE70" s="4458"/>
      <c r="AF70" s="4458"/>
      <c r="AG70" s="4457" t="s">
        <v>2456</v>
      </c>
      <c r="AH70" s="4458"/>
      <c r="AI70" s="4459"/>
    </row>
    <row r="71" spans="1:35" ht="13.75" customHeight="1">
      <c r="A71" s="4509"/>
      <c r="B71" s="347"/>
      <c r="C71" s="318" t="s">
        <v>2</v>
      </c>
      <c r="D71" s="319">
        <f>SUM(H72:S72)</f>
        <v>2400</v>
      </c>
      <c r="E71" s="320" t="s">
        <v>579</v>
      </c>
      <c r="F71" s="1952"/>
      <c r="G71" s="334" t="s">
        <v>368</v>
      </c>
      <c r="H71" s="1119">
        <f>+負荷記録表!E32</f>
        <v>100</v>
      </c>
      <c r="I71" s="1120">
        <f>+負荷記録表!F32</f>
        <v>100</v>
      </c>
      <c r="J71" s="1121">
        <f>+負荷記録表!G32</f>
        <v>100</v>
      </c>
      <c r="K71" s="1119">
        <f>+負荷記録表!H32</f>
        <v>100</v>
      </c>
      <c r="L71" s="1120">
        <f>+負荷記録表!I32</f>
        <v>100</v>
      </c>
      <c r="M71" s="1122">
        <f>+負荷記録表!J32</f>
        <v>100</v>
      </c>
      <c r="N71" s="1119">
        <f>+負荷記録表!K32</f>
        <v>100</v>
      </c>
      <c r="O71" s="1120">
        <f>+負荷記録表!L32</f>
        <v>100</v>
      </c>
      <c r="P71" s="1122">
        <f>+負荷記録表!M32</f>
        <v>100</v>
      </c>
      <c r="Q71" s="1123">
        <f>+負荷記録表!N32</f>
        <v>100</v>
      </c>
      <c r="R71" s="1120">
        <f>+負荷記録表!O32</f>
        <v>100</v>
      </c>
      <c r="S71" s="1121">
        <f>+負荷記録表!P32</f>
        <v>100</v>
      </c>
      <c r="T71" s="231">
        <f>SUM(H71:S71)</f>
        <v>1200</v>
      </c>
      <c r="U71" s="4351"/>
      <c r="V71" s="4368"/>
      <c r="W71" s="4369"/>
      <c r="X71" s="4369"/>
      <c r="Y71" s="4370"/>
      <c r="AA71" s="2277"/>
      <c r="AB71" s="4460"/>
      <c r="AC71" s="4462"/>
      <c r="AD71" s="4461"/>
      <c r="AE71" s="4461"/>
      <c r="AF71" s="4461"/>
      <c r="AG71" s="4460"/>
      <c r="AH71" s="4461"/>
      <c r="AI71" s="4462"/>
    </row>
    <row r="72" spans="1:35" ht="13.75" customHeight="1">
      <c r="A72" s="4509"/>
      <c r="B72" s="347"/>
      <c r="C72" s="318"/>
      <c r="D72" s="319">
        <f>S75</f>
        <v>9036</v>
      </c>
      <c r="E72" s="327" t="s">
        <v>665</v>
      </c>
      <c r="F72" s="1952"/>
      <c r="G72" s="340" t="s">
        <v>28</v>
      </c>
      <c r="H72" s="1129">
        <f>+負荷記録表!E36</f>
        <v>200</v>
      </c>
      <c r="I72" s="1130">
        <f>+負荷記録表!F36</f>
        <v>200</v>
      </c>
      <c r="J72" s="1131">
        <f>+負荷記録表!G36</f>
        <v>200</v>
      </c>
      <c r="K72" s="1129">
        <f>+負荷記録表!H36</f>
        <v>200</v>
      </c>
      <c r="L72" s="1130">
        <f>+負荷記録表!I36</f>
        <v>200</v>
      </c>
      <c r="M72" s="1132">
        <f>+負荷記録表!J36</f>
        <v>200</v>
      </c>
      <c r="N72" s="1129">
        <f>+負荷記録表!K36</f>
        <v>200</v>
      </c>
      <c r="O72" s="1130">
        <f>+負荷記録表!L36</f>
        <v>200</v>
      </c>
      <c r="P72" s="1132">
        <f>+負荷記録表!M36</f>
        <v>200</v>
      </c>
      <c r="Q72" s="1133">
        <f>+負荷記録表!N36</f>
        <v>200</v>
      </c>
      <c r="R72" s="1130">
        <f>+負荷記録表!O36</f>
        <v>200</v>
      </c>
      <c r="S72" s="1131">
        <f>+負荷記録表!P36</f>
        <v>200</v>
      </c>
      <c r="T72" s="231">
        <f>SUM(H72:S72)</f>
        <v>2400</v>
      </c>
      <c r="U72" s="4351"/>
      <c r="V72" s="4368"/>
      <c r="W72" s="4369"/>
      <c r="X72" s="4369"/>
      <c r="Y72" s="4370"/>
      <c r="AA72" s="2277"/>
      <c r="AB72" s="4460"/>
      <c r="AC72" s="4462"/>
      <c r="AD72" s="4461"/>
      <c r="AE72" s="4461"/>
      <c r="AF72" s="4461"/>
      <c r="AG72" s="4460"/>
      <c r="AH72" s="4461"/>
      <c r="AI72" s="4462"/>
    </row>
    <row r="73" spans="1:35" ht="13.15" hidden="1" customHeight="1">
      <c r="A73" s="4509"/>
      <c r="B73" s="347"/>
      <c r="C73" s="318"/>
      <c r="D73" s="319"/>
      <c r="E73" s="327"/>
      <c r="F73" s="1952"/>
      <c r="G73" s="340"/>
      <c r="H73" s="1124">
        <f>+H72</f>
        <v>200</v>
      </c>
      <c r="I73" s="1125">
        <f>+H73+I72</f>
        <v>400</v>
      </c>
      <c r="J73" s="1126">
        <f t="shared" ref="J73" si="33">+I73+J72</f>
        <v>600</v>
      </c>
      <c r="K73" s="1124">
        <f t="shared" ref="K73" si="34">+J73+K72</f>
        <v>800</v>
      </c>
      <c r="L73" s="1125">
        <f t="shared" ref="L73" si="35">+K73+L72</f>
        <v>1000</v>
      </c>
      <c r="M73" s="1127">
        <f t="shared" ref="M73" si="36">+L73+M72</f>
        <v>1200</v>
      </c>
      <c r="N73" s="1124">
        <f t="shared" ref="N73" si="37">+M73+N72</f>
        <v>1400</v>
      </c>
      <c r="O73" s="1125">
        <f t="shared" ref="O73" si="38">+N73+O72</f>
        <v>1600</v>
      </c>
      <c r="P73" s="1127">
        <f t="shared" ref="P73" si="39">+O73+P72</f>
        <v>1800</v>
      </c>
      <c r="Q73" s="1128">
        <f t="shared" ref="Q73" si="40">+P73+Q72</f>
        <v>2000</v>
      </c>
      <c r="R73" s="1125">
        <f t="shared" ref="R73" si="41">+Q73+R72</f>
        <v>2200</v>
      </c>
      <c r="S73" s="1126">
        <f t="shared" ref="S73" si="42">+R73+S72</f>
        <v>2400</v>
      </c>
      <c r="T73" s="1112"/>
      <c r="U73" s="4351"/>
      <c r="V73" s="4368"/>
      <c r="W73" s="4369"/>
      <c r="X73" s="4369"/>
      <c r="Y73" s="4370"/>
      <c r="AA73" s="2279"/>
      <c r="AB73" s="4460"/>
      <c r="AC73" s="4462"/>
      <c r="AD73" s="4461"/>
      <c r="AE73" s="4461"/>
      <c r="AF73" s="4461"/>
      <c r="AG73" s="4460"/>
      <c r="AH73" s="4461"/>
      <c r="AI73" s="4462"/>
    </row>
    <row r="74" spans="1:35" ht="13.75" customHeight="1">
      <c r="A74" s="4509"/>
      <c r="B74" s="4549" t="s">
        <v>427</v>
      </c>
      <c r="C74" s="4549"/>
      <c r="D74" s="4549"/>
      <c r="E74" s="1214" t="s">
        <v>2473</v>
      </c>
      <c r="F74" s="1952"/>
      <c r="G74" s="348" t="s">
        <v>370</v>
      </c>
      <c r="H74" s="1119">
        <f>+H71*$E$75+H72*$E$76</f>
        <v>753</v>
      </c>
      <c r="I74" s="1120">
        <f t="shared" ref="I74:S74" si="43">+I71*$E$75+I72*$E$76</f>
        <v>753</v>
      </c>
      <c r="J74" s="1121">
        <f t="shared" si="43"/>
        <v>753</v>
      </c>
      <c r="K74" s="1119">
        <f t="shared" si="43"/>
        <v>753</v>
      </c>
      <c r="L74" s="1120">
        <f t="shared" si="43"/>
        <v>753</v>
      </c>
      <c r="M74" s="1122">
        <f t="shared" si="43"/>
        <v>753</v>
      </c>
      <c r="N74" s="1119">
        <f t="shared" si="43"/>
        <v>753</v>
      </c>
      <c r="O74" s="1120">
        <f t="shared" si="43"/>
        <v>753</v>
      </c>
      <c r="P74" s="1122">
        <f t="shared" si="43"/>
        <v>753</v>
      </c>
      <c r="Q74" s="1123">
        <f t="shared" si="43"/>
        <v>753</v>
      </c>
      <c r="R74" s="1120">
        <f t="shared" si="43"/>
        <v>753</v>
      </c>
      <c r="S74" s="1121">
        <f t="shared" si="43"/>
        <v>753</v>
      </c>
      <c r="T74" s="229">
        <f>SUM(H74:S74)</f>
        <v>9036</v>
      </c>
      <c r="U74" s="4352"/>
      <c r="V74" s="4396"/>
      <c r="W74" s="4397"/>
      <c r="X74" s="4397"/>
      <c r="Y74" s="4398"/>
      <c r="AA74" s="2277"/>
      <c r="AB74" s="4460"/>
      <c r="AC74" s="4462"/>
      <c r="AD74" s="4461"/>
      <c r="AE74" s="4461"/>
      <c r="AF74" s="4461"/>
      <c r="AG74" s="4460"/>
      <c r="AH74" s="4461"/>
      <c r="AI74" s="4462"/>
    </row>
    <row r="75" spans="1:35" ht="13.75" customHeight="1">
      <c r="A75" s="4509"/>
      <c r="B75" s="1050"/>
      <c r="C75" s="1050"/>
      <c r="D75" s="1213" t="s">
        <v>1319</v>
      </c>
      <c r="E75" s="965">
        <f>+負荷記録表!B35</f>
        <v>2.29</v>
      </c>
      <c r="F75" s="1989" t="s">
        <v>847</v>
      </c>
      <c r="G75" s="349" t="s">
        <v>371</v>
      </c>
      <c r="H75" s="1129">
        <f>+H74</f>
        <v>753</v>
      </c>
      <c r="I75" s="1130">
        <f t="shared" ref="I75:S75" si="44">+H75+I74</f>
        <v>1506</v>
      </c>
      <c r="J75" s="1131">
        <f t="shared" si="44"/>
        <v>2259</v>
      </c>
      <c r="K75" s="1129">
        <f t="shared" si="44"/>
        <v>3012</v>
      </c>
      <c r="L75" s="1130">
        <f t="shared" si="44"/>
        <v>3765</v>
      </c>
      <c r="M75" s="1132">
        <f t="shared" si="44"/>
        <v>4518</v>
      </c>
      <c r="N75" s="1129">
        <f t="shared" si="44"/>
        <v>5271</v>
      </c>
      <c r="O75" s="1130">
        <f t="shared" si="44"/>
        <v>6024</v>
      </c>
      <c r="P75" s="1132">
        <f t="shared" si="44"/>
        <v>6777</v>
      </c>
      <c r="Q75" s="1133">
        <f t="shared" si="44"/>
        <v>7530</v>
      </c>
      <c r="R75" s="1130">
        <f t="shared" si="44"/>
        <v>8283</v>
      </c>
      <c r="S75" s="1131">
        <f t="shared" si="44"/>
        <v>9036</v>
      </c>
      <c r="T75" s="225"/>
      <c r="U75" s="4362" t="str">
        <f>+U15</f>
        <v>3/4半期</v>
      </c>
      <c r="V75" s="4365"/>
      <c r="W75" s="4366"/>
      <c r="X75" s="4366"/>
      <c r="Y75" s="4367"/>
      <c r="AA75" s="1360"/>
      <c r="AB75" s="4463"/>
      <c r="AC75" s="4465"/>
      <c r="AD75" s="4464"/>
      <c r="AE75" s="4464"/>
      <c r="AF75" s="4464"/>
      <c r="AG75" s="4463"/>
      <c r="AH75" s="4464"/>
      <c r="AI75" s="4465"/>
    </row>
    <row r="76" spans="1:35" ht="13.75" customHeight="1">
      <c r="A76" s="4509"/>
      <c r="B76" s="965"/>
      <c r="C76" s="965"/>
      <c r="D76" s="1214" t="s">
        <v>1213</v>
      </c>
      <c r="E76" s="965">
        <f>+負荷記録表!B39</f>
        <v>2.62</v>
      </c>
      <c r="F76" s="1952" t="s">
        <v>25</v>
      </c>
      <c r="G76" s="338" t="s">
        <v>29</v>
      </c>
      <c r="H76" s="1134">
        <f>+H74*D78</f>
        <v>737.93999999999994</v>
      </c>
      <c r="I76" s="1135">
        <f>+I74*D78</f>
        <v>737.93999999999994</v>
      </c>
      <c r="J76" s="1136">
        <f>+J74*D78</f>
        <v>737.93999999999994</v>
      </c>
      <c r="K76" s="1134">
        <f>+K74*D78</f>
        <v>737.93999999999994</v>
      </c>
      <c r="L76" s="1135">
        <f>+L74*D78</f>
        <v>737.93999999999994</v>
      </c>
      <c r="M76" s="1137">
        <f>+M74*D78</f>
        <v>737.93999999999994</v>
      </c>
      <c r="N76" s="1134">
        <f>+N74*D78</f>
        <v>737.93999999999994</v>
      </c>
      <c r="O76" s="1135">
        <f>+O74*D78</f>
        <v>737.93999999999994</v>
      </c>
      <c r="P76" s="1137">
        <f>+P74*D78</f>
        <v>737.93999999999994</v>
      </c>
      <c r="Q76" s="1138">
        <f>+Q74*D78</f>
        <v>737.93999999999994</v>
      </c>
      <c r="R76" s="1135">
        <f>+R74*D78</f>
        <v>737.93999999999994</v>
      </c>
      <c r="S76" s="1136">
        <f>+S74*D78</f>
        <v>737.93999999999994</v>
      </c>
      <c r="T76" s="229">
        <f>SUM(H76:S76)</f>
        <v>8855.279999999997</v>
      </c>
      <c r="U76" s="4363"/>
      <c r="V76" s="4368"/>
      <c r="W76" s="4369"/>
      <c r="X76" s="4369"/>
      <c r="Y76" s="4370"/>
      <c r="AA76" s="4564">
        <v>2</v>
      </c>
      <c r="AB76" s="4562" t="s">
        <v>1575</v>
      </c>
      <c r="AC76" s="4562"/>
      <c r="AD76" s="4562" t="s">
        <v>2458</v>
      </c>
      <c r="AE76" s="4567"/>
      <c r="AF76" s="4567"/>
      <c r="AG76" s="4562" t="s">
        <v>2457</v>
      </c>
      <c r="AH76" s="4568"/>
      <c r="AI76" s="4568"/>
    </row>
    <row r="77" spans="1:35" ht="13.75" customHeight="1">
      <c r="A77" s="4509"/>
      <c r="B77" s="330">
        <f>+B12</f>
        <v>2024</v>
      </c>
      <c r="C77" s="297" t="s">
        <v>666</v>
      </c>
      <c r="D77" s="331"/>
      <c r="E77" s="327"/>
      <c r="F77" s="1952" t="s">
        <v>25</v>
      </c>
      <c r="G77" s="336" t="s">
        <v>73</v>
      </c>
      <c r="H77" s="1139">
        <f>+H76</f>
        <v>737.93999999999994</v>
      </c>
      <c r="I77" s="1140">
        <f t="shared" ref="I77:S77" si="45">+H77+I76</f>
        <v>1475.8799999999999</v>
      </c>
      <c r="J77" s="1141">
        <f t="shared" si="45"/>
        <v>2213.8199999999997</v>
      </c>
      <c r="K77" s="1139">
        <f t="shared" si="45"/>
        <v>2951.7599999999998</v>
      </c>
      <c r="L77" s="1140">
        <f t="shared" si="45"/>
        <v>3689.7</v>
      </c>
      <c r="M77" s="1142">
        <f t="shared" si="45"/>
        <v>4427.6399999999994</v>
      </c>
      <c r="N77" s="1139">
        <f t="shared" si="45"/>
        <v>5165.579999999999</v>
      </c>
      <c r="O77" s="1140">
        <f t="shared" si="45"/>
        <v>5903.5199999999986</v>
      </c>
      <c r="P77" s="1142">
        <f t="shared" si="45"/>
        <v>6641.4599999999982</v>
      </c>
      <c r="Q77" s="1143">
        <f t="shared" si="45"/>
        <v>7379.3999999999978</v>
      </c>
      <c r="R77" s="1140">
        <f t="shared" si="45"/>
        <v>8117.3399999999974</v>
      </c>
      <c r="S77" s="1141">
        <f t="shared" si="45"/>
        <v>8855.279999999997</v>
      </c>
      <c r="T77" s="225"/>
      <c r="U77" s="4395"/>
      <c r="V77" s="4396"/>
      <c r="W77" s="4397"/>
      <c r="X77" s="4397"/>
      <c r="Y77" s="4398"/>
      <c r="AA77" s="4565"/>
      <c r="AB77" s="4562"/>
      <c r="AC77" s="4562"/>
      <c r="AD77" s="4567"/>
      <c r="AE77" s="4567"/>
      <c r="AF77" s="4567"/>
      <c r="AG77" s="4568"/>
      <c r="AH77" s="4568"/>
      <c r="AI77" s="4568"/>
    </row>
    <row r="78" spans="1:35" ht="13.75" customHeight="1">
      <c r="A78" s="4509"/>
      <c r="C78" s="347" t="s">
        <v>226</v>
      </c>
      <c r="D78" s="1967">
        <v>0.98</v>
      </c>
      <c r="F78" s="1952" t="s">
        <v>25</v>
      </c>
      <c r="G78" s="1113" t="s">
        <v>30</v>
      </c>
      <c r="H78" s="1135">
        <f>IF(負荷記録表!E34="","",負荷記録表!E34)</f>
        <v>90</v>
      </c>
      <c r="I78" s="960">
        <f>IF(負荷記録表!F34="","",負荷記録表!F34)</f>
        <v>90</v>
      </c>
      <c r="J78" s="961">
        <f>IF(負荷記録表!G34="","",負荷記録表!G34)</f>
        <v>90</v>
      </c>
      <c r="K78" s="962">
        <f>IF(負荷記録表!H34="","",負荷記録表!H34)</f>
        <v>90</v>
      </c>
      <c r="L78" s="960">
        <f>IF(負荷記録表!I34="","",負荷記録表!I34)</f>
        <v>90</v>
      </c>
      <c r="M78" s="963">
        <f>IF(負荷記録表!J34="","",負荷記録表!J34)</f>
        <v>90</v>
      </c>
      <c r="N78" s="962">
        <f>IF(負荷記録表!K34="","",負荷記録表!K34)</f>
        <v>90</v>
      </c>
      <c r="O78" s="960">
        <f>IF(負荷記録表!L34="","",負荷記録表!L34)</f>
        <v>90</v>
      </c>
      <c r="P78" s="963">
        <f>IF(負荷記録表!M34="","",負荷記録表!M34)</f>
        <v>90</v>
      </c>
      <c r="Q78" s="964">
        <f>IF(負荷記録表!N34="","",負荷記録表!N34)</f>
        <v>90</v>
      </c>
      <c r="R78" s="960">
        <f>IF(負荷記録表!O34="","",負荷記録表!O34)</f>
        <v>90</v>
      </c>
      <c r="S78" s="961">
        <f>IF(負荷記録表!P34="","",負荷記録表!P34)</f>
        <v>90</v>
      </c>
      <c r="T78" s="229">
        <f>SUM(H78:S78)</f>
        <v>1080</v>
      </c>
      <c r="U78" s="4555" t="s">
        <v>3179</v>
      </c>
      <c r="V78" s="4374"/>
      <c r="W78" s="4375"/>
      <c r="X78" s="4375"/>
      <c r="Y78" s="4376"/>
      <c r="AA78" s="4566"/>
      <c r="AB78" s="4562"/>
      <c r="AC78" s="4562"/>
      <c r="AD78" s="4567"/>
      <c r="AE78" s="4567"/>
      <c r="AF78" s="4567"/>
      <c r="AG78" s="4568"/>
      <c r="AH78" s="4568"/>
      <c r="AI78" s="4568"/>
    </row>
    <row r="79" spans="1:35" ht="13.75" customHeight="1">
      <c r="A79" s="4509"/>
      <c r="B79" s="330"/>
      <c r="C79" s="331" t="s">
        <v>72</v>
      </c>
      <c r="D79" s="350">
        <f>+D78-1</f>
        <v>-2.0000000000000018E-2</v>
      </c>
      <c r="E79" s="327"/>
      <c r="F79" s="589" t="s">
        <v>846</v>
      </c>
      <c r="G79" s="348" t="s">
        <v>312</v>
      </c>
      <c r="H79" s="1144">
        <f>IF(負荷記録表!E38="","",負荷記録表!E38)</f>
        <v>150</v>
      </c>
      <c r="I79" s="1145">
        <f>IF(負荷記録表!F38="","",負荷記録表!F38)</f>
        <v>150</v>
      </c>
      <c r="J79" s="1146">
        <f>IF(負荷記録表!G38="","",負荷記録表!G38)</f>
        <v>150</v>
      </c>
      <c r="K79" s="1144">
        <f>IF(負荷記録表!H38="","",負荷記録表!H38)</f>
        <v>150</v>
      </c>
      <c r="L79" s="1145">
        <f>IF(負荷記録表!I38="","",負荷記録表!I38)</f>
        <v>150</v>
      </c>
      <c r="M79" s="1147">
        <f>IF(負荷記録表!J38="","",負荷記録表!J38)</f>
        <v>150</v>
      </c>
      <c r="N79" s="1144">
        <f>IF(負荷記録表!K38="","",負荷記録表!K38)</f>
        <v>150</v>
      </c>
      <c r="O79" s="1145">
        <f>IF(負荷記録表!L38="","",負荷記録表!L38)</f>
        <v>150</v>
      </c>
      <c r="P79" s="1147">
        <f>IF(負荷記録表!M38="","",負荷記録表!M38)</f>
        <v>150</v>
      </c>
      <c r="Q79" s="1148">
        <f>IF(負荷記録表!N38="","",負荷記録表!N38)</f>
        <v>150</v>
      </c>
      <c r="R79" s="1145">
        <f>IF(負荷記録表!O38="","",負荷記録表!O38)</f>
        <v>150</v>
      </c>
      <c r="S79" s="1146">
        <f>IF(負荷記録表!P38="","",負荷記録表!P38)</f>
        <v>150</v>
      </c>
      <c r="T79" s="230">
        <f>SUM(H79:S79)</f>
        <v>1800</v>
      </c>
      <c r="U79" s="4393"/>
      <c r="V79" s="4356"/>
      <c r="W79" s="4357"/>
      <c r="X79" s="4357"/>
      <c r="Y79" s="4358"/>
      <c r="AA79" s="4564">
        <v>3</v>
      </c>
      <c r="AB79" s="4562" t="s">
        <v>1576</v>
      </c>
      <c r="AC79" s="4562"/>
      <c r="AD79" s="4562" t="s">
        <v>2459</v>
      </c>
      <c r="AE79" s="4567"/>
      <c r="AF79" s="4567"/>
      <c r="AG79" s="4562" t="s">
        <v>2460</v>
      </c>
      <c r="AH79" s="4568"/>
      <c r="AI79" s="4568"/>
    </row>
    <row r="80" spans="1:35" ht="13.75" customHeight="1">
      <c r="A80" s="4509"/>
      <c r="C80" s="331" t="s">
        <v>88</v>
      </c>
      <c r="D80" s="337">
        <f>+D72*D78</f>
        <v>8855.2800000000007</v>
      </c>
      <c r="E80" s="327" t="str">
        <f>+E72</f>
        <v>Kg-CO2</v>
      </c>
      <c r="F80" s="1952" t="s">
        <v>504</v>
      </c>
      <c r="G80" s="348" t="s">
        <v>370</v>
      </c>
      <c r="H80" s="207">
        <f>IF(H78="","",H78*$E$75+H79*$E$76)</f>
        <v>599.1</v>
      </c>
      <c r="I80" s="208">
        <f t="shared" ref="I80:S80" si="46">IF(I78="","",I78*$E$75+I79*$E$76)</f>
        <v>599.1</v>
      </c>
      <c r="J80" s="209">
        <f t="shared" si="46"/>
        <v>599.1</v>
      </c>
      <c r="K80" s="207">
        <f t="shared" si="46"/>
        <v>599.1</v>
      </c>
      <c r="L80" s="208">
        <f t="shared" si="46"/>
        <v>599.1</v>
      </c>
      <c r="M80" s="210">
        <f t="shared" si="46"/>
        <v>599.1</v>
      </c>
      <c r="N80" s="207">
        <f t="shared" si="46"/>
        <v>599.1</v>
      </c>
      <c r="O80" s="208">
        <f t="shared" si="46"/>
        <v>599.1</v>
      </c>
      <c r="P80" s="210">
        <f t="shared" si="46"/>
        <v>599.1</v>
      </c>
      <c r="Q80" s="211">
        <f t="shared" si="46"/>
        <v>599.1</v>
      </c>
      <c r="R80" s="208">
        <f t="shared" si="46"/>
        <v>599.1</v>
      </c>
      <c r="S80" s="209">
        <f t="shared" si="46"/>
        <v>599.1</v>
      </c>
      <c r="T80" s="229">
        <f>SUM(H80:S80)</f>
        <v>7189.2000000000016</v>
      </c>
      <c r="U80" s="4393"/>
      <c r="V80" s="4356"/>
      <c r="W80" s="4357"/>
      <c r="X80" s="4357"/>
      <c r="Y80" s="4358"/>
      <c r="AA80" s="4565"/>
      <c r="AB80" s="4562"/>
      <c r="AC80" s="4562"/>
      <c r="AD80" s="4567"/>
      <c r="AE80" s="4567"/>
      <c r="AF80" s="4567"/>
      <c r="AG80" s="4568"/>
      <c r="AH80" s="4568"/>
      <c r="AI80" s="4568"/>
    </row>
    <row r="81" spans="1:35" ht="13.75" customHeight="1" thickBot="1">
      <c r="A81" s="4509"/>
      <c r="F81" s="1975" t="s">
        <v>667</v>
      </c>
      <c r="G81" s="351" t="s">
        <v>668</v>
      </c>
      <c r="H81" s="1095">
        <f>IF(H80="","",H80)</f>
        <v>599.1</v>
      </c>
      <c r="I81" s="1095">
        <f t="shared" ref="I81" si="47">IF(I80="","",(H81+I80))</f>
        <v>1198.2</v>
      </c>
      <c r="J81" s="1096">
        <f t="shared" ref="J81" si="48">IF(J80="","",(I81+J80))</f>
        <v>1797.3000000000002</v>
      </c>
      <c r="K81" s="1097">
        <f t="shared" ref="K81" si="49">IF(K80="","",(J81+K80))</f>
        <v>2396.4</v>
      </c>
      <c r="L81" s="1095">
        <f t="shared" ref="L81" si="50">IF(L80="","",(K81+L80))</f>
        <v>2995.5</v>
      </c>
      <c r="M81" s="1098">
        <f t="shared" ref="M81" si="51">IF(M80="","",(L81+M80))</f>
        <v>3594.6</v>
      </c>
      <c r="N81" s="1097">
        <f t="shared" ref="N81" si="52">IF(N80="","",(M81+N80))</f>
        <v>4193.7</v>
      </c>
      <c r="O81" s="1095">
        <f t="shared" ref="O81" si="53">IF(O80="","",(N81+O80))</f>
        <v>4792.8</v>
      </c>
      <c r="P81" s="1098">
        <f t="shared" ref="P81" si="54">IF(P80="","",(O81+P80))</f>
        <v>5391.9000000000005</v>
      </c>
      <c r="Q81" s="1099">
        <f t="shared" ref="Q81" si="55">IF(Q80="","",(P81+Q80))</f>
        <v>5991.0000000000009</v>
      </c>
      <c r="R81" s="1095">
        <f t="shared" ref="R81" si="56">IF(R80="","",(Q81+R80))</f>
        <v>6590.1000000000013</v>
      </c>
      <c r="S81" s="1096">
        <f t="shared" ref="S81" si="57">IF(S80="","",(R81+S80))</f>
        <v>7189.2000000000016</v>
      </c>
      <c r="T81" s="592">
        <f>+T80/T74</f>
        <v>0.79561752988047829</v>
      </c>
      <c r="U81" s="4393"/>
      <c r="V81" s="4356"/>
      <c r="W81" s="4357"/>
      <c r="X81" s="4357"/>
      <c r="Y81" s="4358"/>
      <c r="AA81" s="4566"/>
      <c r="AB81" s="4562"/>
      <c r="AC81" s="4562"/>
      <c r="AD81" s="4567"/>
      <c r="AE81" s="4567"/>
      <c r="AF81" s="4567"/>
      <c r="AG81" s="4568"/>
      <c r="AH81" s="4568"/>
      <c r="AI81" s="4568"/>
    </row>
    <row r="82" spans="1:35" ht="13.75" customHeight="1">
      <c r="A82" s="4509"/>
      <c r="B82" s="330">
        <f>+B19</f>
        <v>2025</v>
      </c>
      <c r="C82" s="297" t="s">
        <v>666</v>
      </c>
      <c r="D82" s="339">
        <f>+D72*E82</f>
        <v>8764.92</v>
      </c>
      <c r="E82" s="1967">
        <v>0.97</v>
      </c>
      <c r="F82" s="1976" t="s">
        <v>2672</v>
      </c>
      <c r="G82" s="636" t="s">
        <v>990</v>
      </c>
      <c r="H82" s="637" t="str">
        <f t="shared" ref="H82:S82" si="58">IF(H78="","",IF(H80&lt;=H76,"○","×"))</f>
        <v>○</v>
      </c>
      <c r="I82" s="637" t="str">
        <f t="shared" si="58"/>
        <v>○</v>
      </c>
      <c r="J82" s="724" t="str">
        <f t="shared" si="58"/>
        <v>○</v>
      </c>
      <c r="K82" s="723" t="str">
        <f t="shared" si="58"/>
        <v>○</v>
      </c>
      <c r="L82" s="637" t="str">
        <f t="shared" si="58"/>
        <v>○</v>
      </c>
      <c r="M82" s="725" t="str">
        <f t="shared" si="58"/>
        <v>○</v>
      </c>
      <c r="N82" s="723" t="str">
        <f t="shared" si="58"/>
        <v>○</v>
      </c>
      <c r="O82" s="637" t="str">
        <f t="shared" si="58"/>
        <v>○</v>
      </c>
      <c r="P82" s="725" t="str">
        <f t="shared" si="58"/>
        <v>○</v>
      </c>
      <c r="Q82" s="1154" t="str">
        <f t="shared" si="58"/>
        <v>○</v>
      </c>
      <c r="R82" s="637" t="str">
        <f t="shared" si="58"/>
        <v>○</v>
      </c>
      <c r="S82" s="724" t="str">
        <f t="shared" si="58"/>
        <v>○</v>
      </c>
      <c r="T82" s="644"/>
      <c r="U82" s="4393"/>
      <c r="V82" s="4356"/>
      <c r="W82" s="4357"/>
      <c r="X82" s="4357"/>
      <c r="Y82" s="4358"/>
      <c r="AA82" s="4564">
        <v>4</v>
      </c>
      <c r="AB82" s="4562" t="s">
        <v>1577</v>
      </c>
      <c r="AC82" s="4562"/>
      <c r="AD82" s="4562" t="s">
        <v>2461</v>
      </c>
      <c r="AE82" s="4567"/>
      <c r="AF82" s="4567"/>
      <c r="AG82" s="4562" t="s">
        <v>2462</v>
      </c>
      <c r="AH82" s="4568"/>
      <c r="AI82" s="4568"/>
    </row>
    <row r="83" spans="1:35" ht="13.75" customHeight="1" thickBot="1">
      <c r="A83" s="4509"/>
      <c r="B83" s="330">
        <f>+B20</f>
        <v>2026</v>
      </c>
      <c r="C83" s="297" t="s">
        <v>666</v>
      </c>
      <c r="D83" s="339">
        <f>+D72*E83</f>
        <v>8674.56</v>
      </c>
      <c r="E83" s="1967">
        <v>0.96</v>
      </c>
      <c r="F83" s="1950"/>
      <c r="G83" s="653" t="s">
        <v>991</v>
      </c>
      <c r="H83" s="219" t="str">
        <f t="shared" ref="H83:S83" si="59">IF(H78="","",IF(H81&lt;=H77,"○","×"))</f>
        <v>○</v>
      </c>
      <c r="I83" s="219" t="str">
        <f t="shared" si="59"/>
        <v>○</v>
      </c>
      <c r="J83" s="654" t="str">
        <f t="shared" si="59"/>
        <v>○</v>
      </c>
      <c r="K83" s="218" t="str">
        <f t="shared" si="59"/>
        <v>○</v>
      </c>
      <c r="L83" s="219" t="str">
        <f t="shared" si="59"/>
        <v>○</v>
      </c>
      <c r="M83" s="220" t="str">
        <f t="shared" si="59"/>
        <v>○</v>
      </c>
      <c r="N83" s="218" t="str">
        <f t="shared" si="59"/>
        <v>○</v>
      </c>
      <c r="O83" s="219" t="str">
        <f t="shared" si="59"/>
        <v>○</v>
      </c>
      <c r="P83" s="220" t="str">
        <f t="shared" si="59"/>
        <v>○</v>
      </c>
      <c r="Q83" s="655" t="str">
        <f t="shared" si="59"/>
        <v>○</v>
      </c>
      <c r="R83" s="219" t="str">
        <f t="shared" si="59"/>
        <v>○</v>
      </c>
      <c r="S83" s="654" t="str">
        <f t="shared" si="59"/>
        <v>○</v>
      </c>
      <c r="T83" s="593" t="str">
        <f>IF(S78="","",IF(S81&lt;=S77,"○","×"))</f>
        <v>○</v>
      </c>
      <c r="U83" s="4393"/>
      <c r="V83" s="4356"/>
      <c r="W83" s="4357"/>
      <c r="X83" s="4357"/>
      <c r="Y83" s="4358"/>
      <c r="AA83" s="4565"/>
      <c r="AB83" s="4562"/>
      <c r="AC83" s="4562"/>
      <c r="AD83" s="4567"/>
      <c r="AE83" s="4567"/>
      <c r="AF83" s="4567"/>
      <c r="AG83" s="4568"/>
      <c r="AH83" s="4568"/>
      <c r="AI83" s="4568"/>
    </row>
    <row r="84" spans="1:35" s="965" customFormat="1" ht="13.75" customHeight="1">
      <c r="A84" s="4509"/>
      <c r="E84" s="966"/>
      <c r="F84" s="39" t="s">
        <v>1279</v>
      </c>
      <c r="G84" s="1114" t="s">
        <v>1280</v>
      </c>
      <c r="H84" s="2894">
        <v>1000</v>
      </c>
      <c r="I84" s="2895">
        <v>1000</v>
      </c>
      <c r="J84" s="2896">
        <v>1000</v>
      </c>
      <c r="K84" s="2894">
        <v>1000</v>
      </c>
      <c r="L84" s="2895">
        <v>1000</v>
      </c>
      <c r="M84" s="2897">
        <v>1000</v>
      </c>
      <c r="N84" s="2894">
        <v>1000</v>
      </c>
      <c r="O84" s="2895">
        <v>1000</v>
      </c>
      <c r="P84" s="2897">
        <v>1000</v>
      </c>
      <c r="Q84" s="2898">
        <v>1000</v>
      </c>
      <c r="R84" s="2895">
        <v>1000</v>
      </c>
      <c r="S84" s="2899">
        <v>1000</v>
      </c>
      <c r="T84" s="2900">
        <f>SUM(H84:S84)</f>
        <v>12000</v>
      </c>
      <c r="U84" s="4393"/>
      <c r="V84" s="4356"/>
      <c r="W84" s="4357"/>
      <c r="X84" s="4357"/>
      <c r="Y84" s="4358"/>
      <c r="AA84" s="4566"/>
      <c r="AB84" s="4562"/>
      <c r="AC84" s="4562"/>
      <c r="AD84" s="4567"/>
      <c r="AE84" s="4567"/>
      <c r="AF84" s="4567"/>
      <c r="AG84" s="4568"/>
      <c r="AH84" s="4568"/>
      <c r="AI84" s="4568"/>
    </row>
    <row r="85" spans="1:35" s="965" customFormat="1" ht="13.75" customHeight="1">
      <c r="A85" s="4509"/>
      <c r="E85" s="966"/>
      <c r="F85" s="967"/>
      <c r="G85" s="1115" t="s">
        <v>1281</v>
      </c>
      <c r="H85" s="2901">
        <f>+H84/H71</f>
        <v>10</v>
      </c>
      <c r="I85" s="2902">
        <f t="shared" ref="I85:S85" si="60">+I84/I71</f>
        <v>10</v>
      </c>
      <c r="J85" s="2903">
        <f t="shared" si="60"/>
        <v>10</v>
      </c>
      <c r="K85" s="2901">
        <f t="shared" si="60"/>
        <v>10</v>
      </c>
      <c r="L85" s="2902">
        <f t="shared" si="60"/>
        <v>10</v>
      </c>
      <c r="M85" s="2904">
        <f t="shared" si="60"/>
        <v>10</v>
      </c>
      <c r="N85" s="2901">
        <f t="shared" si="60"/>
        <v>10</v>
      </c>
      <c r="O85" s="2902">
        <f t="shared" si="60"/>
        <v>10</v>
      </c>
      <c r="P85" s="2904">
        <f t="shared" si="60"/>
        <v>10</v>
      </c>
      <c r="Q85" s="2905">
        <f t="shared" si="60"/>
        <v>10</v>
      </c>
      <c r="R85" s="2902">
        <f t="shared" si="60"/>
        <v>10</v>
      </c>
      <c r="S85" s="2906">
        <f t="shared" si="60"/>
        <v>10</v>
      </c>
      <c r="T85" s="2907">
        <f>+T84/T71</f>
        <v>10</v>
      </c>
      <c r="U85" s="4393"/>
      <c r="V85" s="4356"/>
      <c r="W85" s="4357"/>
      <c r="X85" s="4357"/>
      <c r="Y85" s="4358"/>
      <c r="AA85" s="4563">
        <v>5</v>
      </c>
      <c r="AB85" s="4562" t="s">
        <v>2463</v>
      </c>
      <c r="AC85" s="4562"/>
      <c r="AD85" s="4562" t="s">
        <v>2464</v>
      </c>
      <c r="AE85" s="4562"/>
      <c r="AF85" s="4562"/>
      <c r="AG85" s="4562" t="s">
        <v>1722</v>
      </c>
      <c r="AH85" s="4562"/>
      <c r="AI85" s="4562"/>
    </row>
    <row r="86" spans="1:35" s="965" customFormat="1" ht="13.75" customHeight="1">
      <c r="A86" s="4509"/>
      <c r="E86" s="966"/>
      <c r="F86" s="967"/>
      <c r="G86" s="1116" t="s">
        <v>1282</v>
      </c>
      <c r="H86" s="2908">
        <v>1100</v>
      </c>
      <c r="I86" s="2909">
        <v>1100</v>
      </c>
      <c r="J86" s="2910">
        <v>1100</v>
      </c>
      <c r="K86" s="2908">
        <v>1100</v>
      </c>
      <c r="L86" s="2909">
        <v>1100</v>
      </c>
      <c r="M86" s="2911">
        <v>1100</v>
      </c>
      <c r="N86" s="2908">
        <v>1100</v>
      </c>
      <c r="O86" s="2909">
        <v>1100</v>
      </c>
      <c r="P86" s="2911">
        <v>1100</v>
      </c>
      <c r="Q86" s="2912">
        <v>1100</v>
      </c>
      <c r="R86" s="2909">
        <v>1100</v>
      </c>
      <c r="S86" s="2913">
        <v>1100</v>
      </c>
      <c r="T86" s="2914">
        <f>SUM(H86:S86)</f>
        <v>13200</v>
      </c>
      <c r="U86" s="4393"/>
      <c r="V86" s="4356"/>
      <c r="W86" s="4357"/>
      <c r="X86" s="4357"/>
      <c r="Y86" s="4358"/>
      <c r="AA86" s="4563"/>
      <c r="AB86" s="4562"/>
      <c r="AC86" s="4562"/>
      <c r="AD86" s="4562"/>
      <c r="AE86" s="4562"/>
      <c r="AF86" s="4562"/>
      <c r="AG86" s="4562"/>
      <c r="AH86" s="4562"/>
      <c r="AI86" s="4562"/>
    </row>
    <row r="87" spans="1:35" s="965" customFormat="1" ht="13.75" customHeight="1">
      <c r="A87" s="4509"/>
      <c r="E87" s="966"/>
      <c r="F87" s="967" t="s">
        <v>1283</v>
      </c>
      <c r="G87" s="1116" t="s">
        <v>1281</v>
      </c>
      <c r="H87" s="2915">
        <f>+H86/H78</f>
        <v>12.222222222222221</v>
      </c>
      <c r="I87" s="2916">
        <f t="shared" ref="I87:T87" si="61">+I86/I78</f>
        <v>12.222222222222221</v>
      </c>
      <c r="J87" s="2917">
        <f t="shared" si="61"/>
        <v>12.222222222222221</v>
      </c>
      <c r="K87" s="2915">
        <f t="shared" si="61"/>
        <v>12.222222222222221</v>
      </c>
      <c r="L87" s="2916">
        <f t="shared" si="61"/>
        <v>12.222222222222221</v>
      </c>
      <c r="M87" s="2918">
        <f t="shared" si="61"/>
        <v>12.222222222222221</v>
      </c>
      <c r="N87" s="2915">
        <f t="shared" si="61"/>
        <v>12.222222222222221</v>
      </c>
      <c r="O87" s="2916">
        <f t="shared" si="61"/>
        <v>12.222222222222221</v>
      </c>
      <c r="P87" s="2918">
        <f t="shared" si="61"/>
        <v>12.222222222222221</v>
      </c>
      <c r="Q87" s="2919">
        <f t="shared" si="61"/>
        <v>12.222222222222221</v>
      </c>
      <c r="R87" s="2916">
        <f t="shared" si="61"/>
        <v>12.222222222222221</v>
      </c>
      <c r="S87" s="2920">
        <f t="shared" si="61"/>
        <v>12.222222222222221</v>
      </c>
      <c r="T87" s="2921">
        <f t="shared" si="61"/>
        <v>12.222222222222221</v>
      </c>
      <c r="U87" s="4393"/>
      <c r="V87" s="4356"/>
      <c r="W87" s="4357"/>
      <c r="X87" s="4357"/>
      <c r="Y87" s="4358"/>
      <c r="AA87" s="4563"/>
      <c r="AB87" s="4562"/>
      <c r="AC87" s="4562"/>
      <c r="AD87" s="4562"/>
      <c r="AE87" s="4562"/>
      <c r="AF87" s="4562"/>
      <c r="AG87" s="4562"/>
      <c r="AH87" s="4562"/>
      <c r="AI87" s="4562"/>
    </row>
    <row r="88" spans="1:35" s="965" customFormat="1" ht="13.75" customHeight="1">
      <c r="A88" s="4509"/>
      <c r="E88" s="966"/>
      <c r="F88" s="39" t="s">
        <v>1284</v>
      </c>
      <c r="G88" s="1117" t="s">
        <v>1280</v>
      </c>
      <c r="H88" s="2922">
        <v>1000</v>
      </c>
      <c r="I88" s="2923">
        <v>1000</v>
      </c>
      <c r="J88" s="2924">
        <v>1000</v>
      </c>
      <c r="K88" s="2922">
        <v>1000</v>
      </c>
      <c r="L88" s="2923">
        <v>1000</v>
      </c>
      <c r="M88" s="2925">
        <v>1000</v>
      </c>
      <c r="N88" s="2922">
        <v>1000</v>
      </c>
      <c r="O88" s="2923">
        <v>1000</v>
      </c>
      <c r="P88" s="2925">
        <v>1000</v>
      </c>
      <c r="Q88" s="2926">
        <v>1000</v>
      </c>
      <c r="R88" s="2923">
        <v>1000</v>
      </c>
      <c r="S88" s="2927">
        <v>1000</v>
      </c>
      <c r="T88" s="2928">
        <f>SUM(H88:S88)</f>
        <v>12000</v>
      </c>
      <c r="U88" s="4393"/>
      <c r="V88" s="4356"/>
      <c r="W88" s="4357"/>
      <c r="X88" s="4357"/>
      <c r="Y88" s="4358"/>
      <c r="AA88" s="4563"/>
      <c r="AB88" s="4562"/>
      <c r="AC88" s="4562"/>
      <c r="AD88" s="4562"/>
      <c r="AE88" s="4562"/>
      <c r="AF88" s="4562"/>
      <c r="AG88" s="4562"/>
      <c r="AH88" s="4562"/>
      <c r="AI88" s="4562"/>
    </row>
    <row r="89" spans="1:35" s="965" customFormat="1" ht="13.75" customHeight="1">
      <c r="A89" s="4509"/>
      <c r="E89" s="966"/>
      <c r="F89" s="967"/>
      <c r="G89" s="1116" t="s">
        <v>1281</v>
      </c>
      <c r="H89" s="2929">
        <f>+H88/H72</f>
        <v>5</v>
      </c>
      <c r="I89" s="2930">
        <f t="shared" ref="I89:T89" si="62">+I88/I72</f>
        <v>5</v>
      </c>
      <c r="J89" s="2931">
        <f t="shared" si="62"/>
        <v>5</v>
      </c>
      <c r="K89" s="2929">
        <f t="shared" si="62"/>
        <v>5</v>
      </c>
      <c r="L89" s="2930">
        <f t="shared" si="62"/>
        <v>5</v>
      </c>
      <c r="M89" s="2932">
        <f t="shared" si="62"/>
        <v>5</v>
      </c>
      <c r="N89" s="2929">
        <f t="shared" si="62"/>
        <v>5</v>
      </c>
      <c r="O89" s="2930">
        <f t="shared" si="62"/>
        <v>5</v>
      </c>
      <c r="P89" s="2932">
        <f t="shared" si="62"/>
        <v>5</v>
      </c>
      <c r="Q89" s="2933">
        <f t="shared" si="62"/>
        <v>5</v>
      </c>
      <c r="R89" s="2930">
        <f t="shared" si="62"/>
        <v>5</v>
      </c>
      <c r="S89" s="2934">
        <f t="shared" si="62"/>
        <v>5</v>
      </c>
      <c r="T89" s="2935">
        <f t="shared" si="62"/>
        <v>5</v>
      </c>
      <c r="U89" s="4393"/>
      <c r="V89" s="4356"/>
      <c r="W89" s="4357"/>
      <c r="X89" s="4357"/>
      <c r="Y89" s="4358"/>
      <c r="AA89" s="4563"/>
      <c r="AB89" s="4562"/>
      <c r="AC89" s="4562"/>
      <c r="AD89" s="4562"/>
      <c r="AE89" s="4562"/>
      <c r="AF89" s="4562"/>
      <c r="AG89" s="4562"/>
      <c r="AH89" s="4562"/>
      <c r="AI89" s="4562"/>
    </row>
    <row r="90" spans="1:35" s="965" customFormat="1" ht="13.75" customHeight="1">
      <c r="A90" s="4509"/>
      <c r="E90" s="966"/>
      <c r="F90" s="967"/>
      <c r="G90" s="1117" t="s">
        <v>1282</v>
      </c>
      <c r="H90" s="2922">
        <v>1100</v>
      </c>
      <c r="I90" s="2923">
        <v>1100</v>
      </c>
      <c r="J90" s="2924">
        <v>1100</v>
      </c>
      <c r="K90" s="2922">
        <v>1100</v>
      </c>
      <c r="L90" s="2923">
        <v>1100</v>
      </c>
      <c r="M90" s="2925">
        <v>1100</v>
      </c>
      <c r="N90" s="2922">
        <v>1100</v>
      </c>
      <c r="O90" s="2923">
        <v>1100</v>
      </c>
      <c r="P90" s="2925">
        <v>1100</v>
      </c>
      <c r="Q90" s="2926">
        <v>1100</v>
      </c>
      <c r="R90" s="2923">
        <v>1100</v>
      </c>
      <c r="S90" s="2927">
        <v>1100</v>
      </c>
      <c r="T90" s="2928">
        <f>SUM(H90:S90)</f>
        <v>13200</v>
      </c>
      <c r="U90" s="4393"/>
      <c r="V90" s="4356"/>
      <c r="W90" s="4357"/>
      <c r="X90" s="4357"/>
      <c r="Y90" s="4358"/>
      <c r="AA90" s="4563"/>
      <c r="AB90" s="4562"/>
      <c r="AC90" s="4562"/>
      <c r="AD90" s="4562"/>
      <c r="AE90" s="4562"/>
      <c r="AF90" s="4562"/>
      <c r="AG90" s="4562"/>
      <c r="AH90" s="4562"/>
      <c r="AI90" s="4562"/>
    </row>
    <row r="91" spans="1:35" s="965" customFormat="1" ht="13.75" customHeight="1" thickBot="1">
      <c r="A91" s="4509"/>
      <c r="E91" s="966"/>
      <c r="F91" s="967"/>
      <c r="G91" s="1118" t="s">
        <v>1281</v>
      </c>
      <c r="H91" s="2936">
        <f>+H90/H79</f>
        <v>7.333333333333333</v>
      </c>
      <c r="I91" s="2937">
        <f t="shared" ref="I91:T91" si="63">+I90/I79</f>
        <v>7.333333333333333</v>
      </c>
      <c r="J91" s="2938">
        <f t="shared" si="63"/>
        <v>7.333333333333333</v>
      </c>
      <c r="K91" s="2936">
        <f t="shared" si="63"/>
        <v>7.333333333333333</v>
      </c>
      <c r="L91" s="2937">
        <f t="shared" si="63"/>
        <v>7.333333333333333</v>
      </c>
      <c r="M91" s="2939">
        <f t="shared" si="63"/>
        <v>7.333333333333333</v>
      </c>
      <c r="N91" s="2936">
        <f t="shared" si="63"/>
        <v>7.333333333333333</v>
      </c>
      <c r="O91" s="2937">
        <f t="shared" si="63"/>
        <v>7.333333333333333</v>
      </c>
      <c r="P91" s="2939">
        <f t="shared" si="63"/>
        <v>7.333333333333333</v>
      </c>
      <c r="Q91" s="2940">
        <f t="shared" si="63"/>
        <v>7.333333333333333</v>
      </c>
      <c r="R91" s="2937">
        <f t="shared" si="63"/>
        <v>7.333333333333333</v>
      </c>
      <c r="S91" s="2941">
        <f t="shared" si="63"/>
        <v>7.333333333333333</v>
      </c>
      <c r="T91" s="2935">
        <f t="shared" si="63"/>
        <v>7.333333333333333</v>
      </c>
      <c r="U91" s="4556"/>
      <c r="V91" s="4377"/>
      <c r="W91" s="4378"/>
      <c r="X91" s="4378"/>
      <c r="Y91" s="4379"/>
      <c r="AA91" s="4563"/>
      <c r="AB91" s="4562"/>
      <c r="AC91" s="4562"/>
      <c r="AD91" s="4562"/>
      <c r="AE91" s="4562"/>
      <c r="AF91" s="4562"/>
      <c r="AG91" s="4562"/>
      <c r="AH91" s="4562"/>
      <c r="AI91" s="4562"/>
    </row>
    <row r="92" spans="1:35" ht="15" customHeight="1">
      <c r="A92" s="4483" t="s">
        <v>31</v>
      </c>
      <c r="B92" s="4477" t="s">
        <v>32</v>
      </c>
      <c r="C92" s="4478"/>
      <c r="D92" s="4478"/>
      <c r="E92" s="4479"/>
      <c r="F92" s="1951" t="s">
        <v>781</v>
      </c>
      <c r="G92" s="1959"/>
      <c r="H92" s="1155"/>
      <c r="I92" s="1156"/>
      <c r="J92" s="1157"/>
      <c r="K92" s="1155"/>
      <c r="L92" s="1156"/>
      <c r="M92" s="1158"/>
      <c r="N92" s="1155"/>
      <c r="O92" s="1156"/>
      <c r="P92" s="1158"/>
      <c r="Q92" s="1159"/>
      <c r="R92" s="1156"/>
      <c r="S92" s="1157"/>
      <c r="T92" s="1024" t="s">
        <v>221</v>
      </c>
      <c r="U92" s="4394" t="str">
        <f>+U67</f>
        <v>1/4半期</v>
      </c>
      <c r="V92" s="4426"/>
      <c r="W92" s="4427"/>
      <c r="X92" s="4427"/>
      <c r="Y92" s="4428"/>
      <c r="AA92" s="4563"/>
      <c r="AB92" s="4562"/>
      <c r="AC92" s="4562"/>
      <c r="AD92" s="4562"/>
      <c r="AE92" s="4562"/>
      <c r="AF92" s="4562"/>
      <c r="AG92" s="4562"/>
      <c r="AH92" s="4562"/>
      <c r="AI92" s="4562"/>
    </row>
    <row r="93" spans="1:35" ht="13.75" customHeight="1">
      <c r="A93" s="4484"/>
      <c r="B93" s="317" t="s">
        <v>576</v>
      </c>
      <c r="C93" s="318"/>
      <c r="D93" s="318"/>
      <c r="E93" s="320"/>
      <c r="F93" s="1952" t="s">
        <v>505</v>
      </c>
      <c r="G93" s="1960"/>
      <c r="H93" s="1160"/>
      <c r="I93" s="1161"/>
      <c r="J93" s="1162"/>
      <c r="K93" s="1160"/>
      <c r="L93" s="1161"/>
      <c r="M93" s="1163"/>
      <c r="N93" s="1160"/>
      <c r="O93" s="1161" t="s">
        <v>311</v>
      </c>
      <c r="P93" s="1163"/>
      <c r="Q93" s="1164"/>
      <c r="R93" s="1161"/>
      <c r="S93" s="1162"/>
      <c r="T93" s="1034"/>
      <c r="U93" s="4363"/>
      <c r="V93" s="4368"/>
      <c r="W93" s="4369"/>
      <c r="X93" s="4369"/>
      <c r="Y93" s="4370"/>
      <c r="AA93" s="4563"/>
      <c r="AB93" s="4562"/>
      <c r="AC93" s="4562"/>
      <c r="AD93" s="4562"/>
      <c r="AE93" s="4562"/>
      <c r="AF93" s="4562"/>
      <c r="AG93" s="4562"/>
      <c r="AH93" s="4562"/>
      <c r="AI93" s="4562"/>
    </row>
    <row r="94" spans="1:35" ht="13.75" customHeight="1">
      <c r="A94" s="4484"/>
      <c r="B94" s="1241">
        <f>+負荷記録表!C74</f>
        <v>2023</v>
      </c>
      <c r="C94" s="318" t="s">
        <v>475</v>
      </c>
      <c r="D94" s="319">
        <f>SUM(H97:S97)</f>
        <v>1200</v>
      </c>
      <c r="E94" s="327" t="s">
        <v>669</v>
      </c>
      <c r="F94" s="1952" t="s">
        <v>506</v>
      </c>
      <c r="G94" s="1960"/>
      <c r="H94" s="1165"/>
      <c r="I94" s="1161"/>
      <c r="J94" s="1162"/>
      <c r="K94" s="1160"/>
      <c r="L94" s="1161"/>
      <c r="M94" s="1163"/>
      <c r="N94" s="1160"/>
      <c r="O94" s="1161"/>
      <c r="P94" s="1163" t="s">
        <v>311</v>
      </c>
      <c r="Q94" s="1164" t="s">
        <v>97</v>
      </c>
      <c r="R94" s="1161"/>
      <c r="S94" s="1162"/>
      <c r="T94" s="1034"/>
      <c r="U94" s="4395"/>
      <c r="V94" s="4396"/>
      <c r="W94" s="4397"/>
      <c r="X94" s="4397"/>
      <c r="Y94" s="4398"/>
      <c r="AA94" s="4563"/>
      <c r="AB94" s="4562"/>
      <c r="AC94" s="4562"/>
      <c r="AD94" s="4562"/>
      <c r="AE94" s="4562"/>
      <c r="AF94" s="4562"/>
      <c r="AG94" s="4562"/>
      <c r="AH94" s="4562"/>
      <c r="AI94" s="4562"/>
    </row>
    <row r="95" spans="1:35" ht="13.75" customHeight="1">
      <c r="A95" s="4484"/>
      <c r="B95" s="330"/>
      <c r="E95" s="327"/>
      <c r="F95" s="1952" t="s">
        <v>507</v>
      </c>
      <c r="G95" s="1960"/>
      <c r="H95" s="1166"/>
      <c r="I95" s="1167"/>
      <c r="J95" s="1168"/>
      <c r="K95" s="1169"/>
      <c r="L95" s="1167"/>
      <c r="M95" s="1170"/>
      <c r="N95" s="1169"/>
      <c r="O95" s="1167" t="s">
        <v>98</v>
      </c>
      <c r="P95" s="1170"/>
      <c r="Q95" s="1171"/>
      <c r="R95" s="1167" t="s">
        <v>670</v>
      </c>
      <c r="S95" s="1168"/>
      <c r="T95" s="1034"/>
      <c r="U95" s="4480" t="str">
        <f>+U70</f>
        <v>上半期</v>
      </c>
      <c r="V95" s="4365"/>
      <c r="W95" s="4366"/>
      <c r="X95" s="4366"/>
      <c r="Y95" s="4367"/>
      <c r="AA95" s="4563"/>
      <c r="AB95" s="4562"/>
      <c r="AC95" s="4562"/>
      <c r="AD95" s="4562"/>
      <c r="AE95" s="4562"/>
      <c r="AF95" s="4562"/>
      <c r="AG95" s="4562"/>
      <c r="AH95" s="4562"/>
      <c r="AI95" s="4562"/>
    </row>
    <row r="96" spans="1:35" ht="13.75" customHeight="1">
      <c r="A96" s="4484"/>
      <c r="B96" s="330">
        <f>+B12</f>
        <v>2024</v>
      </c>
      <c r="C96" s="297" t="s">
        <v>671</v>
      </c>
      <c r="E96" s="327"/>
      <c r="F96" s="1952"/>
      <c r="G96" s="1974"/>
      <c r="H96" s="1172"/>
      <c r="I96" s="1173"/>
      <c r="J96" s="1174"/>
      <c r="K96" s="1172"/>
      <c r="L96" s="1173"/>
      <c r="M96" s="1175"/>
      <c r="N96" s="1172"/>
      <c r="O96" s="1173"/>
      <c r="P96" s="1175"/>
      <c r="Q96" s="1172"/>
      <c r="R96" s="1173"/>
      <c r="S96" s="1174"/>
      <c r="T96" s="1034"/>
      <c r="U96" s="4351"/>
      <c r="V96" s="4368"/>
      <c r="W96" s="4369"/>
      <c r="X96" s="4369"/>
      <c r="Y96" s="4370"/>
      <c r="AA96" s="4563"/>
      <c r="AB96" s="4562"/>
      <c r="AC96" s="4562"/>
      <c r="AD96" s="4562"/>
      <c r="AE96" s="4562"/>
      <c r="AF96" s="4562"/>
      <c r="AG96" s="4562"/>
      <c r="AH96" s="4562"/>
      <c r="AI96" s="4562"/>
    </row>
    <row r="97" spans="1:35" ht="13.75" customHeight="1">
      <c r="A97" s="4484"/>
      <c r="C97" s="347" t="s">
        <v>226</v>
      </c>
      <c r="D97" s="1967">
        <v>0.95</v>
      </c>
      <c r="E97" s="327"/>
      <c r="F97" s="1989" t="s">
        <v>847</v>
      </c>
      <c r="G97" s="352" t="s">
        <v>580</v>
      </c>
      <c r="H97" s="53">
        <f>+負荷記録表!E74</f>
        <v>100</v>
      </c>
      <c r="I97" s="54">
        <f>+負荷記録表!F74</f>
        <v>100</v>
      </c>
      <c r="J97" s="55">
        <f>+負荷記録表!G74</f>
        <v>100</v>
      </c>
      <c r="K97" s="53">
        <f>+負荷記録表!H74</f>
        <v>100</v>
      </c>
      <c r="L97" s="54">
        <f>+負荷記録表!I74</f>
        <v>100</v>
      </c>
      <c r="M97" s="118">
        <f>+負荷記録表!J74</f>
        <v>100</v>
      </c>
      <c r="N97" s="53">
        <f>+負荷記録表!K74</f>
        <v>100</v>
      </c>
      <c r="O97" s="54">
        <f>+負荷記録表!L74</f>
        <v>100</v>
      </c>
      <c r="P97" s="118">
        <f>+負荷記録表!M74</f>
        <v>100</v>
      </c>
      <c r="Q97" s="86">
        <f>+負荷記録表!N74</f>
        <v>100</v>
      </c>
      <c r="R97" s="54">
        <f>+負荷記録表!O74</f>
        <v>100</v>
      </c>
      <c r="S97" s="55">
        <f>+負荷記録表!P74</f>
        <v>100</v>
      </c>
      <c r="T97" s="229">
        <f>SUM(H97:S97)</f>
        <v>1200</v>
      </c>
      <c r="U97" s="4352"/>
      <c r="V97" s="4396"/>
      <c r="W97" s="4397"/>
      <c r="X97" s="4397"/>
      <c r="Y97" s="4398"/>
      <c r="AA97" s="4563"/>
      <c r="AB97" s="4562"/>
      <c r="AC97" s="4562"/>
      <c r="AD97" s="4562"/>
      <c r="AE97" s="4562"/>
      <c r="AF97" s="4562"/>
      <c r="AG97" s="4562"/>
      <c r="AH97" s="4562"/>
      <c r="AI97" s="4562"/>
    </row>
    <row r="98" spans="1:35" ht="13.75" customHeight="1">
      <c r="A98" s="4484"/>
      <c r="C98" s="331" t="s">
        <v>72</v>
      </c>
      <c r="D98" s="350">
        <f>+D97-1</f>
        <v>-5.0000000000000044E-2</v>
      </c>
      <c r="E98" s="327"/>
      <c r="F98" s="1952" t="s">
        <v>25</v>
      </c>
      <c r="G98" s="336" t="s">
        <v>73</v>
      </c>
      <c r="H98" s="1129">
        <f>+H97</f>
        <v>100</v>
      </c>
      <c r="I98" s="1130">
        <f t="shared" ref="I98:S98" si="64">+H98+I97</f>
        <v>200</v>
      </c>
      <c r="J98" s="1131">
        <f t="shared" si="64"/>
        <v>300</v>
      </c>
      <c r="K98" s="1129">
        <f t="shared" si="64"/>
        <v>400</v>
      </c>
      <c r="L98" s="1130">
        <f t="shared" si="64"/>
        <v>500</v>
      </c>
      <c r="M98" s="1132">
        <f t="shared" si="64"/>
        <v>600</v>
      </c>
      <c r="N98" s="1129">
        <f t="shared" si="64"/>
        <v>700</v>
      </c>
      <c r="O98" s="1130">
        <f t="shared" si="64"/>
        <v>800</v>
      </c>
      <c r="P98" s="1132">
        <f t="shared" si="64"/>
        <v>900</v>
      </c>
      <c r="Q98" s="1133">
        <f t="shared" si="64"/>
        <v>1000</v>
      </c>
      <c r="R98" s="1130">
        <f t="shared" si="64"/>
        <v>1100</v>
      </c>
      <c r="S98" s="1131">
        <f t="shared" si="64"/>
        <v>1200</v>
      </c>
      <c r="T98" s="225"/>
      <c r="U98" s="4362" t="str">
        <f>+U75</f>
        <v>3/4半期</v>
      </c>
      <c r="V98" s="4365"/>
      <c r="W98" s="4366"/>
      <c r="X98" s="4366"/>
      <c r="Y98" s="4367"/>
      <c r="AA98" s="1360"/>
      <c r="AI98" s="327"/>
    </row>
    <row r="99" spans="1:35" ht="13.75" customHeight="1">
      <c r="A99" s="4484"/>
      <c r="B99" s="330"/>
      <c r="C99" s="331" t="s">
        <v>88</v>
      </c>
      <c r="D99" s="337">
        <f>+S100</f>
        <v>1140</v>
      </c>
      <c r="E99" s="327" t="str">
        <f>+E94</f>
        <v>ｋｇ</v>
      </c>
      <c r="F99" s="1952" t="s">
        <v>25</v>
      </c>
      <c r="G99" s="338" t="s">
        <v>194</v>
      </c>
      <c r="H99" s="1135">
        <f>+H97*D97</f>
        <v>95</v>
      </c>
      <c r="I99" s="1135">
        <f>+I97*D97</f>
        <v>95</v>
      </c>
      <c r="J99" s="1136">
        <f>+J97*D97</f>
        <v>95</v>
      </c>
      <c r="K99" s="207">
        <f>+K97*D97</f>
        <v>95</v>
      </c>
      <c r="L99" s="1135">
        <f>+L97*D97</f>
        <v>95</v>
      </c>
      <c r="M99" s="1137">
        <f>+M97*D97</f>
        <v>95</v>
      </c>
      <c r="N99" s="1134">
        <f>+N97*D97</f>
        <v>95</v>
      </c>
      <c r="O99" s="1135">
        <f>+O97*D97</f>
        <v>95</v>
      </c>
      <c r="P99" s="1137">
        <f>+P97*D97</f>
        <v>95</v>
      </c>
      <c r="Q99" s="1138">
        <f>+Q97*D97</f>
        <v>95</v>
      </c>
      <c r="R99" s="1135">
        <f>+R97*D97</f>
        <v>95</v>
      </c>
      <c r="S99" s="1136">
        <f>+S97*D97</f>
        <v>95</v>
      </c>
      <c r="T99" s="229">
        <f>SUM(H99:S99)</f>
        <v>1140</v>
      </c>
      <c r="U99" s="4363"/>
      <c r="V99" s="4368"/>
      <c r="W99" s="4369"/>
      <c r="X99" s="4369"/>
      <c r="Y99" s="4370"/>
      <c r="AA99" s="4457" t="s">
        <v>2465</v>
      </c>
      <c r="AB99" s="4458"/>
      <c r="AC99" s="4458"/>
      <c r="AD99" s="4458"/>
      <c r="AE99" s="4458"/>
      <c r="AF99" s="4458"/>
      <c r="AG99" s="4458"/>
      <c r="AH99" s="4458"/>
      <c r="AI99" s="4459"/>
    </row>
    <row r="100" spans="1:35" ht="13.75" customHeight="1">
      <c r="A100" s="4484"/>
      <c r="B100" s="330"/>
      <c r="E100" s="327"/>
      <c r="F100" s="589" t="s">
        <v>846</v>
      </c>
      <c r="G100" s="336" t="s">
        <v>73</v>
      </c>
      <c r="H100" s="1140">
        <f>+H99</f>
        <v>95</v>
      </c>
      <c r="I100" s="1140">
        <f t="shared" ref="I100:S100" si="65">+H100+I99</f>
        <v>190</v>
      </c>
      <c r="J100" s="1141">
        <f t="shared" si="65"/>
        <v>285</v>
      </c>
      <c r="K100" s="1139">
        <f t="shared" si="65"/>
        <v>380</v>
      </c>
      <c r="L100" s="1140">
        <f t="shared" si="65"/>
        <v>475</v>
      </c>
      <c r="M100" s="1142">
        <f t="shared" si="65"/>
        <v>570</v>
      </c>
      <c r="N100" s="1139">
        <f t="shared" si="65"/>
        <v>665</v>
      </c>
      <c r="O100" s="1140">
        <f t="shared" si="65"/>
        <v>760</v>
      </c>
      <c r="P100" s="1142">
        <f t="shared" si="65"/>
        <v>855</v>
      </c>
      <c r="Q100" s="1143">
        <f t="shared" si="65"/>
        <v>950</v>
      </c>
      <c r="R100" s="1140">
        <f t="shared" si="65"/>
        <v>1045</v>
      </c>
      <c r="S100" s="1141">
        <f t="shared" si="65"/>
        <v>1140</v>
      </c>
      <c r="T100" s="225"/>
      <c r="U100" s="4395"/>
      <c r="V100" s="4396"/>
      <c r="W100" s="4397"/>
      <c r="X100" s="4397"/>
      <c r="Y100" s="4398"/>
      <c r="AA100" s="4460"/>
      <c r="AB100" s="4461"/>
      <c r="AC100" s="4461"/>
      <c r="AD100" s="4461"/>
      <c r="AE100" s="4461"/>
      <c r="AF100" s="4461"/>
      <c r="AG100" s="4461"/>
      <c r="AH100" s="4461"/>
      <c r="AI100" s="4462"/>
    </row>
    <row r="101" spans="1:35" ht="13.75" customHeight="1">
      <c r="A101" s="4484"/>
      <c r="B101" s="330">
        <f>+B19</f>
        <v>2025</v>
      </c>
      <c r="C101" s="297" t="s">
        <v>671</v>
      </c>
      <c r="D101" s="339">
        <f>+D94*E101</f>
        <v>1116</v>
      </c>
      <c r="E101" s="1967">
        <v>0.93</v>
      </c>
      <c r="F101" s="1952" t="s">
        <v>508</v>
      </c>
      <c r="G101" s="348" t="s">
        <v>471</v>
      </c>
      <c r="H101" s="1135">
        <f>IF(負荷記録表!E76="","",負荷記録表!E76)</f>
        <v>90</v>
      </c>
      <c r="I101" s="1135">
        <f>IF(負荷記録表!F76="","",負荷記録表!F76)</f>
        <v>90</v>
      </c>
      <c r="J101" s="1136">
        <f>IF(負荷記録表!G76="","",負荷記録表!G76)</f>
        <v>90</v>
      </c>
      <c r="K101" s="1134">
        <f>IF(負荷記録表!H76="","",負荷記録表!H76)</f>
        <v>90</v>
      </c>
      <c r="L101" s="1135">
        <f>IF(負荷記録表!I76="","",負荷記録表!I76)</f>
        <v>90</v>
      </c>
      <c r="M101" s="1137">
        <f>IF(負荷記録表!J76="","",負荷記録表!J76)</f>
        <v>90</v>
      </c>
      <c r="N101" s="1134">
        <f>IF(負荷記録表!K76="","",負荷記録表!K76)</f>
        <v>90</v>
      </c>
      <c r="O101" s="1135">
        <f>IF(負荷記録表!L76="","",負荷記録表!L76)</f>
        <v>90</v>
      </c>
      <c r="P101" s="1137">
        <f>IF(負荷記録表!M76="","",負荷記録表!M76)</f>
        <v>90</v>
      </c>
      <c r="Q101" s="1138">
        <f>IF(負荷記録表!N76="","",負荷記録表!N76)</f>
        <v>90</v>
      </c>
      <c r="R101" s="1135">
        <f>IF(負荷記録表!O76="","",負荷記録表!O76)</f>
        <v>90</v>
      </c>
      <c r="S101" s="1136">
        <f>IF(負荷記録表!P76="","",負荷記録表!P76)</f>
        <v>90</v>
      </c>
      <c r="T101" s="229">
        <f>SUM(H101:S101)</f>
        <v>1080</v>
      </c>
      <c r="U101" s="4432" t="s">
        <v>3179</v>
      </c>
      <c r="V101" s="4374"/>
      <c r="W101" s="4375"/>
      <c r="X101" s="4375"/>
      <c r="Y101" s="4376"/>
      <c r="AA101" s="4460"/>
      <c r="AB101" s="4461"/>
      <c r="AC101" s="4461"/>
      <c r="AD101" s="4461"/>
      <c r="AE101" s="4461"/>
      <c r="AF101" s="4461"/>
      <c r="AG101" s="4461"/>
      <c r="AH101" s="4461"/>
      <c r="AI101" s="4462"/>
    </row>
    <row r="102" spans="1:35" ht="13.75" customHeight="1" thickBot="1">
      <c r="A102" s="4484"/>
      <c r="B102" s="330">
        <f>+B20</f>
        <v>2026</v>
      </c>
      <c r="C102" s="297" t="s">
        <v>672</v>
      </c>
      <c r="D102" s="339">
        <f>+D94*E102</f>
        <v>1080</v>
      </c>
      <c r="E102" s="1967">
        <v>0.9</v>
      </c>
      <c r="F102" s="1952" t="s">
        <v>673</v>
      </c>
      <c r="G102" s="341" t="s">
        <v>310</v>
      </c>
      <c r="H102" s="1150">
        <f>IF(H101="","",H101)</f>
        <v>90</v>
      </c>
      <c r="I102" s="1150">
        <f t="shared" ref="I102:S102" si="66">IF(I101="","",(H102+I101))</f>
        <v>180</v>
      </c>
      <c r="J102" s="1151">
        <f t="shared" si="66"/>
        <v>270</v>
      </c>
      <c r="K102" s="1149">
        <f t="shared" si="66"/>
        <v>360</v>
      </c>
      <c r="L102" s="1150">
        <f t="shared" si="66"/>
        <v>450</v>
      </c>
      <c r="M102" s="1152">
        <f t="shared" si="66"/>
        <v>540</v>
      </c>
      <c r="N102" s="1149">
        <f t="shared" si="66"/>
        <v>630</v>
      </c>
      <c r="O102" s="1150">
        <f t="shared" si="66"/>
        <v>720</v>
      </c>
      <c r="P102" s="1152">
        <f t="shared" si="66"/>
        <v>810</v>
      </c>
      <c r="Q102" s="1153">
        <f t="shared" si="66"/>
        <v>900</v>
      </c>
      <c r="R102" s="1150">
        <f t="shared" si="66"/>
        <v>990</v>
      </c>
      <c r="S102" s="1151">
        <f t="shared" si="66"/>
        <v>1080</v>
      </c>
      <c r="T102" s="592">
        <f>+T101/T97</f>
        <v>0.9</v>
      </c>
      <c r="U102" s="4433"/>
      <c r="V102" s="4356"/>
      <c r="W102" s="4357"/>
      <c r="X102" s="4357"/>
      <c r="Y102" s="4358"/>
      <c r="AA102" s="4460"/>
      <c r="AB102" s="4461"/>
      <c r="AC102" s="4461"/>
      <c r="AD102" s="4461"/>
      <c r="AE102" s="4461"/>
      <c r="AF102" s="4461"/>
      <c r="AG102" s="4461"/>
      <c r="AH102" s="4461"/>
      <c r="AI102" s="4462"/>
    </row>
    <row r="103" spans="1:35" ht="13.75" customHeight="1">
      <c r="A103" s="4484"/>
      <c r="B103" s="330"/>
      <c r="D103" s="339"/>
      <c r="F103" s="1969"/>
      <c r="G103" s="636" t="s">
        <v>990</v>
      </c>
      <c r="H103" s="637" t="str">
        <f>IF(H101="","",IF(H101&lt;=H99,"○","×"))</f>
        <v>○</v>
      </c>
      <c r="I103" s="637" t="str">
        <f t="shared" ref="I103:S103" si="67">IF(I101="","",IF(I101&lt;=I99,"○","×"))</f>
        <v>○</v>
      </c>
      <c r="J103" s="724" t="str">
        <f t="shared" si="67"/>
        <v>○</v>
      </c>
      <c r="K103" s="723" t="str">
        <f t="shared" si="67"/>
        <v>○</v>
      </c>
      <c r="L103" s="637" t="str">
        <f t="shared" si="67"/>
        <v>○</v>
      </c>
      <c r="M103" s="725" t="str">
        <f t="shared" si="67"/>
        <v>○</v>
      </c>
      <c r="N103" s="723" t="str">
        <f t="shared" si="67"/>
        <v>○</v>
      </c>
      <c r="O103" s="637" t="str">
        <f t="shared" si="67"/>
        <v>○</v>
      </c>
      <c r="P103" s="725" t="str">
        <f t="shared" si="67"/>
        <v>○</v>
      </c>
      <c r="Q103" s="1154" t="str">
        <f t="shared" si="67"/>
        <v>○</v>
      </c>
      <c r="R103" s="637" t="str">
        <f t="shared" si="67"/>
        <v>○</v>
      </c>
      <c r="S103" s="1176" t="str">
        <f t="shared" si="67"/>
        <v>○</v>
      </c>
      <c r="T103" s="644"/>
      <c r="U103" s="4433"/>
      <c r="V103" s="4356"/>
      <c r="W103" s="4357"/>
      <c r="X103" s="4357"/>
      <c r="Y103" s="4358"/>
      <c r="AA103" s="4460"/>
      <c r="AB103" s="4461"/>
      <c r="AC103" s="4461"/>
      <c r="AD103" s="4461"/>
      <c r="AE103" s="4461"/>
      <c r="AF103" s="4461"/>
      <c r="AG103" s="4461"/>
      <c r="AH103" s="4461"/>
      <c r="AI103" s="4462"/>
    </row>
    <row r="104" spans="1:35" ht="13.75" customHeight="1" thickBot="1">
      <c r="A104" s="4484"/>
      <c r="B104" s="342"/>
      <c r="C104" s="343"/>
      <c r="D104" s="343"/>
      <c r="E104" s="344"/>
      <c r="F104" s="1970" t="s">
        <v>673</v>
      </c>
      <c r="G104" s="653" t="s">
        <v>991</v>
      </c>
      <c r="H104" s="646" t="str">
        <f>IF(H101="","",IF(H102&lt;=H100,"○","×"))</f>
        <v>○</v>
      </c>
      <c r="I104" s="646" t="str">
        <f t="shared" ref="I104:S104" si="68">IF(I101="","",IF(I102&lt;=I100,"○","×"))</f>
        <v>○</v>
      </c>
      <c r="J104" s="647" t="str">
        <f t="shared" si="68"/>
        <v>○</v>
      </c>
      <c r="K104" s="648" t="str">
        <f t="shared" si="68"/>
        <v>○</v>
      </c>
      <c r="L104" s="646" t="str">
        <f t="shared" si="68"/>
        <v>○</v>
      </c>
      <c r="M104" s="649" t="str">
        <f t="shared" si="68"/>
        <v>○</v>
      </c>
      <c r="N104" s="648" t="str">
        <f t="shared" si="68"/>
        <v>○</v>
      </c>
      <c r="O104" s="646" t="str">
        <f t="shared" si="68"/>
        <v>○</v>
      </c>
      <c r="P104" s="649" t="str">
        <f t="shared" si="68"/>
        <v>○</v>
      </c>
      <c r="Q104" s="650" t="str">
        <f t="shared" si="68"/>
        <v>○</v>
      </c>
      <c r="R104" s="646" t="str">
        <f t="shared" si="68"/>
        <v>○</v>
      </c>
      <c r="S104" s="657" t="str">
        <f t="shared" si="68"/>
        <v>○</v>
      </c>
      <c r="T104" s="652" t="str">
        <f>IF(S101="","",IF(S102&lt;=S100,"○","×"))</f>
        <v>○</v>
      </c>
      <c r="U104" s="4444"/>
      <c r="V104" s="4377"/>
      <c r="W104" s="4378"/>
      <c r="X104" s="4378"/>
      <c r="Y104" s="4379"/>
      <c r="AA104" s="4460"/>
      <c r="AB104" s="4461"/>
      <c r="AC104" s="4461"/>
      <c r="AD104" s="4461"/>
      <c r="AE104" s="4461"/>
      <c r="AF104" s="4461"/>
      <c r="AG104" s="4461"/>
      <c r="AH104" s="4461"/>
      <c r="AI104" s="4462"/>
    </row>
    <row r="105" spans="1:35" s="965" customFormat="1" ht="18.75" customHeight="1">
      <c r="A105" s="4484"/>
      <c r="B105" s="4382" t="s">
        <v>1854</v>
      </c>
      <c r="C105" s="4383"/>
      <c r="D105" s="4383"/>
      <c r="E105" s="4384"/>
      <c r="F105" s="1971" t="s">
        <v>1855</v>
      </c>
      <c r="G105" s="1972" t="s">
        <v>1856</v>
      </c>
      <c r="H105" s="1002"/>
      <c r="I105" s="1102"/>
      <c r="J105" s="1103"/>
      <c r="K105" s="1002"/>
      <c r="L105" s="1102"/>
      <c r="M105" s="1104"/>
      <c r="N105" s="1002"/>
      <c r="O105" s="1102"/>
      <c r="P105" s="1835" t="s">
        <v>1857</v>
      </c>
      <c r="Q105" s="1002"/>
      <c r="R105" s="1102"/>
      <c r="S105" s="1836" t="s">
        <v>1857</v>
      </c>
      <c r="T105" s="1024" t="s">
        <v>221</v>
      </c>
      <c r="U105" s="4498" t="str">
        <f>+U92</f>
        <v>1/4半期</v>
      </c>
      <c r="V105" s="4387"/>
      <c r="W105" s="4388"/>
      <c r="X105" s="4388"/>
      <c r="Y105" s="4389"/>
      <c r="AA105" s="4460"/>
      <c r="AB105" s="4461"/>
      <c r="AC105" s="4461"/>
      <c r="AD105" s="4461"/>
      <c r="AE105" s="4461"/>
      <c r="AF105" s="4461"/>
      <c r="AG105" s="4461"/>
      <c r="AH105" s="4461"/>
      <c r="AI105" s="4462"/>
    </row>
    <row r="106" spans="1:35" s="965" customFormat="1" ht="13.75" customHeight="1">
      <c r="A106" s="4484"/>
      <c r="B106" s="1837" t="s">
        <v>576</v>
      </c>
      <c r="C106" s="1025"/>
      <c r="D106" s="1025"/>
      <c r="E106" s="1251"/>
      <c r="F106" s="1212" t="s">
        <v>1858</v>
      </c>
      <c r="G106" s="1973" t="s">
        <v>1859</v>
      </c>
      <c r="H106" s="1838"/>
      <c r="I106" s="1839"/>
      <c r="J106" s="1840"/>
      <c r="K106" s="1838"/>
      <c r="L106" s="1839"/>
      <c r="M106" s="1840"/>
      <c r="N106" s="1838"/>
      <c r="O106" s="1841"/>
      <c r="P106" s="1842"/>
      <c r="Q106" s="1843"/>
      <c r="R106" s="1839"/>
      <c r="S106" s="1844"/>
      <c r="T106" s="1034"/>
      <c r="U106" s="4433"/>
      <c r="V106" s="4438"/>
      <c r="W106" s="4439"/>
      <c r="X106" s="4439"/>
      <c r="Y106" s="4440"/>
      <c r="AA106" s="4460"/>
      <c r="AB106" s="4461"/>
      <c r="AC106" s="4461"/>
      <c r="AD106" s="4461"/>
      <c r="AE106" s="4461"/>
      <c r="AF106" s="4461"/>
      <c r="AG106" s="4461"/>
      <c r="AH106" s="4461"/>
      <c r="AI106" s="4462"/>
    </row>
    <row r="107" spans="1:35" s="965" customFormat="1" ht="13.75" customHeight="1">
      <c r="A107" s="4484"/>
      <c r="B107" s="1241">
        <f>+B9</f>
        <v>2023</v>
      </c>
      <c r="C107" s="1025" t="s">
        <v>475</v>
      </c>
      <c r="D107" s="1259">
        <v>0.45</v>
      </c>
      <c r="E107"/>
      <c r="F107" s="1212" t="s">
        <v>1861</v>
      </c>
      <c r="G107" s="1973" t="s">
        <v>1856</v>
      </c>
      <c r="H107" s="1838"/>
      <c r="I107" s="1839"/>
      <c r="J107" s="1840"/>
      <c r="K107" s="1838"/>
      <c r="L107" s="1839"/>
      <c r="M107" s="1840"/>
      <c r="N107" s="1838"/>
      <c r="O107" s="1839"/>
      <c r="P107" s="1842"/>
      <c r="Q107" s="1843"/>
      <c r="R107" s="1839"/>
      <c r="S107" s="1844"/>
      <c r="T107" s="1034"/>
      <c r="U107" s="4433"/>
      <c r="V107" s="4438"/>
      <c r="W107" s="4439"/>
      <c r="X107" s="4439"/>
      <c r="Y107" s="4440"/>
      <c r="AA107" s="4460"/>
      <c r="AB107" s="4461"/>
      <c r="AC107" s="4461"/>
      <c r="AD107" s="4461"/>
      <c r="AE107" s="4461"/>
      <c r="AF107" s="4461"/>
      <c r="AG107" s="4461"/>
      <c r="AH107" s="4461"/>
      <c r="AI107" s="4462"/>
    </row>
    <row r="108" spans="1:35" s="965" customFormat="1" ht="13.75" customHeight="1">
      <c r="A108" s="4484"/>
      <c r="B108" s="1845"/>
      <c r="D108" s="1276"/>
      <c r="E108" s="966"/>
      <c r="F108" s="1212"/>
      <c r="G108" s="1973"/>
      <c r="H108" s="1838"/>
      <c r="I108" s="1839"/>
      <c r="J108" s="1840"/>
      <c r="K108" s="1838"/>
      <c r="L108" s="1839"/>
      <c r="M108" s="1840"/>
      <c r="N108" s="1838"/>
      <c r="O108" s="1841"/>
      <c r="P108" s="1842"/>
      <c r="Q108" s="1843"/>
      <c r="R108" s="1839"/>
      <c r="S108" s="1844"/>
      <c r="T108" s="1034"/>
      <c r="U108" s="4434"/>
      <c r="V108" s="4441"/>
      <c r="W108" s="4442"/>
      <c r="X108" s="4442"/>
      <c r="Y108" s="4443"/>
      <c r="AA108" s="4463"/>
      <c r="AB108" s="4464"/>
      <c r="AC108" s="4464"/>
      <c r="AD108" s="4464"/>
      <c r="AE108" s="4464"/>
      <c r="AF108" s="4464"/>
      <c r="AG108" s="4464"/>
      <c r="AH108" s="4464"/>
      <c r="AI108" s="4465"/>
    </row>
    <row r="109" spans="1:35" s="965" customFormat="1" ht="13.75" customHeight="1">
      <c r="A109" s="4484"/>
      <c r="B109" s="1845">
        <f>+B3</f>
        <v>2024</v>
      </c>
      <c r="C109" s="965" t="s">
        <v>1864</v>
      </c>
      <c r="D109" s="1276">
        <v>0.5</v>
      </c>
      <c r="E109" s="966"/>
      <c r="F109" s="1212"/>
      <c r="G109" s="1973"/>
      <c r="H109" s="1838"/>
      <c r="I109" s="1839"/>
      <c r="J109" s="1840"/>
      <c r="K109" s="1838"/>
      <c r="L109" s="1839"/>
      <c r="M109" s="1840"/>
      <c r="N109" s="1838"/>
      <c r="O109" s="1841"/>
      <c r="P109" s="1842"/>
      <c r="Q109" s="1843"/>
      <c r="R109" s="1839"/>
      <c r="S109" s="1844"/>
      <c r="T109" s="1034"/>
      <c r="U109" s="4486" t="str">
        <f>+U95</f>
        <v>上半期</v>
      </c>
      <c r="V109" s="4435"/>
      <c r="W109" s="4436"/>
      <c r="X109" s="4436"/>
      <c r="Y109" s="4437"/>
      <c r="AA109" s="4457" t="s">
        <v>1723</v>
      </c>
      <c r="AB109" s="4458"/>
      <c r="AC109" s="4458"/>
      <c r="AD109" s="4458"/>
      <c r="AE109" s="4458"/>
      <c r="AF109" s="4458"/>
      <c r="AG109" s="4458"/>
      <c r="AH109" s="4458"/>
      <c r="AI109" s="4459"/>
    </row>
    <row r="110" spans="1:35" s="965" customFormat="1" ht="13.75" customHeight="1">
      <c r="A110" s="4484"/>
      <c r="B110" s="1845"/>
      <c r="D110" s="1276"/>
      <c r="E110" s="966"/>
      <c r="F110" s="1212"/>
      <c r="G110" s="1973"/>
      <c r="H110" s="1838"/>
      <c r="I110" s="1839"/>
      <c r="J110" s="1840"/>
      <c r="K110" s="1838"/>
      <c r="L110" s="1839"/>
      <c r="M110" s="1840"/>
      <c r="N110" s="1838"/>
      <c r="O110" s="1839"/>
      <c r="P110" s="1842"/>
      <c r="Q110" s="1843"/>
      <c r="R110" s="1839"/>
      <c r="S110" s="1844"/>
      <c r="T110" s="1034"/>
      <c r="U110" s="4487"/>
      <c r="V110" s="4438"/>
      <c r="W110" s="4439"/>
      <c r="X110" s="4439"/>
      <c r="Y110" s="4440"/>
      <c r="AA110" s="4460"/>
      <c r="AB110" s="4461"/>
      <c r="AC110" s="4461"/>
      <c r="AD110" s="4461"/>
      <c r="AE110" s="4461"/>
      <c r="AF110" s="4461"/>
      <c r="AG110" s="4461"/>
      <c r="AH110" s="4461"/>
      <c r="AI110" s="4462"/>
    </row>
    <row r="111" spans="1:35" s="965" customFormat="1" ht="13.75" customHeight="1">
      <c r="A111" s="4484"/>
      <c r="B111" s="1845"/>
      <c r="D111" s="1276"/>
      <c r="E111" s="966"/>
      <c r="F111" s="1212"/>
      <c r="G111" s="1973"/>
      <c r="H111" s="1838"/>
      <c r="I111" s="1839"/>
      <c r="J111" s="1840"/>
      <c r="K111" s="1838"/>
      <c r="L111" s="1839"/>
      <c r="M111" s="1840"/>
      <c r="N111" s="1838"/>
      <c r="O111" s="1839"/>
      <c r="P111" s="1842"/>
      <c r="Q111" s="1843"/>
      <c r="R111" s="1839"/>
      <c r="S111" s="1844"/>
      <c r="T111" s="1034"/>
      <c r="U111" s="4487"/>
      <c r="V111" s="4438"/>
      <c r="W111" s="4439"/>
      <c r="X111" s="4439"/>
      <c r="Y111" s="4440"/>
      <c r="AA111" s="4460"/>
      <c r="AB111" s="4461"/>
      <c r="AC111" s="4461"/>
      <c r="AD111" s="4461"/>
      <c r="AE111" s="4461"/>
      <c r="AF111" s="4461"/>
      <c r="AG111" s="4461"/>
      <c r="AH111" s="4461"/>
      <c r="AI111" s="4462"/>
    </row>
    <row r="112" spans="1:35" s="965" customFormat="1" ht="13.75" customHeight="1">
      <c r="A112" s="4484"/>
      <c r="B112" s="1845">
        <f>+B109+1</f>
        <v>2025</v>
      </c>
      <c r="C112" s="965" t="s">
        <v>1868</v>
      </c>
      <c r="D112" s="1276">
        <v>0.52</v>
      </c>
      <c r="E112" s="966"/>
      <c r="F112" s="1212"/>
      <c r="G112" s="1973"/>
      <c r="H112" s="1838"/>
      <c r="I112" s="1839"/>
      <c r="J112" s="1840"/>
      <c r="K112" s="1838"/>
      <c r="L112" s="1839"/>
      <c r="M112" s="1842"/>
      <c r="N112" s="1838"/>
      <c r="O112" s="1841"/>
      <c r="P112" s="1842"/>
      <c r="Q112" s="1843"/>
      <c r="R112" s="1839"/>
      <c r="S112" s="1844"/>
      <c r="T112" s="1034"/>
      <c r="U112" s="4386"/>
      <c r="V112" s="4441"/>
      <c r="W112" s="4442"/>
      <c r="X112" s="4442"/>
      <c r="Y112" s="4443"/>
      <c r="AA112" s="4460"/>
      <c r="AB112" s="4461"/>
      <c r="AC112" s="4461"/>
      <c r="AD112" s="4461"/>
      <c r="AE112" s="4461"/>
      <c r="AF112" s="4461"/>
      <c r="AG112" s="4461"/>
      <c r="AH112" s="4461"/>
      <c r="AI112" s="4462"/>
    </row>
    <row r="113" spans="1:45" s="965" customFormat="1" ht="13.75" customHeight="1">
      <c r="A113" s="4484"/>
      <c r="B113" s="1845">
        <f>+B112+1</f>
        <v>2026</v>
      </c>
      <c r="C113" s="965" t="s">
        <v>476</v>
      </c>
      <c r="D113" s="1276">
        <v>0.54</v>
      </c>
      <c r="E113" s="966"/>
      <c r="F113" s="1212"/>
      <c r="G113" s="1973"/>
      <c r="H113" s="1838"/>
      <c r="I113" s="1839"/>
      <c r="J113" s="1840"/>
      <c r="K113" s="1838"/>
      <c r="L113" s="1839"/>
      <c r="M113" s="1842"/>
      <c r="N113" s="1838"/>
      <c r="O113" s="1839"/>
      <c r="P113" s="1842"/>
      <c r="Q113" s="1843"/>
      <c r="R113" s="1839"/>
      <c r="S113" s="1844"/>
      <c r="T113" s="1034"/>
      <c r="U113" s="4432" t="str">
        <f>+U98</f>
        <v>3/4半期</v>
      </c>
      <c r="V113" s="4435"/>
      <c r="W113" s="4436"/>
      <c r="X113" s="4436"/>
      <c r="Y113" s="4437"/>
      <c r="AA113" s="4460"/>
      <c r="AB113" s="4461"/>
      <c r="AC113" s="4461"/>
      <c r="AD113" s="4461"/>
      <c r="AE113" s="4461"/>
      <c r="AF113" s="4461"/>
      <c r="AG113" s="4461"/>
      <c r="AH113" s="4461"/>
      <c r="AI113" s="4462"/>
    </row>
    <row r="114" spans="1:45" s="965" customFormat="1" ht="13.75" customHeight="1">
      <c r="A114" s="4484"/>
      <c r="B114" s="1845"/>
      <c r="D114" s="1276"/>
      <c r="E114" s="966"/>
      <c r="F114" s="1212"/>
      <c r="G114" s="1973"/>
      <c r="H114" s="1846"/>
      <c r="I114" s="1847"/>
      <c r="J114" s="1848"/>
      <c r="K114" s="1846"/>
      <c r="L114" s="1847"/>
      <c r="M114" s="1848"/>
      <c r="N114" s="1846"/>
      <c r="O114" s="1847"/>
      <c r="P114" s="1848"/>
      <c r="Q114" s="1849"/>
      <c r="R114" s="1847"/>
      <c r="S114" s="1850"/>
      <c r="T114" s="1034"/>
      <c r="U114" s="4433"/>
      <c r="V114" s="4438"/>
      <c r="W114" s="4439"/>
      <c r="X114" s="4439"/>
      <c r="Y114" s="4440"/>
      <c r="AA114" s="4460"/>
      <c r="AB114" s="4461"/>
      <c r="AC114" s="4461"/>
      <c r="AD114" s="4461"/>
      <c r="AE114" s="4461"/>
      <c r="AF114" s="4461"/>
      <c r="AG114" s="4461"/>
      <c r="AH114" s="4461"/>
      <c r="AI114" s="4462"/>
    </row>
    <row r="115" spans="1:45" s="965" customFormat="1" ht="13.75" customHeight="1">
      <c r="A115" s="4484"/>
      <c r="B115" s="1845"/>
      <c r="D115" s="1276"/>
      <c r="E115" s="966"/>
      <c r="F115" t="s">
        <v>1871</v>
      </c>
      <c r="G115" s="2450" t="s">
        <v>1872</v>
      </c>
      <c r="H115" s="1851">
        <v>100</v>
      </c>
      <c r="I115" s="1852">
        <v>100</v>
      </c>
      <c r="J115" s="1853">
        <v>100</v>
      </c>
      <c r="K115" s="1851"/>
      <c r="L115" s="1852"/>
      <c r="M115" s="1853"/>
      <c r="N115" s="1851"/>
      <c r="O115" s="1852"/>
      <c r="P115" s="1853"/>
      <c r="Q115" s="1851"/>
      <c r="R115" s="1852"/>
      <c r="S115" s="1854"/>
      <c r="T115" s="1855">
        <f>SUM(H115:S115)</f>
        <v>300</v>
      </c>
      <c r="U115" s="4433"/>
      <c r="V115" s="4438"/>
      <c r="W115" s="4439"/>
      <c r="X115" s="4439"/>
      <c r="Y115" s="4440"/>
      <c r="AA115" s="4460"/>
      <c r="AB115" s="4461"/>
      <c r="AC115" s="4461"/>
      <c r="AD115" s="4461"/>
      <c r="AE115" s="4461"/>
      <c r="AF115" s="4461"/>
      <c r="AG115" s="4461"/>
      <c r="AH115" s="4461"/>
      <c r="AI115" s="4462"/>
    </row>
    <row r="116" spans="1:45" s="965" customFormat="1" ht="13.75" customHeight="1">
      <c r="A116" s="4484"/>
      <c r="B116" s="1845"/>
      <c r="D116" s="1276"/>
      <c r="E116" s="966"/>
      <c r="F116"/>
      <c r="G116" s="1856" t="s">
        <v>73</v>
      </c>
      <c r="H116" s="1857">
        <f>+H115</f>
        <v>100</v>
      </c>
      <c r="I116" s="1858">
        <f t="shared" ref="I116:S116" si="69">+H116+I115</f>
        <v>200</v>
      </c>
      <c r="J116" s="1859">
        <f t="shared" si="69"/>
        <v>300</v>
      </c>
      <c r="K116" s="1857">
        <f t="shared" si="69"/>
        <v>300</v>
      </c>
      <c r="L116" s="1858">
        <f t="shared" si="69"/>
        <v>300</v>
      </c>
      <c r="M116" s="1859">
        <f t="shared" si="69"/>
        <v>300</v>
      </c>
      <c r="N116" s="1857">
        <f t="shared" si="69"/>
        <v>300</v>
      </c>
      <c r="O116" s="1858">
        <f t="shared" si="69"/>
        <v>300</v>
      </c>
      <c r="P116" s="1859">
        <f t="shared" si="69"/>
        <v>300</v>
      </c>
      <c r="Q116" s="1857">
        <f t="shared" si="69"/>
        <v>300</v>
      </c>
      <c r="R116" s="1858">
        <f t="shared" si="69"/>
        <v>300</v>
      </c>
      <c r="S116" s="1860">
        <f t="shared" si="69"/>
        <v>300</v>
      </c>
      <c r="T116" s="1861"/>
      <c r="U116" s="4434"/>
      <c r="V116" s="4441"/>
      <c r="W116" s="4442"/>
      <c r="X116" s="4442"/>
      <c r="Y116" s="4443"/>
      <c r="AA116" s="4460"/>
      <c r="AB116" s="4461"/>
      <c r="AC116" s="4461"/>
      <c r="AD116" s="4461"/>
      <c r="AE116" s="4461"/>
      <c r="AF116" s="4461"/>
      <c r="AG116" s="4461"/>
      <c r="AH116" s="4461"/>
      <c r="AI116" s="4462"/>
    </row>
    <row r="117" spans="1:45" s="965" customFormat="1" ht="13.75" customHeight="1">
      <c r="A117" s="4484"/>
      <c r="B117" s="1845"/>
      <c r="D117" s="1276"/>
      <c r="E117" s="966"/>
      <c r="F117" t="s">
        <v>1874</v>
      </c>
      <c r="G117" s="2451" t="s">
        <v>1875</v>
      </c>
      <c r="H117" s="1851">
        <v>51</v>
      </c>
      <c r="I117" s="1852">
        <v>51</v>
      </c>
      <c r="J117" s="1853">
        <v>60</v>
      </c>
      <c r="K117" s="1851"/>
      <c r="L117" s="1852"/>
      <c r="M117" s="1853"/>
      <c r="N117" s="1851"/>
      <c r="O117" s="1852"/>
      <c r="P117" s="1853"/>
      <c r="Q117" s="1851"/>
      <c r="R117" s="1852"/>
      <c r="S117" s="1854"/>
      <c r="T117" s="1862">
        <f>SUM(H117:S117)</f>
        <v>162</v>
      </c>
      <c r="U117" s="4432" t="s">
        <v>3180</v>
      </c>
      <c r="V117" s="4435"/>
      <c r="W117" s="4436"/>
      <c r="X117" s="4436"/>
      <c r="Y117" s="4437"/>
      <c r="AA117" s="4460"/>
      <c r="AB117" s="4461"/>
      <c r="AC117" s="4461"/>
      <c r="AD117" s="4461"/>
      <c r="AE117" s="4461"/>
      <c r="AF117" s="4461"/>
      <c r="AG117" s="4461"/>
      <c r="AH117" s="4461"/>
      <c r="AI117" s="4462"/>
    </row>
    <row r="118" spans="1:45" s="965" customFormat="1" ht="13.75" customHeight="1">
      <c r="A118" s="4484"/>
      <c r="B118" s="1845"/>
      <c r="D118" s="1276"/>
      <c r="E118" s="966"/>
      <c r="F118" s="1990"/>
      <c r="G118" s="1856" t="s">
        <v>73</v>
      </c>
      <c r="H118" s="1063">
        <f>+H117</f>
        <v>51</v>
      </c>
      <c r="I118" s="1064">
        <f t="shared" ref="I118:S118" si="70">+H118+I117</f>
        <v>102</v>
      </c>
      <c r="J118" s="1066">
        <f t="shared" si="70"/>
        <v>162</v>
      </c>
      <c r="K118" s="1063">
        <f t="shared" si="70"/>
        <v>162</v>
      </c>
      <c r="L118" s="1064">
        <f t="shared" si="70"/>
        <v>162</v>
      </c>
      <c r="M118" s="1066">
        <f t="shared" si="70"/>
        <v>162</v>
      </c>
      <c r="N118" s="1063">
        <f t="shared" si="70"/>
        <v>162</v>
      </c>
      <c r="O118" s="1064">
        <f t="shared" si="70"/>
        <v>162</v>
      </c>
      <c r="P118" s="1066">
        <f t="shared" si="70"/>
        <v>162</v>
      </c>
      <c r="Q118" s="1063">
        <f t="shared" si="70"/>
        <v>162</v>
      </c>
      <c r="R118" s="1064">
        <f t="shared" si="70"/>
        <v>162</v>
      </c>
      <c r="S118" s="1863">
        <f t="shared" si="70"/>
        <v>162</v>
      </c>
      <c r="T118" s="1861"/>
      <c r="U118" s="4433"/>
      <c r="V118" s="4438"/>
      <c r="W118" s="4439"/>
      <c r="X118" s="4439"/>
      <c r="Y118" s="4440"/>
      <c r="AA118" s="4460"/>
      <c r="AB118" s="4461"/>
      <c r="AC118" s="4461"/>
      <c r="AD118" s="4461"/>
      <c r="AE118" s="4461"/>
      <c r="AF118" s="4461"/>
      <c r="AG118" s="4461"/>
      <c r="AH118" s="4461"/>
      <c r="AI118" s="4462"/>
    </row>
    <row r="119" spans="1:45" s="965" customFormat="1" ht="13.75" customHeight="1">
      <c r="A119" s="4484"/>
      <c r="B119" s="1845"/>
      <c r="D119" s="1276"/>
      <c r="E119" s="966"/>
      <c r="F119" s="1990"/>
      <c r="G119" s="1864" t="s">
        <v>1877</v>
      </c>
      <c r="H119" s="2942">
        <f>IF(H115="","",H117/H115)</f>
        <v>0.51</v>
      </c>
      <c r="I119" s="2943">
        <f t="shared" ref="I119:S120" si="71">IF(I115="","",I117/I115)</f>
        <v>0.51</v>
      </c>
      <c r="J119" s="2944">
        <f t="shared" si="71"/>
        <v>0.6</v>
      </c>
      <c r="K119" s="2942" t="str">
        <f t="shared" si="71"/>
        <v/>
      </c>
      <c r="L119" s="2943" t="str">
        <f t="shared" si="71"/>
        <v/>
      </c>
      <c r="M119" s="2944" t="str">
        <f t="shared" si="71"/>
        <v/>
      </c>
      <c r="N119" s="2942" t="str">
        <f t="shared" si="71"/>
        <v/>
      </c>
      <c r="O119" s="2943" t="str">
        <f t="shared" si="71"/>
        <v/>
      </c>
      <c r="P119" s="2944" t="str">
        <f t="shared" si="71"/>
        <v/>
      </c>
      <c r="Q119" s="2942" t="str">
        <f t="shared" si="71"/>
        <v/>
      </c>
      <c r="R119" s="2943" t="str">
        <f t="shared" si="71"/>
        <v/>
      </c>
      <c r="S119" s="2945" t="str">
        <f t="shared" si="71"/>
        <v/>
      </c>
      <c r="T119"/>
      <c r="U119" s="4433"/>
      <c r="V119" s="4438"/>
      <c r="W119" s="4439"/>
      <c r="X119" s="4439"/>
      <c r="Y119" s="4440"/>
      <c r="AA119" s="4460"/>
      <c r="AB119" s="4461"/>
      <c r="AC119" s="4461"/>
      <c r="AD119" s="4461"/>
      <c r="AE119" s="4461"/>
      <c r="AF119" s="4461"/>
      <c r="AG119" s="4461"/>
      <c r="AH119" s="4461"/>
      <c r="AI119" s="4462"/>
    </row>
    <row r="120" spans="1:45" s="965" customFormat="1" ht="13.75" customHeight="1" thickBot="1">
      <c r="A120" s="4484"/>
      <c r="B120" s="1845"/>
      <c r="D120" s="1276"/>
      <c r="E120" s="966"/>
      <c r="F120" s="1990"/>
      <c r="G120" s="2452" t="s">
        <v>310</v>
      </c>
      <c r="H120" s="2942">
        <f>IF(H116="","",H118/H116)</f>
        <v>0.51</v>
      </c>
      <c r="I120" s="2943">
        <f t="shared" si="71"/>
        <v>0.51</v>
      </c>
      <c r="J120" s="2944">
        <f t="shared" si="71"/>
        <v>0.54</v>
      </c>
      <c r="K120" s="2942">
        <f t="shared" si="71"/>
        <v>0.54</v>
      </c>
      <c r="L120" s="2943">
        <f t="shared" si="71"/>
        <v>0.54</v>
      </c>
      <c r="M120" s="2944">
        <f t="shared" si="71"/>
        <v>0.54</v>
      </c>
      <c r="N120" s="2942">
        <f t="shared" si="71"/>
        <v>0.54</v>
      </c>
      <c r="O120" s="2943">
        <f t="shared" si="71"/>
        <v>0.54</v>
      </c>
      <c r="P120" s="2944">
        <f t="shared" si="71"/>
        <v>0.54</v>
      </c>
      <c r="Q120" s="2942">
        <f t="shared" si="71"/>
        <v>0.54</v>
      </c>
      <c r="R120" s="2943">
        <f t="shared" si="71"/>
        <v>0.54</v>
      </c>
      <c r="S120" s="2945">
        <f t="shared" si="71"/>
        <v>0.54</v>
      </c>
      <c r="T120" s="1111">
        <f>+T117/T115</f>
        <v>0.54</v>
      </c>
      <c r="U120" s="4433"/>
      <c r="V120" s="4438"/>
      <c r="W120" s="4439"/>
      <c r="X120" s="4439"/>
      <c r="Y120" s="4440"/>
      <c r="AA120" s="4460"/>
      <c r="AB120" s="4461"/>
      <c r="AC120" s="4461"/>
      <c r="AD120" s="4461"/>
      <c r="AE120" s="4461"/>
      <c r="AF120" s="4461"/>
      <c r="AG120" s="4461"/>
      <c r="AH120" s="4461"/>
      <c r="AI120" s="4462"/>
    </row>
    <row r="121" spans="1:45" s="965" customFormat="1" ht="13.75" customHeight="1">
      <c r="A121" s="4484"/>
      <c r="B121" s="1845"/>
      <c r="D121" s="1276"/>
      <c r="E121" s="966"/>
      <c r="F121" s="1990"/>
      <c r="G121" s="1865"/>
      <c r="H121" s="1866" t="str">
        <f>IF(H115="","",IF(H115&gt;=$D$122,"○","×"))</f>
        <v>○</v>
      </c>
      <c r="I121" s="1867" t="str">
        <f t="shared" ref="I121:S121" si="72">IF(I115="","",IF(I115&gt;=$D$122,"○","×"))</f>
        <v>○</v>
      </c>
      <c r="J121" s="1868" t="str">
        <f t="shared" si="72"/>
        <v>○</v>
      </c>
      <c r="K121" s="1866" t="str">
        <f t="shared" si="72"/>
        <v/>
      </c>
      <c r="L121" s="1867" t="str">
        <f t="shared" si="72"/>
        <v/>
      </c>
      <c r="M121" s="1868" t="str">
        <f t="shared" si="72"/>
        <v/>
      </c>
      <c r="N121" s="1866" t="str">
        <f t="shared" si="72"/>
        <v/>
      </c>
      <c r="O121" s="1867" t="str">
        <f t="shared" si="72"/>
        <v/>
      </c>
      <c r="P121" s="1868" t="str">
        <f t="shared" si="72"/>
        <v/>
      </c>
      <c r="Q121" s="1866" t="str">
        <f t="shared" si="72"/>
        <v/>
      </c>
      <c r="R121" s="1867" t="str">
        <f t="shared" si="72"/>
        <v/>
      </c>
      <c r="S121" s="1869" t="str">
        <f t="shared" si="72"/>
        <v/>
      </c>
      <c r="T121" s="1870"/>
      <c r="U121" s="4433"/>
      <c r="V121" s="4438"/>
      <c r="W121" s="4439"/>
      <c r="X121" s="4439"/>
      <c r="Y121" s="4440"/>
      <c r="AA121" s="4460"/>
      <c r="AB121" s="4461"/>
      <c r="AC121" s="4461"/>
      <c r="AD121" s="4461"/>
      <c r="AE121" s="4461"/>
      <c r="AF121" s="4461"/>
      <c r="AG121" s="4461"/>
      <c r="AH121" s="4461"/>
      <c r="AI121" s="4462"/>
    </row>
    <row r="122" spans="1:45" s="965" customFormat="1" ht="13.75" customHeight="1" thickBot="1">
      <c r="A122" s="4484"/>
      <c r="B122" s="1845"/>
      <c r="E122" s="966"/>
      <c r="F122" s="1990"/>
      <c r="G122" s="1871" t="s">
        <v>197</v>
      </c>
      <c r="H122" s="1872" t="str">
        <f>IF(H115="","",IF(H119&gt;=$D$122,"○","×"))</f>
        <v>○</v>
      </c>
      <c r="I122" s="1873" t="str">
        <f t="shared" ref="I122:S122" si="73">IF(I115="","",IF(I119&gt;=$D$122,"○","×"))</f>
        <v>○</v>
      </c>
      <c r="J122" s="1874" t="str">
        <f t="shared" si="73"/>
        <v>○</v>
      </c>
      <c r="K122" s="1875" t="str">
        <f t="shared" si="73"/>
        <v/>
      </c>
      <c r="L122" s="1873" t="str">
        <f t="shared" si="73"/>
        <v/>
      </c>
      <c r="M122" s="1874" t="str">
        <f t="shared" si="73"/>
        <v/>
      </c>
      <c r="N122" s="1875" t="str">
        <f t="shared" si="73"/>
        <v/>
      </c>
      <c r="O122" s="1873" t="str">
        <f t="shared" si="73"/>
        <v/>
      </c>
      <c r="P122" s="1874" t="str">
        <f t="shared" si="73"/>
        <v/>
      </c>
      <c r="Q122" s="1875" t="str">
        <f t="shared" si="73"/>
        <v/>
      </c>
      <c r="R122" s="1873" t="str">
        <f t="shared" si="73"/>
        <v/>
      </c>
      <c r="S122" s="1876" t="str">
        <f t="shared" si="73"/>
        <v/>
      </c>
      <c r="T122" s="1015" t="str">
        <f>+S122</f>
        <v/>
      </c>
      <c r="U122" s="4444"/>
      <c r="V122" s="4445"/>
      <c r="W122" s="4446"/>
      <c r="X122" s="4446"/>
      <c r="Y122" s="4447"/>
      <c r="AA122" s="4463"/>
      <c r="AB122" s="4464"/>
      <c r="AC122" s="4464"/>
      <c r="AD122" s="4464"/>
      <c r="AE122" s="4464"/>
      <c r="AF122" s="4464"/>
      <c r="AG122" s="4464"/>
      <c r="AH122" s="4464"/>
      <c r="AI122" s="4465"/>
    </row>
    <row r="123" spans="1:45" ht="17.25" hidden="1" customHeight="1">
      <c r="A123" s="4484"/>
      <c r="B123" s="4477" t="s">
        <v>0</v>
      </c>
      <c r="C123" s="4478"/>
      <c r="D123" s="4478"/>
      <c r="E123" s="4479"/>
      <c r="F123" s="1951" t="s">
        <v>844</v>
      </c>
      <c r="G123" s="346"/>
      <c r="H123" s="353"/>
      <c r="I123" s="354"/>
      <c r="J123" s="355"/>
      <c r="K123" s="353"/>
      <c r="L123" s="354"/>
      <c r="M123" s="356"/>
      <c r="N123" s="353"/>
      <c r="O123" s="354"/>
      <c r="P123" s="356"/>
      <c r="Q123" s="357"/>
      <c r="R123" s="354"/>
      <c r="S123" s="355"/>
      <c r="T123" s="1024" t="s">
        <v>221</v>
      </c>
      <c r="U123" s="4394" t="str">
        <f>+U92</f>
        <v>1/4半期</v>
      </c>
      <c r="V123" s="4353"/>
      <c r="W123" s="4354"/>
      <c r="X123" s="4354"/>
      <c r="Y123" s="4355"/>
      <c r="AL123" s="965"/>
      <c r="AM123" s="965"/>
      <c r="AN123" s="965"/>
      <c r="AO123" s="965"/>
      <c r="AP123" s="965"/>
      <c r="AQ123" s="965"/>
      <c r="AR123" s="965"/>
      <c r="AS123" s="965"/>
    </row>
    <row r="124" spans="1:45" ht="13.75" hidden="1" customHeight="1">
      <c r="A124" s="4484"/>
      <c r="B124" s="317" t="s">
        <v>576</v>
      </c>
      <c r="C124" s="318"/>
      <c r="D124" s="318"/>
      <c r="E124" s="320"/>
      <c r="F124" s="1952" t="s">
        <v>509</v>
      </c>
      <c r="G124" s="321"/>
      <c r="H124" s="358"/>
      <c r="I124" s="359"/>
      <c r="J124" s="360"/>
      <c r="K124" s="358"/>
      <c r="L124" s="359"/>
      <c r="M124" s="361"/>
      <c r="N124" s="358"/>
      <c r="O124" s="359"/>
      <c r="P124" s="361"/>
      <c r="Q124" s="362"/>
      <c r="R124" s="359"/>
      <c r="S124" s="360"/>
      <c r="T124" s="1034"/>
      <c r="U124" s="4363"/>
      <c r="V124" s="4356"/>
      <c r="W124" s="4357"/>
      <c r="X124" s="4357"/>
      <c r="Y124" s="4358"/>
      <c r="AL124" s="965"/>
      <c r="AM124" s="965"/>
      <c r="AN124" s="965"/>
      <c r="AO124" s="965"/>
      <c r="AP124" s="965"/>
      <c r="AQ124" s="965"/>
      <c r="AR124" s="965"/>
      <c r="AS124" s="965"/>
    </row>
    <row r="125" spans="1:45" ht="13.75" hidden="1" customHeight="1">
      <c r="A125" s="4484"/>
      <c r="B125" s="1241">
        <f>+負荷記録表!C90</f>
        <v>2023</v>
      </c>
      <c r="C125" s="318" t="s">
        <v>475</v>
      </c>
      <c r="D125" s="319">
        <f>+S129</f>
        <v>0</v>
      </c>
      <c r="E125" s="363" t="s">
        <v>674</v>
      </c>
      <c r="F125" s="1952" t="s">
        <v>510</v>
      </c>
      <c r="G125" s="321"/>
      <c r="H125" s="364"/>
      <c r="I125" s="359"/>
      <c r="J125" s="360"/>
      <c r="K125" s="358"/>
      <c r="L125" s="359"/>
      <c r="M125" s="361"/>
      <c r="N125" s="358"/>
      <c r="O125" s="359"/>
      <c r="P125" s="361"/>
      <c r="Q125" s="362"/>
      <c r="R125" s="359"/>
      <c r="S125" s="360"/>
      <c r="T125" s="1034"/>
      <c r="U125" s="4395"/>
      <c r="V125" s="4359"/>
      <c r="W125" s="4360"/>
      <c r="X125" s="4360"/>
      <c r="Y125" s="4361"/>
      <c r="AL125" s="965"/>
      <c r="AM125" s="965"/>
      <c r="AN125" s="965"/>
      <c r="AO125" s="965"/>
      <c r="AP125" s="965"/>
      <c r="AQ125" s="965"/>
      <c r="AR125" s="965"/>
      <c r="AS125" s="965"/>
    </row>
    <row r="126" spans="1:45" ht="13.75" hidden="1" customHeight="1">
      <c r="A126" s="4484"/>
      <c r="B126" s="330"/>
      <c r="E126" s="327"/>
      <c r="F126" s="1952"/>
      <c r="G126" s="321"/>
      <c r="H126" s="46"/>
      <c r="I126" s="199"/>
      <c r="J126" s="200"/>
      <c r="K126" s="115"/>
      <c r="L126" s="199"/>
      <c r="M126" s="201"/>
      <c r="N126" s="115"/>
      <c r="O126" s="199"/>
      <c r="P126" s="201"/>
      <c r="Q126" s="202"/>
      <c r="R126" s="199"/>
      <c r="S126" s="200"/>
      <c r="T126" s="1034"/>
      <c r="U126" s="4429" t="str">
        <f>+U95</f>
        <v>上半期</v>
      </c>
      <c r="V126" s="4365"/>
      <c r="W126" s="4366"/>
      <c r="X126" s="4366"/>
      <c r="Y126" s="4367"/>
      <c r="AL126" s="965"/>
      <c r="AM126" s="965"/>
      <c r="AN126" s="965"/>
      <c r="AO126" s="965"/>
      <c r="AP126" s="965"/>
      <c r="AQ126" s="965"/>
      <c r="AR126" s="965"/>
      <c r="AS126" s="965"/>
    </row>
    <row r="127" spans="1:45" ht="13.75" hidden="1" customHeight="1">
      <c r="A127" s="4484"/>
      <c r="B127" s="330">
        <f>+B96</f>
        <v>2024</v>
      </c>
      <c r="C127" s="297" t="s">
        <v>672</v>
      </c>
      <c r="E127" s="327"/>
      <c r="F127" s="1952"/>
      <c r="G127" s="365"/>
      <c r="H127" s="588"/>
      <c r="I127" s="68"/>
      <c r="J127" s="206"/>
      <c r="K127" s="588"/>
      <c r="L127" s="68"/>
      <c r="M127" s="132"/>
      <c r="N127" s="588"/>
      <c r="O127" s="68"/>
      <c r="P127" s="132"/>
      <c r="Q127" s="588"/>
      <c r="R127" s="68"/>
      <c r="S127" s="206"/>
      <c r="T127" s="1034"/>
      <c r="U127" s="4430"/>
      <c r="V127" s="4368"/>
      <c r="W127" s="4369"/>
      <c r="X127" s="4369"/>
      <c r="Y127" s="4370"/>
      <c r="AL127" s="965"/>
      <c r="AM127" s="965"/>
      <c r="AN127" s="965"/>
      <c r="AO127" s="965"/>
      <c r="AP127" s="965"/>
      <c r="AQ127" s="965"/>
      <c r="AR127" s="965"/>
      <c r="AS127" s="965"/>
    </row>
    <row r="128" spans="1:45" ht="13.75" hidden="1" customHeight="1">
      <c r="A128" s="4484"/>
      <c r="C128" s="347" t="s">
        <v>226</v>
      </c>
      <c r="D128" s="333">
        <v>0.9</v>
      </c>
      <c r="E128" s="327"/>
      <c r="F128" s="1952" t="s">
        <v>847</v>
      </c>
      <c r="G128" s="352" t="s">
        <v>581</v>
      </c>
      <c r="H128" s="50"/>
      <c r="I128" s="51"/>
      <c r="J128" s="52"/>
      <c r="K128" s="50"/>
      <c r="L128" s="51"/>
      <c r="M128" s="117"/>
      <c r="N128" s="50"/>
      <c r="O128" s="51"/>
      <c r="P128" s="117"/>
      <c r="Q128" s="109"/>
      <c r="R128" s="51"/>
      <c r="S128" s="52"/>
      <c r="T128" s="229">
        <f>SUM(H128:S128)</f>
        <v>0</v>
      </c>
      <c r="U128" s="4485"/>
      <c r="V128" s="4396"/>
      <c r="W128" s="4397"/>
      <c r="X128" s="4397"/>
      <c r="Y128" s="4398"/>
      <c r="AL128" s="965"/>
      <c r="AM128" s="965"/>
      <c r="AN128" s="965"/>
      <c r="AO128" s="965"/>
      <c r="AP128" s="965"/>
      <c r="AQ128" s="965"/>
      <c r="AR128" s="965"/>
      <c r="AS128" s="965"/>
    </row>
    <row r="129" spans="1:45" ht="13.75" hidden="1" customHeight="1">
      <c r="A129" s="4484"/>
      <c r="C129" s="331" t="s">
        <v>72</v>
      </c>
      <c r="D129" s="350">
        <f>+D128-1</f>
        <v>-9.9999999999999978E-2</v>
      </c>
      <c r="E129" s="327"/>
      <c r="F129" s="1952" t="s">
        <v>25</v>
      </c>
      <c r="G129" s="336" t="s">
        <v>73</v>
      </c>
      <c r="H129" s="56">
        <f>+H128</f>
        <v>0</v>
      </c>
      <c r="I129" s="57">
        <f t="shared" ref="I129:S129" si="74">+H129+I128</f>
        <v>0</v>
      </c>
      <c r="J129" s="58">
        <f t="shared" si="74"/>
        <v>0</v>
      </c>
      <c r="K129" s="56">
        <f t="shared" si="74"/>
        <v>0</v>
      </c>
      <c r="L129" s="57">
        <f t="shared" si="74"/>
        <v>0</v>
      </c>
      <c r="M129" s="119">
        <f t="shared" si="74"/>
        <v>0</v>
      </c>
      <c r="N129" s="56">
        <f t="shared" si="74"/>
        <v>0</v>
      </c>
      <c r="O129" s="57">
        <f t="shared" si="74"/>
        <v>0</v>
      </c>
      <c r="P129" s="119">
        <f t="shared" si="74"/>
        <v>0</v>
      </c>
      <c r="Q129" s="87">
        <f t="shared" si="74"/>
        <v>0</v>
      </c>
      <c r="R129" s="57">
        <f t="shared" si="74"/>
        <v>0</v>
      </c>
      <c r="S129" s="58">
        <f t="shared" si="74"/>
        <v>0</v>
      </c>
      <c r="T129" s="225"/>
      <c r="U129" s="4362" t="str">
        <f>+U98</f>
        <v>3/4半期</v>
      </c>
      <c r="V129" s="4374"/>
      <c r="W129" s="4375"/>
      <c r="X129" s="4375"/>
      <c r="Y129" s="4376"/>
      <c r="AL129" s="965"/>
      <c r="AM129" s="965"/>
      <c r="AN129" s="965"/>
      <c r="AO129" s="965"/>
      <c r="AP129" s="965"/>
      <c r="AQ129" s="965"/>
      <c r="AR129" s="965"/>
      <c r="AS129" s="965"/>
    </row>
    <row r="130" spans="1:45" ht="13.75" hidden="1" customHeight="1">
      <c r="A130" s="4484"/>
      <c r="B130" s="330"/>
      <c r="C130" s="331" t="s">
        <v>88</v>
      </c>
      <c r="D130" s="337">
        <f>+S131</f>
        <v>0</v>
      </c>
      <c r="E130" s="327" t="str">
        <f>+E125</f>
        <v>ｋｇ</v>
      </c>
      <c r="F130" s="1952" t="s">
        <v>25</v>
      </c>
      <c r="G130" s="338" t="s">
        <v>194</v>
      </c>
      <c r="H130" s="59">
        <f>+H128*D128</f>
        <v>0</v>
      </c>
      <c r="I130" s="59">
        <f>+I128*D128</f>
        <v>0</v>
      </c>
      <c r="J130" s="60">
        <f>+J128*D128</f>
        <v>0</v>
      </c>
      <c r="K130" s="124">
        <f>+K128*D128</f>
        <v>0</v>
      </c>
      <c r="L130" s="59">
        <f>+L128*D128</f>
        <v>0</v>
      </c>
      <c r="M130" s="120">
        <f>+M128*D128</f>
        <v>0</v>
      </c>
      <c r="N130" s="66">
        <f>+N128*D128</f>
        <v>0</v>
      </c>
      <c r="O130" s="59">
        <f>+O128*D128</f>
        <v>0</v>
      </c>
      <c r="P130" s="120">
        <f>+P128*D128</f>
        <v>0</v>
      </c>
      <c r="Q130" s="110">
        <f>+Q128*D128</f>
        <v>0</v>
      </c>
      <c r="R130" s="59">
        <f>+R128*D128</f>
        <v>0</v>
      </c>
      <c r="S130" s="60">
        <f>+S128*D128</f>
        <v>0</v>
      </c>
      <c r="T130" s="229">
        <f>SUM(H130:S130)</f>
        <v>0</v>
      </c>
      <c r="U130" s="4363"/>
      <c r="V130" s="4356"/>
      <c r="W130" s="4357"/>
      <c r="X130" s="4357"/>
      <c r="Y130" s="4358"/>
      <c r="AL130"/>
      <c r="AM130" s="965"/>
      <c r="AN130" s="965"/>
      <c r="AO130" s="965"/>
      <c r="AP130" s="965"/>
      <c r="AQ130" s="965"/>
      <c r="AR130" s="965"/>
      <c r="AS130" s="965"/>
    </row>
    <row r="131" spans="1:45" ht="13.75" hidden="1" customHeight="1">
      <c r="A131" s="4484"/>
      <c r="B131" s="330"/>
      <c r="E131" s="327"/>
      <c r="F131" s="1952" t="s">
        <v>846</v>
      </c>
      <c r="G131" s="336" t="s">
        <v>73</v>
      </c>
      <c r="H131" s="61">
        <f>+H130</f>
        <v>0</v>
      </c>
      <c r="I131" s="61">
        <f t="shared" ref="I131:S131" si="75">+H131+I130</f>
        <v>0</v>
      </c>
      <c r="J131" s="62">
        <f t="shared" si="75"/>
        <v>0</v>
      </c>
      <c r="K131" s="67">
        <f t="shared" si="75"/>
        <v>0</v>
      </c>
      <c r="L131" s="61">
        <f t="shared" si="75"/>
        <v>0</v>
      </c>
      <c r="M131" s="121">
        <f t="shared" si="75"/>
        <v>0</v>
      </c>
      <c r="N131" s="67">
        <f t="shared" si="75"/>
        <v>0</v>
      </c>
      <c r="O131" s="61">
        <f t="shared" si="75"/>
        <v>0</v>
      </c>
      <c r="P131" s="121">
        <f t="shared" si="75"/>
        <v>0</v>
      </c>
      <c r="Q131" s="111">
        <f t="shared" si="75"/>
        <v>0</v>
      </c>
      <c r="R131" s="61">
        <f t="shared" si="75"/>
        <v>0</v>
      </c>
      <c r="S131" s="62">
        <f t="shared" si="75"/>
        <v>0</v>
      </c>
      <c r="T131" s="225"/>
      <c r="U131" s="4395"/>
      <c r="V131" s="4359"/>
      <c r="W131" s="4360"/>
      <c r="X131" s="4360"/>
      <c r="Y131" s="4361"/>
      <c r="AL131" s="966"/>
      <c r="AM131" s="965"/>
      <c r="AN131" s="965"/>
      <c r="AO131" s="965"/>
      <c r="AP131" s="965"/>
      <c r="AQ131" s="965"/>
      <c r="AR131" s="965"/>
      <c r="AS131" s="965"/>
    </row>
    <row r="132" spans="1:45" ht="13.75" hidden="1" customHeight="1">
      <c r="A132" s="4484"/>
      <c r="B132" s="330">
        <f>+B101</f>
        <v>2025</v>
      </c>
      <c r="C132" s="297" t="s">
        <v>476</v>
      </c>
      <c r="D132" s="339">
        <f>+D125*E132</f>
        <v>0</v>
      </c>
      <c r="E132" s="333">
        <v>0.8</v>
      </c>
      <c r="F132" s="1952" t="s">
        <v>511</v>
      </c>
      <c r="G132" s="348" t="s">
        <v>471</v>
      </c>
      <c r="H132" s="69"/>
      <c r="I132" s="69"/>
      <c r="J132" s="70"/>
      <c r="K132" s="125"/>
      <c r="L132" s="69"/>
      <c r="M132" s="126"/>
      <c r="N132" s="125"/>
      <c r="O132" s="69"/>
      <c r="P132" s="126"/>
      <c r="Q132" s="113"/>
      <c r="R132" s="69"/>
      <c r="S132" s="70"/>
      <c r="T132" s="229">
        <f>SUM(H132:S132)</f>
        <v>0</v>
      </c>
      <c r="U132" s="4429" t="s">
        <v>196</v>
      </c>
      <c r="V132" s="4374"/>
      <c r="W132" s="4375"/>
      <c r="X132" s="4375"/>
      <c r="Y132" s="4376"/>
      <c r="AL132"/>
      <c r="AM132" s="965"/>
      <c r="AN132" s="965"/>
      <c r="AO132" s="965"/>
      <c r="AP132" s="965"/>
      <c r="AQ132" s="965"/>
      <c r="AR132" s="965"/>
      <c r="AS132" s="965"/>
    </row>
    <row r="133" spans="1:45" ht="13.75" hidden="1" customHeight="1" thickBot="1">
      <c r="A133" s="4484"/>
      <c r="B133" s="330">
        <f>+B102</f>
        <v>2026</v>
      </c>
      <c r="C133" s="297" t="s">
        <v>476</v>
      </c>
      <c r="D133" s="339">
        <f>+D125*E133</f>
        <v>0</v>
      </c>
      <c r="E133" s="333">
        <v>0.7</v>
      </c>
      <c r="F133" s="1952" t="s">
        <v>25</v>
      </c>
      <c r="G133" s="341" t="s">
        <v>310</v>
      </c>
      <c r="H133" s="63" t="str">
        <f>IF(H132="","",H132)</f>
        <v/>
      </c>
      <c r="I133" s="63" t="str">
        <f t="shared" ref="I133:S133" si="76">IF(I132="","",(H133+I132))</f>
        <v/>
      </c>
      <c r="J133" s="64" t="str">
        <f t="shared" si="76"/>
        <v/>
      </c>
      <c r="K133" s="122" t="str">
        <f t="shared" si="76"/>
        <v/>
      </c>
      <c r="L133" s="63" t="str">
        <f t="shared" si="76"/>
        <v/>
      </c>
      <c r="M133" s="123" t="str">
        <f t="shared" si="76"/>
        <v/>
      </c>
      <c r="N133" s="122" t="str">
        <f t="shared" si="76"/>
        <v/>
      </c>
      <c r="O133" s="63" t="str">
        <f t="shared" si="76"/>
        <v/>
      </c>
      <c r="P133" s="123" t="str">
        <f t="shared" si="76"/>
        <v/>
      </c>
      <c r="Q133" s="112" t="str">
        <f t="shared" si="76"/>
        <v/>
      </c>
      <c r="R133" s="63" t="str">
        <f t="shared" si="76"/>
        <v/>
      </c>
      <c r="S133" s="64" t="str">
        <f t="shared" si="76"/>
        <v/>
      </c>
      <c r="T133" s="592" t="e">
        <f>+T132/T128</f>
        <v>#DIV/0!</v>
      </c>
      <c r="U133" s="4430"/>
      <c r="V133" s="4356"/>
      <c r="W133" s="4357"/>
      <c r="X133" s="4357"/>
      <c r="Y133" s="4358"/>
      <c r="AL133" s="965"/>
      <c r="AM133" s="965"/>
      <c r="AN133" s="965"/>
      <c r="AO133" s="965"/>
      <c r="AP133" s="965"/>
      <c r="AQ133" s="965"/>
      <c r="AR133" s="965"/>
      <c r="AS133" s="965"/>
    </row>
    <row r="134" spans="1:45" ht="13.75" hidden="1" customHeight="1">
      <c r="A134" s="4484"/>
      <c r="B134" s="330"/>
      <c r="D134" s="339"/>
      <c r="E134" s="333"/>
      <c r="F134" s="1969"/>
      <c r="G134" s="636" t="s">
        <v>990</v>
      </c>
      <c r="H134" s="637" t="str">
        <f>IF(H132="","",IF(H132&lt;=H130,"○","×"))</f>
        <v/>
      </c>
      <c r="I134" s="638" t="str">
        <f t="shared" ref="I134:S134" si="77">IF(I132="","",IF(I132&lt;=I130,"○","×"))</f>
        <v/>
      </c>
      <c r="J134" s="639" t="str">
        <f t="shared" si="77"/>
        <v/>
      </c>
      <c r="K134" s="640" t="str">
        <f t="shared" si="77"/>
        <v/>
      </c>
      <c r="L134" s="638" t="str">
        <f t="shared" si="77"/>
        <v/>
      </c>
      <c r="M134" s="641" t="str">
        <f t="shared" si="77"/>
        <v/>
      </c>
      <c r="N134" s="640" t="str">
        <f t="shared" si="77"/>
        <v/>
      </c>
      <c r="O134" s="638" t="str">
        <f t="shared" si="77"/>
        <v/>
      </c>
      <c r="P134" s="641" t="str">
        <f t="shared" si="77"/>
        <v/>
      </c>
      <c r="Q134" s="642" t="str">
        <f t="shared" si="77"/>
        <v/>
      </c>
      <c r="R134" s="638" t="str">
        <f t="shared" si="77"/>
        <v/>
      </c>
      <c r="S134" s="656" t="str">
        <f t="shared" si="77"/>
        <v/>
      </c>
      <c r="T134" s="644"/>
      <c r="U134" s="4430"/>
      <c r="V134" s="4356"/>
      <c r="W134" s="4357"/>
      <c r="X134" s="4357"/>
      <c r="Y134" s="4358"/>
      <c r="AL134" s="965"/>
      <c r="AM134" s="965"/>
      <c r="AN134" s="965"/>
      <c r="AO134" s="965"/>
      <c r="AP134" s="965"/>
      <c r="AQ134" s="965"/>
      <c r="AR134" s="965"/>
      <c r="AS134" s="965"/>
    </row>
    <row r="135" spans="1:45" ht="13.75" hidden="1" customHeight="1" thickBot="1">
      <c r="A135" s="4484"/>
      <c r="B135" s="342"/>
      <c r="C135" s="343"/>
      <c r="D135" s="343"/>
      <c r="E135" s="344"/>
      <c r="F135" s="1954"/>
      <c r="G135" s="653" t="s">
        <v>991</v>
      </c>
      <c r="H135" s="646" t="str">
        <f>IF(H132="","",IF(H133&lt;=H131,"○","×"))</f>
        <v/>
      </c>
      <c r="I135" s="646" t="str">
        <f t="shared" ref="I135:S135" si="78">IF(I132="","",IF(I133&lt;=I131,"○","×"))</f>
        <v/>
      </c>
      <c r="J135" s="647" t="str">
        <f t="shared" si="78"/>
        <v/>
      </c>
      <c r="K135" s="648" t="str">
        <f t="shared" si="78"/>
        <v/>
      </c>
      <c r="L135" s="646" t="str">
        <f t="shared" si="78"/>
        <v/>
      </c>
      <c r="M135" s="649" t="str">
        <f t="shared" si="78"/>
        <v/>
      </c>
      <c r="N135" s="648" t="str">
        <f t="shared" si="78"/>
        <v/>
      </c>
      <c r="O135" s="646" t="str">
        <f t="shared" si="78"/>
        <v/>
      </c>
      <c r="P135" s="649" t="str">
        <f t="shared" si="78"/>
        <v/>
      </c>
      <c r="Q135" s="650" t="str">
        <f t="shared" si="78"/>
        <v/>
      </c>
      <c r="R135" s="646" t="str">
        <f t="shared" si="78"/>
        <v/>
      </c>
      <c r="S135" s="657" t="str">
        <f t="shared" si="78"/>
        <v/>
      </c>
      <c r="T135" s="652" t="str">
        <f>IF(S132="","",IF(S133&lt;=S131,"○","×"))</f>
        <v/>
      </c>
      <c r="U135" s="4431"/>
      <c r="V135" s="4377"/>
      <c r="W135" s="4378"/>
      <c r="X135" s="4378"/>
      <c r="Y135" s="4379"/>
      <c r="AK135" s="965"/>
      <c r="AL135" s="965"/>
      <c r="AM135" s="965"/>
      <c r="AN135" s="965"/>
      <c r="AO135" s="965"/>
      <c r="AP135" s="965"/>
      <c r="AQ135" s="965"/>
      <c r="AR135" s="965"/>
      <c r="AS135" s="965"/>
    </row>
    <row r="136" spans="1:45" s="965" customFormat="1" ht="18.75" hidden="1" customHeight="1">
      <c r="A136" s="4484"/>
      <c r="B136" s="4550" t="s">
        <v>1489</v>
      </c>
      <c r="C136" s="4550"/>
      <c r="D136" s="4550"/>
      <c r="E136" s="4551"/>
      <c r="F136" s="1971" t="s">
        <v>1490</v>
      </c>
      <c r="G136" s="1245"/>
      <c r="H136" s="1246"/>
      <c r="I136" s="1247"/>
      <c r="J136" s="1248"/>
      <c r="K136" s="1246"/>
      <c r="L136" s="1247"/>
      <c r="M136" s="1249"/>
      <c r="N136" s="1246"/>
      <c r="O136" s="1247"/>
      <c r="P136" s="1249"/>
      <c r="Q136" s="1250"/>
      <c r="R136" s="1247"/>
      <c r="S136" s="1248"/>
      <c r="T136" s="1024" t="s">
        <v>221</v>
      </c>
      <c r="U136" s="4498" t="str">
        <f>+U123</f>
        <v>1/4半期</v>
      </c>
      <c r="V136" s="4411"/>
      <c r="W136" s="4412"/>
      <c r="X136" s="4412"/>
      <c r="Y136" s="4413"/>
      <c r="AA136" s="297"/>
      <c r="AB136" s="297"/>
      <c r="AC136" s="297"/>
      <c r="AD136" s="297"/>
      <c r="AE136" s="297"/>
      <c r="AF136" s="297"/>
      <c r="AG136" s="297"/>
      <c r="AH136" s="297"/>
      <c r="AI136" s="297"/>
    </row>
    <row r="137" spans="1:45" s="965" customFormat="1" ht="13.75" hidden="1" customHeight="1">
      <c r="A137" s="4484"/>
      <c r="B137" s="1025" t="s">
        <v>576</v>
      </c>
      <c r="C137" s="1025"/>
      <c r="D137" s="1025"/>
      <c r="E137" s="1251"/>
      <c r="F137" s="1212" t="s">
        <v>1491</v>
      </c>
      <c r="G137" s="1252" t="s">
        <v>1492</v>
      </c>
      <c r="H137" s="1253"/>
      <c r="I137" s="1254"/>
      <c r="J137" s="1255"/>
      <c r="K137" s="1253"/>
      <c r="L137" s="1254"/>
      <c r="M137" s="1256"/>
      <c r="N137" s="1253"/>
      <c r="O137" s="1254"/>
      <c r="P137" s="1256"/>
      <c r="Q137" s="1257"/>
      <c r="R137" s="1254"/>
      <c r="S137" s="1255"/>
      <c r="T137" s="1034"/>
      <c r="U137" s="4433"/>
      <c r="V137" s="4414"/>
      <c r="W137" s="4415"/>
      <c r="X137" s="4415"/>
      <c r="Y137" s="4416"/>
      <c r="AA137" s="297"/>
      <c r="AB137" s="297"/>
      <c r="AC137" s="297"/>
      <c r="AD137" s="297"/>
      <c r="AE137" s="297"/>
      <c r="AF137" s="297"/>
      <c r="AG137" s="297"/>
      <c r="AH137" s="297"/>
      <c r="AI137" s="297"/>
    </row>
    <row r="138" spans="1:45" s="965" customFormat="1" ht="13.75" hidden="1" customHeight="1">
      <c r="A138" s="4484"/>
      <c r="B138" s="1258">
        <v>2007</v>
      </c>
      <c r="C138" s="1025" t="s">
        <v>475</v>
      </c>
      <c r="D138" s="1259">
        <v>0.1</v>
      </c>
      <c r="E138" s="1260"/>
      <c r="F138" s="1212" t="s">
        <v>1493</v>
      </c>
      <c r="G138" s="1252" t="s">
        <v>1494</v>
      </c>
      <c r="H138" s="1261"/>
      <c r="I138" s="1254"/>
      <c r="J138" s="1255"/>
      <c r="K138" s="1253"/>
      <c r="L138" s="1254"/>
      <c r="M138" s="1256"/>
      <c r="N138" s="1253"/>
      <c r="O138" s="1254"/>
      <c r="P138" s="1256"/>
      <c r="Q138" s="1257"/>
      <c r="R138" s="1254"/>
      <c r="S138" s="1255"/>
      <c r="T138" s="1034"/>
      <c r="U138" s="4434"/>
      <c r="V138" s="4417"/>
      <c r="W138" s="4418"/>
      <c r="X138" s="4418"/>
      <c r="Y138" s="4419"/>
      <c r="AA138" s="297"/>
      <c r="AB138" s="297"/>
      <c r="AC138" s="297"/>
      <c r="AD138" s="297"/>
      <c r="AE138" s="297"/>
      <c r="AF138" s="297"/>
      <c r="AG138" s="297"/>
      <c r="AH138" s="297"/>
      <c r="AI138" s="297"/>
    </row>
    <row r="139" spans="1:45" s="965" customFormat="1" ht="13.75" hidden="1" customHeight="1">
      <c r="A139" s="4484"/>
      <c r="E139" s="966"/>
      <c r="F139" s="1212" t="s">
        <v>1495</v>
      </c>
      <c r="G139" s="1028"/>
      <c r="H139" s="1262"/>
      <c r="I139" s="1263"/>
      <c r="J139" s="1264"/>
      <c r="K139" s="1265"/>
      <c r="L139" s="1263"/>
      <c r="M139" s="1266"/>
      <c r="N139" s="1265"/>
      <c r="O139" s="1263"/>
      <c r="P139" s="1266"/>
      <c r="Q139" s="1267"/>
      <c r="R139" s="1263"/>
      <c r="S139" s="1264"/>
      <c r="T139" s="1034"/>
      <c r="U139" s="4486" t="str">
        <f>+U126</f>
        <v>上半期</v>
      </c>
      <c r="V139" s="4488"/>
      <c r="W139" s="4489"/>
      <c r="X139" s="4489"/>
      <c r="Y139" s="4490"/>
      <c r="AA139" s="297"/>
      <c r="AB139" s="297"/>
      <c r="AC139" s="297"/>
      <c r="AD139" s="297"/>
      <c r="AE139" s="297"/>
      <c r="AF139" s="297"/>
      <c r="AG139" s="297"/>
      <c r="AH139" s="297"/>
      <c r="AI139" s="297"/>
    </row>
    <row r="140" spans="1:45" s="965" customFormat="1" ht="13.75" hidden="1" customHeight="1">
      <c r="A140" s="4484"/>
      <c r="B140" s="965">
        <f>+B127</f>
        <v>2024</v>
      </c>
      <c r="C140" s="965" t="s">
        <v>1496</v>
      </c>
      <c r="D140" s="1052">
        <v>0.38</v>
      </c>
      <c r="E140" s="966"/>
      <c r="F140" s="1212" t="s">
        <v>1497</v>
      </c>
      <c r="G140" s="1268" t="s">
        <v>1498</v>
      </c>
      <c r="H140" s="1269"/>
      <c r="I140" s="1270"/>
      <c r="J140" s="1271"/>
      <c r="K140" s="1272"/>
      <c r="L140" s="1270"/>
      <c r="M140" s="1273"/>
      <c r="N140" s="1272"/>
      <c r="O140" s="1270"/>
      <c r="P140" s="1273"/>
      <c r="Q140" s="1274"/>
      <c r="R140" s="1270"/>
      <c r="S140" s="1271"/>
      <c r="T140" s="1034"/>
      <c r="U140" s="4487"/>
      <c r="V140" s="4491"/>
      <c r="W140" s="4492"/>
      <c r="X140" s="4492"/>
      <c r="Y140" s="4493"/>
      <c r="AA140" s="297"/>
      <c r="AB140" s="297"/>
      <c r="AC140" s="297"/>
      <c r="AD140" s="297"/>
      <c r="AE140" s="297"/>
      <c r="AF140" s="297"/>
      <c r="AG140" s="297"/>
      <c r="AH140" s="297"/>
      <c r="AI140" s="297"/>
    </row>
    <row r="141" spans="1:45" s="965" customFormat="1" ht="13.75" hidden="1" customHeight="1">
      <c r="A141" s="4484"/>
      <c r="C141" s="1275" t="s">
        <v>1499</v>
      </c>
      <c r="D141" s="1276"/>
      <c r="E141" s="966"/>
      <c r="F141" s="1212"/>
      <c r="G141" s="1277" t="s">
        <v>1225</v>
      </c>
      <c r="H141" s="1087">
        <f>+H143+H144+H145+H146+H147</f>
        <v>230</v>
      </c>
      <c r="I141" s="1088">
        <f t="shared" ref="I141:S141" si="79">+I143+I144+I145+I146+I147</f>
        <v>0</v>
      </c>
      <c r="J141" s="1089">
        <f t="shared" si="79"/>
        <v>0</v>
      </c>
      <c r="K141" s="1087">
        <f t="shared" si="79"/>
        <v>0</v>
      </c>
      <c r="L141" s="1088">
        <f t="shared" si="79"/>
        <v>0</v>
      </c>
      <c r="M141" s="1090">
        <f t="shared" si="79"/>
        <v>0</v>
      </c>
      <c r="N141" s="1087">
        <f t="shared" si="79"/>
        <v>0</v>
      </c>
      <c r="O141" s="1088">
        <f t="shared" si="79"/>
        <v>0</v>
      </c>
      <c r="P141" s="1090">
        <f t="shared" si="79"/>
        <v>0</v>
      </c>
      <c r="Q141" s="1091">
        <f t="shared" si="79"/>
        <v>0</v>
      </c>
      <c r="R141" s="1088">
        <f t="shared" si="79"/>
        <v>0</v>
      </c>
      <c r="S141" s="1089">
        <f t="shared" si="79"/>
        <v>0</v>
      </c>
      <c r="T141" s="1278">
        <f t="shared" ref="T141:T147" si="80">SUM(H141:S141)</f>
        <v>230</v>
      </c>
      <c r="U141" s="4386"/>
      <c r="V141" s="4494"/>
      <c r="W141" s="4495"/>
      <c r="X141" s="4495"/>
      <c r="Y141" s="4496"/>
      <c r="AA141" s="297"/>
      <c r="AB141" s="297"/>
      <c r="AC141" s="297"/>
      <c r="AD141" s="297"/>
      <c r="AE141" s="297"/>
      <c r="AF141" s="297"/>
      <c r="AG141" s="297"/>
      <c r="AH141" s="297"/>
      <c r="AI141" s="297"/>
    </row>
    <row r="142" spans="1:45" s="965" customFormat="1" ht="13.75" hidden="1" customHeight="1">
      <c r="A142" s="4484"/>
      <c r="C142" s="1050"/>
      <c r="D142" s="1276"/>
      <c r="E142" s="966"/>
      <c r="F142" s="1212"/>
      <c r="G142" s="1279" t="s">
        <v>1227</v>
      </c>
      <c r="H142" s="1280">
        <v>40</v>
      </c>
      <c r="I142" s="1281"/>
      <c r="J142" s="1282"/>
      <c r="K142" s="1280"/>
      <c r="L142" s="1281"/>
      <c r="M142" s="1283"/>
      <c r="N142" s="1280"/>
      <c r="O142" s="1281"/>
      <c r="P142" s="1283"/>
      <c r="Q142" s="1284"/>
      <c r="R142" s="1281"/>
      <c r="S142" s="1282"/>
      <c r="T142" s="1278">
        <f t="shared" si="80"/>
        <v>40</v>
      </c>
      <c r="U142" s="4432" t="str">
        <f>+U129</f>
        <v>3/4半期</v>
      </c>
      <c r="V142" s="4420"/>
      <c r="W142" s="4421"/>
      <c r="X142" s="4421"/>
      <c r="Y142" s="4422"/>
      <c r="AA142" s="297"/>
      <c r="AB142" s="297"/>
      <c r="AC142" s="297"/>
      <c r="AD142" s="297"/>
      <c r="AE142" s="297"/>
      <c r="AF142" s="297"/>
      <c r="AG142" s="297"/>
      <c r="AH142" s="297"/>
      <c r="AI142" s="297"/>
    </row>
    <row r="143" spans="1:45" s="965" customFormat="1" ht="13.75" hidden="1" customHeight="1">
      <c r="A143" s="4484"/>
      <c r="C143" s="1050"/>
      <c r="D143" s="1069"/>
      <c r="E143" s="966"/>
      <c r="F143" s="1212" t="s">
        <v>847</v>
      </c>
      <c r="G143" s="1279" t="s">
        <v>1228</v>
      </c>
      <c r="H143" s="1280">
        <v>100</v>
      </c>
      <c r="I143" s="1281">
        <v>0</v>
      </c>
      <c r="J143" s="1282">
        <v>0</v>
      </c>
      <c r="K143" s="1280">
        <v>0</v>
      </c>
      <c r="L143" s="1281">
        <v>0</v>
      </c>
      <c r="M143" s="1283">
        <v>0</v>
      </c>
      <c r="N143" s="1280">
        <v>0</v>
      </c>
      <c r="O143" s="1281">
        <v>0</v>
      </c>
      <c r="P143" s="1283">
        <v>0</v>
      </c>
      <c r="Q143" s="1284">
        <v>0</v>
      </c>
      <c r="R143" s="1281">
        <v>0</v>
      </c>
      <c r="S143" s="1282">
        <v>0</v>
      </c>
      <c r="T143" s="1278">
        <f t="shared" si="80"/>
        <v>100</v>
      </c>
      <c r="U143" s="4433"/>
      <c r="V143" s="4414"/>
      <c r="W143" s="4415"/>
      <c r="X143" s="4415"/>
      <c r="Y143" s="4416"/>
      <c r="AA143" s="297"/>
      <c r="AB143" s="297"/>
      <c r="AC143" s="297"/>
      <c r="AD143" s="297"/>
      <c r="AE143" s="297"/>
      <c r="AF143" s="297"/>
      <c r="AG143" s="297"/>
      <c r="AH143" s="297"/>
      <c r="AI143" s="297"/>
    </row>
    <row r="144" spans="1:45" s="965" customFormat="1" ht="13.75" hidden="1" customHeight="1">
      <c r="A144" s="4484"/>
      <c r="E144" s="966"/>
      <c r="F144" s="1212" t="s">
        <v>1500</v>
      </c>
      <c r="G144" s="1279" t="s">
        <v>1229</v>
      </c>
      <c r="H144" s="1280">
        <v>0</v>
      </c>
      <c r="I144" s="1281">
        <v>0</v>
      </c>
      <c r="J144" s="1282">
        <v>0</v>
      </c>
      <c r="K144" s="1280">
        <v>0</v>
      </c>
      <c r="L144" s="1281">
        <v>0</v>
      </c>
      <c r="M144" s="1283">
        <v>0</v>
      </c>
      <c r="N144" s="1280">
        <v>0</v>
      </c>
      <c r="O144" s="1281">
        <v>0</v>
      </c>
      <c r="P144" s="1283">
        <v>0</v>
      </c>
      <c r="Q144" s="1284">
        <v>0</v>
      </c>
      <c r="R144" s="1281">
        <v>0</v>
      </c>
      <c r="S144" s="1282">
        <v>0</v>
      </c>
      <c r="T144" s="1278">
        <f t="shared" si="80"/>
        <v>0</v>
      </c>
      <c r="U144" s="4434"/>
      <c r="V144" s="4417"/>
      <c r="W144" s="4418"/>
      <c r="X144" s="4418"/>
      <c r="Y144" s="4419"/>
      <c r="AA144" s="297"/>
      <c r="AB144" s="297"/>
      <c r="AC144" s="297"/>
      <c r="AD144" s="297"/>
      <c r="AE144" s="297"/>
      <c r="AF144" s="297"/>
      <c r="AG144" s="297"/>
      <c r="AH144" s="297"/>
      <c r="AI144" s="297"/>
    </row>
    <row r="145" spans="1:35" s="965" customFormat="1" ht="13.75" hidden="1" customHeight="1">
      <c r="A145" s="4484"/>
      <c r="F145" s="1212" t="s">
        <v>1500</v>
      </c>
      <c r="G145" s="1285" t="s">
        <v>1230</v>
      </c>
      <c r="H145" s="1286">
        <v>10</v>
      </c>
      <c r="I145" s="1287">
        <v>0</v>
      </c>
      <c r="J145" s="1288">
        <v>0</v>
      </c>
      <c r="K145" s="1286">
        <v>0</v>
      </c>
      <c r="L145" s="1287">
        <v>0</v>
      </c>
      <c r="M145" s="1289">
        <v>0</v>
      </c>
      <c r="N145" s="1286">
        <v>0</v>
      </c>
      <c r="O145" s="1287">
        <v>0</v>
      </c>
      <c r="P145" s="1289">
        <v>0</v>
      </c>
      <c r="Q145" s="1290">
        <v>0</v>
      </c>
      <c r="R145" s="1287">
        <v>0</v>
      </c>
      <c r="S145" s="1288">
        <v>0</v>
      </c>
      <c r="T145" s="1291">
        <f t="shared" si="80"/>
        <v>10</v>
      </c>
      <c r="U145" s="1244"/>
      <c r="V145" s="1981"/>
      <c r="W145" s="1982"/>
      <c r="X145" s="1982"/>
      <c r="Y145" s="1983"/>
      <c r="AA145" s="297"/>
      <c r="AB145" s="297"/>
      <c r="AC145" s="297"/>
      <c r="AD145" s="297"/>
      <c r="AE145" s="297"/>
      <c r="AF145" s="297"/>
      <c r="AG145" s="297"/>
      <c r="AH145" s="297"/>
      <c r="AI145" s="297"/>
    </row>
    <row r="146" spans="1:35" s="965" customFormat="1" ht="13.75" hidden="1" customHeight="1">
      <c r="A146" s="4484"/>
      <c r="F146" s="1212" t="s">
        <v>846</v>
      </c>
      <c r="G146" s="1285" t="s">
        <v>1231</v>
      </c>
      <c r="H146" s="1286">
        <v>0</v>
      </c>
      <c r="I146" s="1287">
        <v>0</v>
      </c>
      <c r="J146" s="1288">
        <v>0</v>
      </c>
      <c r="K146" s="1286">
        <v>0</v>
      </c>
      <c r="L146" s="1287">
        <v>0</v>
      </c>
      <c r="M146" s="1289">
        <v>0</v>
      </c>
      <c r="N146" s="1286">
        <v>0</v>
      </c>
      <c r="O146" s="1287">
        <v>0</v>
      </c>
      <c r="P146" s="1289">
        <v>0</v>
      </c>
      <c r="Q146" s="1290">
        <v>0</v>
      </c>
      <c r="R146" s="1287">
        <v>0</v>
      </c>
      <c r="S146" s="1288">
        <v>0</v>
      </c>
      <c r="T146" s="1291">
        <f t="shared" si="80"/>
        <v>0</v>
      </c>
      <c r="U146" s="1244"/>
      <c r="V146" s="1981"/>
      <c r="W146" s="1982"/>
      <c r="X146" s="1982"/>
      <c r="Y146" s="1983"/>
      <c r="AA146" s="297"/>
      <c r="AB146" s="297"/>
      <c r="AC146" s="297"/>
      <c r="AD146" s="297"/>
      <c r="AE146" s="297"/>
      <c r="AF146" s="297"/>
      <c r="AG146" s="297"/>
      <c r="AH146" s="297"/>
      <c r="AI146" s="297"/>
    </row>
    <row r="147" spans="1:35" s="965" customFormat="1" ht="13.75" hidden="1" customHeight="1">
      <c r="A147" s="4484"/>
      <c r="B147" s="965">
        <f>+B132</f>
        <v>2025</v>
      </c>
      <c r="C147" s="965" t="s">
        <v>1501</v>
      </c>
      <c r="D147" s="1276">
        <v>0.4</v>
      </c>
      <c r="E147" s="1052"/>
      <c r="F147" s="1212" t="s">
        <v>1500</v>
      </c>
      <c r="G147" s="1292" t="s">
        <v>1232</v>
      </c>
      <c r="H147" s="1293">
        <v>120</v>
      </c>
      <c r="I147" s="1294">
        <v>0</v>
      </c>
      <c r="J147" s="1295">
        <v>0</v>
      </c>
      <c r="K147" s="1296">
        <v>0</v>
      </c>
      <c r="L147" s="1294">
        <v>0</v>
      </c>
      <c r="M147" s="1297">
        <v>0</v>
      </c>
      <c r="N147" s="1296">
        <v>0</v>
      </c>
      <c r="O147" s="1294">
        <v>0</v>
      </c>
      <c r="P147" s="1297">
        <v>0</v>
      </c>
      <c r="Q147" s="1298">
        <v>0</v>
      </c>
      <c r="R147" s="1294">
        <v>0</v>
      </c>
      <c r="S147" s="1295">
        <v>0</v>
      </c>
      <c r="T147" s="1299">
        <f t="shared" si="80"/>
        <v>120</v>
      </c>
      <c r="U147" s="4486" t="s">
        <v>196</v>
      </c>
      <c r="V147" s="4420"/>
      <c r="W147" s="4421"/>
      <c r="X147" s="4421"/>
      <c r="Y147" s="4422"/>
      <c r="AA147" s="297"/>
      <c r="AB147" s="297"/>
      <c r="AC147" s="297"/>
      <c r="AD147" s="297"/>
      <c r="AE147" s="297"/>
      <c r="AF147" s="297"/>
      <c r="AG147" s="297"/>
      <c r="AH147" s="297"/>
      <c r="AI147" s="297"/>
    </row>
    <row r="148" spans="1:35" s="965" customFormat="1" ht="13.75" hidden="1" customHeight="1" thickBot="1">
      <c r="A148" s="4484"/>
      <c r="B148" s="965">
        <f>+B133</f>
        <v>2026</v>
      </c>
      <c r="C148" s="965" t="s">
        <v>1501</v>
      </c>
      <c r="D148" s="1276">
        <v>0.42</v>
      </c>
      <c r="E148" s="1052"/>
      <c r="F148" s="1212" t="s">
        <v>1500</v>
      </c>
      <c r="G148" s="1300" t="s">
        <v>1233</v>
      </c>
      <c r="H148" s="1301">
        <f>+IF(H141=0,"",(H142+H143+H144*0.95+H145)/(H141+H142))</f>
        <v>0.55555555555555558</v>
      </c>
      <c r="I148" s="1301" t="str">
        <f t="shared" ref="I148:T148" si="81">+IF(I141=0,"",(I142+I143+I144*0.95+I145)/(I141+I142))</f>
        <v/>
      </c>
      <c r="J148" s="1302" t="str">
        <f t="shared" si="81"/>
        <v/>
      </c>
      <c r="K148" s="1303" t="str">
        <f t="shared" si="81"/>
        <v/>
      </c>
      <c r="L148" s="1301" t="str">
        <f t="shared" si="81"/>
        <v/>
      </c>
      <c r="M148" s="1304" t="str">
        <f t="shared" si="81"/>
        <v/>
      </c>
      <c r="N148" s="1303" t="str">
        <f t="shared" si="81"/>
        <v/>
      </c>
      <c r="O148" s="1301" t="str">
        <f t="shared" si="81"/>
        <v/>
      </c>
      <c r="P148" s="1304" t="str">
        <f t="shared" si="81"/>
        <v/>
      </c>
      <c r="Q148" s="1305" t="str">
        <f t="shared" si="81"/>
        <v/>
      </c>
      <c r="R148" s="1301" t="str">
        <f t="shared" si="81"/>
        <v/>
      </c>
      <c r="S148" s="1302" t="str">
        <f t="shared" si="81"/>
        <v/>
      </c>
      <c r="T148" s="1306">
        <f t="shared" si="81"/>
        <v>0.55555555555555558</v>
      </c>
      <c r="U148" s="4487"/>
      <c r="V148" s="4414"/>
      <c r="W148" s="4415"/>
      <c r="X148" s="4415"/>
      <c r="Y148" s="4416"/>
      <c r="AA148" s="297"/>
      <c r="AB148" s="297"/>
      <c r="AC148" s="297"/>
      <c r="AD148" s="297"/>
      <c r="AE148" s="297"/>
      <c r="AF148" s="297"/>
      <c r="AG148" s="297"/>
      <c r="AH148" s="297"/>
      <c r="AI148" s="297"/>
    </row>
    <row r="149" spans="1:35" s="965" customFormat="1" ht="13.75" hidden="1" customHeight="1" thickBot="1">
      <c r="A149" s="4484"/>
      <c r="B149" s="1307"/>
      <c r="C149" s="1307"/>
      <c r="D149" s="1307"/>
      <c r="E149" s="1308"/>
      <c r="F149" s="1990"/>
      <c r="G149" s="1309" t="s">
        <v>197</v>
      </c>
      <c r="H149" s="1310" t="str">
        <f>IF(H144="","",IF(H148&gt;=D140,"○","×"))</f>
        <v>○</v>
      </c>
      <c r="I149" s="1310" t="str">
        <f>IF(I144="","",IF(I148&gt;=D140,"○","×"))</f>
        <v>○</v>
      </c>
      <c r="J149" s="1004" t="str">
        <f>IF(J144="","",IF(J148&gt;=D140,"○","×"))</f>
        <v>○</v>
      </c>
      <c r="K149" s="1005" t="str">
        <f>IF(K144="","",IF(K148&gt;=D140,"○","×"))</f>
        <v>○</v>
      </c>
      <c r="L149" s="1003" t="str">
        <f>IF(L144="","",IF(L148&gt;=D140,"○","×"))</f>
        <v>○</v>
      </c>
      <c r="M149" s="1006" t="str">
        <f>IF(M144="","",IF(M148&gt;=D140,"○","×"))</f>
        <v>○</v>
      </c>
      <c r="N149" s="1005" t="str">
        <f>IF(N144="","",IF(N148&gt;=D140,"○","×"))</f>
        <v>○</v>
      </c>
      <c r="O149" s="1003" t="str">
        <f>IF(O144="","",IF(O148&gt;=D140,"○","×"))</f>
        <v>○</v>
      </c>
      <c r="P149" s="1006" t="str">
        <f>IF(P144="","",IF(P148&gt;=D140,"○","×"))</f>
        <v>○</v>
      </c>
      <c r="Q149" s="1311" t="str">
        <f>IF(Q144="","",IF(Q148&gt;=D140,"○","×"))</f>
        <v>○</v>
      </c>
      <c r="R149" s="1003" t="str">
        <f>IF(R144="","",IF(R148&gt;=D140,"○","×"))</f>
        <v>○</v>
      </c>
      <c r="S149" s="1312" t="str">
        <f>IF(S144="","",IF(S148&gt;=D140,"○","×"))</f>
        <v>○</v>
      </c>
      <c r="T149" s="1313" t="str">
        <f>IF(S144="","",IF(T148&gt;=D140,"○","×"))</f>
        <v>○</v>
      </c>
      <c r="U149" s="4497"/>
      <c r="V149" s="4423"/>
      <c r="W149" s="4424"/>
      <c r="X149" s="4424"/>
      <c r="Y149" s="4425"/>
      <c r="AA149" s="297"/>
      <c r="AB149" s="297"/>
      <c r="AC149" s="297"/>
      <c r="AD149" s="297"/>
      <c r="AE149" s="297"/>
      <c r="AF149" s="297"/>
      <c r="AG149" s="297"/>
      <c r="AH149" s="297"/>
      <c r="AI149" s="297"/>
    </row>
    <row r="150" spans="1:35" ht="18" customHeight="1" thickBot="1">
      <c r="A150" s="4476" t="s">
        <v>675</v>
      </c>
      <c r="B150" s="4477" t="s">
        <v>472</v>
      </c>
      <c r="C150" s="4478"/>
      <c r="D150" s="4478"/>
      <c r="E150" s="4479"/>
      <c r="F150" s="1951" t="s">
        <v>512</v>
      </c>
      <c r="G150" s="1959"/>
      <c r="H150" s="353"/>
      <c r="I150" s="354"/>
      <c r="J150" s="356"/>
      <c r="K150" s="353"/>
      <c r="L150" s="354"/>
      <c r="M150" s="356"/>
      <c r="N150" s="353"/>
      <c r="O150" s="354"/>
      <c r="P150" s="356"/>
      <c r="Q150" s="353"/>
      <c r="R150" s="354"/>
      <c r="S150" s="751"/>
      <c r="T150" s="1024" t="s">
        <v>221</v>
      </c>
      <c r="U150" s="4363" t="str">
        <f>+U92</f>
        <v>1/4半期</v>
      </c>
      <c r="V150" s="4353"/>
      <c r="W150" s="4354"/>
      <c r="X150" s="4354"/>
      <c r="Y150" s="4355"/>
    </row>
    <row r="151" spans="1:35" ht="13.75" customHeight="1" thickBot="1">
      <c r="A151" s="4340"/>
      <c r="B151" s="317" t="s">
        <v>576</v>
      </c>
      <c r="C151" s="318"/>
      <c r="D151" s="318"/>
      <c r="E151" s="320"/>
      <c r="F151" s="1952" t="s">
        <v>513</v>
      </c>
      <c r="G151" s="1960"/>
      <c r="H151" s="358"/>
      <c r="I151" s="359"/>
      <c r="J151" s="361"/>
      <c r="K151" s="358"/>
      <c r="L151" s="359"/>
      <c r="M151" s="361"/>
      <c r="N151" s="358"/>
      <c r="O151" s="359"/>
      <c r="P151" s="361"/>
      <c r="Q151" s="358"/>
      <c r="R151" s="359"/>
      <c r="S151" s="752"/>
      <c r="T151" s="1034"/>
      <c r="U151" s="4363"/>
      <c r="V151" s="4356"/>
      <c r="W151" s="4357"/>
      <c r="X151" s="4357"/>
      <c r="Y151" s="4358"/>
      <c r="AA151" s="1355" t="s">
        <v>1560</v>
      </c>
      <c r="AB151" s="965"/>
      <c r="AC151" s="965"/>
      <c r="AD151" s="965"/>
      <c r="AE151" s="965"/>
      <c r="AF151" s="965"/>
      <c r="AG151" s="965"/>
      <c r="AH151" s="965"/>
      <c r="AI151" s="965"/>
    </row>
    <row r="152" spans="1:35" ht="13.75" customHeight="1" thickBot="1">
      <c r="A152" s="4340"/>
      <c r="B152" s="1241">
        <f>+負荷記録表!C58</f>
        <v>2023</v>
      </c>
      <c r="C152" s="318" t="s">
        <v>475</v>
      </c>
      <c r="D152" s="319">
        <f>SUM(H155:S155)</f>
        <v>1200</v>
      </c>
      <c r="E152" s="1968" t="s">
        <v>676</v>
      </c>
      <c r="F152" s="1952" t="s">
        <v>514</v>
      </c>
      <c r="G152" s="1960"/>
      <c r="H152" s="364"/>
      <c r="I152" s="359"/>
      <c r="J152" s="361"/>
      <c r="K152" s="358"/>
      <c r="L152" s="359"/>
      <c r="M152" s="361"/>
      <c r="N152" s="362"/>
      <c r="O152" s="359"/>
      <c r="P152" s="361"/>
      <c r="Q152" s="358"/>
      <c r="R152" s="359"/>
      <c r="S152" s="752"/>
      <c r="T152" s="1034"/>
      <c r="U152" s="4395"/>
      <c r="V152" s="4359"/>
      <c r="W152" s="4360"/>
      <c r="X152" s="4360"/>
      <c r="Y152" s="4361"/>
      <c r="AA152" s="4448" t="s">
        <v>1578</v>
      </c>
      <c r="AB152" s="4449"/>
      <c r="AC152" s="4449"/>
      <c r="AD152" s="4449"/>
      <c r="AE152" s="4449"/>
      <c r="AF152" s="4449"/>
      <c r="AG152" s="4449"/>
      <c r="AH152" s="4449"/>
      <c r="AI152" s="4450"/>
    </row>
    <row r="153" spans="1:35" ht="13.75" customHeight="1" thickBot="1">
      <c r="A153" s="4340"/>
      <c r="B153" s="330"/>
      <c r="E153" s="327"/>
      <c r="F153" s="1952" t="s">
        <v>515</v>
      </c>
      <c r="G153" s="1960"/>
      <c r="H153" s="46"/>
      <c r="I153" s="199"/>
      <c r="J153" s="201"/>
      <c r="K153" s="115"/>
      <c r="L153" s="199"/>
      <c r="M153" s="201"/>
      <c r="N153" s="202"/>
      <c r="O153" s="199"/>
      <c r="P153" s="201"/>
      <c r="Q153" s="115"/>
      <c r="R153" s="199"/>
      <c r="S153" s="753"/>
      <c r="T153" s="1034"/>
      <c r="U153" s="4480" t="str">
        <f>+U95</f>
        <v>上半期</v>
      </c>
      <c r="V153" s="4365"/>
      <c r="W153" s="4366"/>
      <c r="X153" s="4366"/>
      <c r="Y153" s="4367"/>
      <c r="AA153" s="4451"/>
      <c r="AB153" s="4452"/>
      <c r="AC153" s="4452"/>
      <c r="AD153" s="4452"/>
      <c r="AE153" s="4452"/>
      <c r="AF153" s="4452"/>
      <c r="AG153" s="4452"/>
      <c r="AH153" s="4452"/>
      <c r="AI153" s="4453"/>
    </row>
    <row r="154" spans="1:35" ht="13.75" customHeight="1" thickBot="1">
      <c r="A154" s="4340"/>
      <c r="B154" s="330">
        <f>+B96</f>
        <v>2024</v>
      </c>
      <c r="C154" s="297" t="s">
        <v>476</v>
      </c>
      <c r="E154" s="327"/>
      <c r="F154" s="1952"/>
      <c r="G154" s="1961"/>
      <c r="H154" s="588"/>
      <c r="I154" s="68"/>
      <c r="J154" s="206"/>
      <c r="K154" s="588"/>
      <c r="L154" s="68"/>
      <c r="M154" s="132"/>
      <c r="N154" s="750"/>
      <c r="O154" s="68"/>
      <c r="P154" s="132"/>
      <c r="Q154" s="588"/>
      <c r="R154" s="68"/>
      <c r="S154" s="206"/>
      <c r="T154" s="1034"/>
      <c r="U154" s="4351"/>
      <c r="V154" s="4368"/>
      <c r="W154" s="4369"/>
      <c r="X154" s="4369"/>
      <c r="Y154" s="4370"/>
      <c r="AA154" s="4451"/>
      <c r="AB154" s="4452"/>
      <c r="AC154" s="4452"/>
      <c r="AD154" s="4452"/>
      <c r="AE154" s="4452"/>
      <c r="AF154" s="4452"/>
      <c r="AG154" s="4452"/>
      <c r="AH154" s="4452"/>
      <c r="AI154" s="4453"/>
    </row>
    <row r="155" spans="1:35" ht="13.75" customHeight="1" thickBot="1">
      <c r="A155" s="4340"/>
      <c r="C155" s="347" t="s">
        <v>226</v>
      </c>
      <c r="D155" s="1967">
        <v>0.95</v>
      </c>
      <c r="E155" s="327"/>
      <c r="F155" s="1989" t="s">
        <v>847</v>
      </c>
      <c r="G155" s="352" t="s">
        <v>473</v>
      </c>
      <c r="H155" s="53">
        <f>+負荷記録表!E58</f>
        <v>100</v>
      </c>
      <c r="I155" s="54">
        <f>+負荷記録表!F58</f>
        <v>100</v>
      </c>
      <c r="J155" s="55">
        <f>+負荷記録表!G58</f>
        <v>100</v>
      </c>
      <c r="K155" s="53">
        <f>+負荷記録表!H58</f>
        <v>100</v>
      </c>
      <c r="L155" s="54">
        <f>+負荷記録表!I58</f>
        <v>100</v>
      </c>
      <c r="M155" s="118">
        <f>+負荷記録表!J58</f>
        <v>100</v>
      </c>
      <c r="N155" s="53">
        <f>+負荷記録表!K58</f>
        <v>100</v>
      </c>
      <c r="O155" s="54">
        <f>+負荷記録表!L58</f>
        <v>100</v>
      </c>
      <c r="P155" s="118">
        <f>+負荷記録表!M58</f>
        <v>100</v>
      </c>
      <c r="Q155" s="86">
        <f>+負荷記録表!N58</f>
        <v>100</v>
      </c>
      <c r="R155" s="54">
        <f>+負荷記録表!O58</f>
        <v>100</v>
      </c>
      <c r="S155" s="55">
        <f>+負荷記録表!P58</f>
        <v>100</v>
      </c>
      <c r="T155" s="225">
        <f>SUM(H155:S155)</f>
        <v>1200</v>
      </c>
      <c r="U155" s="4352"/>
      <c r="V155" s="4396"/>
      <c r="W155" s="4397"/>
      <c r="X155" s="4397"/>
      <c r="Y155" s="4398"/>
      <c r="AA155" s="4451"/>
      <c r="AB155" s="4452"/>
      <c r="AC155" s="4452"/>
      <c r="AD155" s="4452"/>
      <c r="AE155" s="4452"/>
      <c r="AF155" s="4452"/>
      <c r="AG155" s="4452"/>
      <c r="AH155" s="4452"/>
      <c r="AI155" s="4453"/>
    </row>
    <row r="156" spans="1:35" ht="13.75" customHeight="1" thickBot="1">
      <c r="A156" s="4340"/>
      <c r="C156" s="331" t="s">
        <v>72</v>
      </c>
      <c r="D156" s="350">
        <f>+D155-1</f>
        <v>-5.0000000000000044E-2</v>
      </c>
      <c r="E156" s="327"/>
      <c r="F156" s="1952" t="s">
        <v>25</v>
      </c>
      <c r="G156" s="336" t="s">
        <v>73</v>
      </c>
      <c r="H156" s="1129">
        <f>+H155</f>
        <v>100</v>
      </c>
      <c r="I156" s="1130">
        <f t="shared" ref="I156:S156" si="82">+H156+I155</f>
        <v>200</v>
      </c>
      <c r="J156" s="1131">
        <f t="shared" si="82"/>
        <v>300</v>
      </c>
      <c r="K156" s="1129">
        <f t="shared" si="82"/>
        <v>400</v>
      </c>
      <c r="L156" s="1130">
        <f t="shared" si="82"/>
        <v>500</v>
      </c>
      <c r="M156" s="1132">
        <f t="shared" si="82"/>
        <v>600</v>
      </c>
      <c r="N156" s="1129">
        <f t="shared" si="82"/>
        <v>700</v>
      </c>
      <c r="O156" s="1130">
        <f t="shared" si="82"/>
        <v>800</v>
      </c>
      <c r="P156" s="1132">
        <f t="shared" si="82"/>
        <v>900</v>
      </c>
      <c r="Q156" s="1133">
        <f t="shared" si="82"/>
        <v>1000</v>
      </c>
      <c r="R156" s="1130">
        <f t="shared" si="82"/>
        <v>1100</v>
      </c>
      <c r="S156" s="1131">
        <f t="shared" si="82"/>
        <v>1200</v>
      </c>
      <c r="T156" s="225"/>
      <c r="U156" s="4362" t="str">
        <f>+U98</f>
        <v>3/4半期</v>
      </c>
      <c r="V156" s="4365"/>
      <c r="W156" s="4366"/>
      <c r="X156" s="4366"/>
      <c r="Y156" s="4367"/>
      <c r="AA156" s="4451"/>
      <c r="AB156" s="4452"/>
      <c r="AC156" s="4452"/>
      <c r="AD156" s="4452"/>
      <c r="AE156" s="4452"/>
      <c r="AF156" s="4452"/>
      <c r="AG156" s="4452"/>
      <c r="AH156" s="4452"/>
      <c r="AI156" s="4453"/>
    </row>
    <row r="157" spans="1:35" ht="13.75" customHeight="1" thickBot="1">
      <c r="A157" s="4340"/>
      <c r="B157" s="330"/>
      <c r="C157" s="331" t="s">
        <v>88</v>
      </c>
      <c r="D157" s="337">
        <f>+S158</f>
        <v>1140</v>
      </c>
      <c r="E157" s="327" t="str">
        <f>+E152</f>
        <v>㎥</v>
      </c>
      <c r="F157" s="1952" t="s">
        <v>25</v>
      </c>
      <c r="G157" s="338" t="s">
        <v>194</v>
      </c>
      <c r="H157" s="1135">
        <f>+H155*D155</f>
        <v>95</v>
      </c>
      <c r="I157" s="1135">
        <f>+I155*D155</f>
        <v>95</v>
      </c>
      <c r="J157" s="1136">
        <f>+J155*D155</f>
        <v>95</v>
      </c>
      <c r="K157" s="207">
        <f>+K155*D155</f>
        <v>95</v>
      </c>
      <c r="L157" s="1135">
        <f>+L155*D155</f>
        <v>95</v>
      </c>
      <c r="M157" s="1137">
        <f>+M155*D155</f>
        <v>95</v>
      </c>
      <c r="N157" s="1134">
        <f>+N155*D155</f>
        <v>95</v>
      </c>
      <c r="O157" s="1135">
        <f>+O155*D155</f>
        <v>95</v>
      </c>
      <c r="P157" s="1137">
        <f>+P155*D155</f>
        <v>95</v>
      </c>
      <c r="Q157" s="1138">
        <f>+Q155*D155</f>
        <v>95</v>
      </c>
      <c r="R157" s="1135">
        <f>+R155*D155</f>
        <v>95</v>
      </c>
      <c r="S157" s="1136">
        <f>+S155*D155</f>
        <v>95</v>
      </c>
      <c r="T157" s="229">
        <f>SUM(H157:S157)</f>
        <v>1140</v>
      </c>
      <c r="U157" s="4363"/>
      <c r="V157" s="4368"/>
      <c r="W157" s="4369"/>
      <c r="X157" s="4369"/>
      <c r="Y157" s="4370"/>
      <c r="AA157" s="4454"/>
      <c r="AB157" s="4455"/>
      <c r="AC157" s="4455"/>
      <c r="AD157" s="4455"/>
      <c r="AE157" s="4455"/>
      <c r="AF157" s="4455"/>
      <c r="AG157" s="4455"/>
      <c r="AH157" s="4455"/>
      <c r="AI157" s="4456"/>
    </row>
    <row r="158" spans="1:35" ht="13.75" customHeight="1" thickBot="1">
      <c r="A158" s="4340"/>
      <c r="B158" s="330"/>
      <c r="E158" s="327"/>
      <c r="F158" s="589" t="s">
        <v>846</v>
      </c>
      <c r="G158" s="336" t="s">
        <v>73</v>
      </c>
      <c r="H158" s="1140">
        <f>+H157</f>
        <v>95</v>
      </c>
      <c r="I158" s="1140">
        <f t="shared" ref="I158:S158" si="83">+H158+I157</f>
        <v>190</v>
      </c>
      <c r="J158" s="1141">
        <f t="shared" si="83"/>
        <v>285</v>
      </c>
      <c r="K158" s="1139">
        <f t="shared" si="83"/>
        <v>380</v>
      </c>
      <c r="L158" s="1140">
        <f t="shared" si="83"/>
        <v>475</v>
      </c>
      <c r="M158" s="1142">
        <f t="shared" si="83"/>
        <v>570</v>
      </c>
      <c r="N158" s="1139">
        <f t="shared" si="83"/>
        <v>665</v>
      </c>
      <c r="O158" s="1140">
        <f t="shared" si="83"/>
        <v>760</v>
      </c>
      <c r="P158" s="1142">
        <f t="shared" si="83"/>
        <v>855</v>
      </c>
      <c r="Q158" s="1143">
        <f t="shared" si="83"/>
        <v>950</v>
      </c>
      <c r="R158" s="1140">
        <f t="shared" si="83"/>
        <v>1045</v>
      </c>
      <c r="S158" s="1141">
        <f t="shared" si="83"/>
        <v>1140</v>
      </c>
      <c r="T158" s="225"/>
      <c r="U158" s="4395"/>
      <c r="V158" s="4396"/>
      <c r="W158" s="4397"/>
      <c r="X158" s="4397"/>
      <c r="Y158" s="4398"/>
      <c r="AA158" s="965"/>
      <c r="AB158" s="965"/>
      <c r="AC158" s="965"/>
      <c r="AD158" s="965"/>
      <c r="AE158" s="965"/>
      <c r="AF158" s="965"/>
      <c r="AG158" s="965"/>
      <c r="AH158" s="965"/>
      <c r="AI158" s="965"/>
    </row>
    <row r="159" spans="1:35" ht="13.75" customHeight="1" thickBot="1">
      <c r="A159" s="4340"/>
      <c r="B159" s="330">
        <f>+B101</f>
        <v>2025</v>
      </c>
      <c r="C159" s="297" t="s">
        <v>677</v>
      </c>
      <c r="D159" s="339">
        <f>+D152*E159</f>
        <v>1104</v>
      </c>
      <c r="E159" s="1966">
        <v>0.92</v>
      </c>
      <c r="F159" s="1952" t="s">
        <v>516</v>
      </c>
      <c r="G159" s="348" t="s">
        <v>471</v>
      </c>
      <c r="H159" s="1135">
        <f>IF(負荷記録表!E60="","",負荷記録表!E60)</f>
        <v>90</v>
      </c>
      <c r="I159" s="1135">
        <f>IF(負荷記録表!F60="","",負荷記録表!F60)</f>
        <v>90</v>
      </c>
      <c r="J159" s="1136">
        <f>IF(負荷記録表!G60="","",負荷記録表!G60)</f>
        <v>90</v>
      </c>
      <c r="K159" s="1134">
        <f>IF(負荷記録表!H60="","",負荷記録表!H60)</f>
        <v>90</v>
      </c>
      <c r="L159" s="1135">
        <f>IF(負荷記録表!I60="","",負荷記録表!I60)</f>
        <v>90</v>
      </c>
      <c r="M159" s="1137">
        <f>IF(負荷記録表!J60="","",負荷記録表!J60)</f>
        <v>90</v>
      </c>
      <c r="N159" s="1134">
        <f>IF(負荷記録表!K60="","",負荷記録表!K60)</f>
        <v>90</v>
      </c>
      <c r="O159" s="1135">
        <f>IF(負荷記録表!L60="","",負荷記録表!L60)</f>
        <v>90</v>
      </c>
      <c r="P159" s="1137">
        <f>IF(負荷記録表!M60="","",負荷記録表!M60)</f>
        <v>90</v>
      </c>
      <c r="Q159" s="1138">
        <f>IF(負荷記録表!N60="","",負荷記録表!N60)</f>
        <v>90</v>
      </c>
      <c r="R159" s="1135">
        <f>IF(負荷記録表!O60="","",負荷記録表!O60)</f>
        <v>90</v>
      </c>
      <c r="S159" s="1136">
        <f>IF(負荷記録表!P60="","",負荷記録表!P60)</f>
        <v>90</v>
      </c>
      <c r="T159" s="229">
        <f>SUM(H159:S159)</f>
        <v>1080</v>
      </c>
      <c r="U159" s="4362" t="s">
        <v>3179</v>
      </c>
      <c r="V159" s="4365"/>
      <c r="W159" s="4366"/>
      <c r="X159" s="4366"/>
      <c r="Y159" s="4367"/>
      <c r="AA159" s="965"/>
      <c r="AB159" s="965"/>
      <c r="AC159" s="965"/>
      <c r="AD159" s="965"/>
      <c r="AE159" s="965"/>
      <c r="AF159" s="965"/>
      <c r="AG159" s="965"/>
      <c r="AH159" s="965"/>
      <c r="AI159" s="965"/>
    </row>
    <row r="160" spans="1:35" ht="13.75" customHeight="1" thickBot="1">
      <c r="A160" s="4340"/>
      <c r="B160" s="330">
        <f>+B102</f>
        <v>2026</v>
      </c>
      <c r="C160" s="297" t="s">
        <v>476</v>
      </c>
      <c r="D160" s="339">
        <f>+D152*E160</f>
        <v>1080</v>
      </c>
      <c r="E160" s="1966">
        <v>0.9</v>
      </c>
      <c r="F160" s="1952" t="s">
        <v>74</v>
      </c>
      <c r="G160" s="341" t="s">
        <v>310</v>
      </c>
      <c r="H160" s="1150">
        <f>IF(H159="","",H159)</f>
        <v>90</v>
      </c>
      <c r="I160" s="1150">
        <f t="shared" ref="I160:S160" si="84">IF(I159="","",(H160+I159))</f>
        <v>180</v>
      </c>
      <c r="J160" s="1151">
        <f t="shared" si="84"/>
        <v>270</v>
      </c>
      <c r="K160" s="1149">
        <f t="shared" si="84"/>
        <v>360</v>
      </c>
      <c r="L160" s="1150">
        <f t="shared" si="84"/>
        <v>450</v>
      </c>
      <c r="M160" s="1152">
        <f t="shared" si="84"/>
        <v>540</v>
      </c>
      <c r="N160" s="1149">
        <f t="shared" si="84"/>
        <v>630</v>
      </c>
      <c r="O160" s="1150">
        <f t="shared" si="84"/>
        <v>720</v>
      </c>
      <c r="P160" s="1152">
        <f t="shared" si="84"/>
        <v>810</v>
      </c>
      <c r="Q160" s="1153">
        <f t="shared" si="84"/>
        <v>900</v>
      </c>
      <c r="R160" s="1150">
        <f t="shared" si="84"/>
        <v>990</v>
      </c>
      <c r="S160" s="1151">
        <f t="shared" si="84"/>
        <v>1080</v>
      </c>
      <c r="T160" s="592">
        <f>+T159/T155</f>
        <v>0.9</v>
      </c>
      <c r="U160" s="4363"/>
      <c r="V160" s="4368"/>
      <c r="W160" s="4369"/>
      <c r="X160" s="4369"/>
      <c r="Y160" s="4370"/>
      <c r="AA160" s="965"/>
      <c r="AB160" s="965"/>
      <c r="AC160" s="965"/>
      <c r="AD160" s="965"/>
      <c r="AE160" s="965"/>
      <c r="AF160" s="965"/>
      <c r="AG160" s="965"/>
      <c r="AH160" s="965"/>
      <c r="AI160" s="965"/>
    </row>
    <row r="161" spans="1:35" ht="13.75" customHeight="1" thickBot="1">
      <c r="A161" s="4340"/>
      <c r="B161" s="330"/>
      <c r="D161" s="339"/>
      <c r="F161" s="1969"/>
      <c r="G161" s="636" t="s">
        <v>990</v>
      </c>
      <c r="H161" s="637" t="str">
        <f>IF(H159="","",IF(H159&lt;=H157,"○","×"))</f>
        <v>○</v>
      </c>
      <c r="I161" s="637" t="str">
        <f t="shared" ref="I161:S161" si="85">IF(I159="","",IF(I159&lt;=I157,"○","×"))</f>
        <v>○</v>
      </c>
      <c r="J161" s="724" t="str">
        <f t="shared" si="85"/>
        <v>○</v>
      </c>
      <c r="K161" s="723" t="str">
        <f t="shared" si="85"/>
        <v>○</v>
      </c>
      <c r="L161" s="637" t="str">
        <f t="shared" si="85"/>
        <v>○</v>
      </c>
      <c r="M161" s="725" t="str">
        <f t="shared" si="85"/>
        <v>○</v>
      </c>
      <c r="N161" s="723" t="str">
        <f t="shared" si="85"/>
        <v>○</v>
      </c>
      <c r="O161" s="637" t="str">
        <f t="shared" si="85"/>
        <v>○</v>
      </c>
      <c r="P161" s="725" t="str">
        <f t="shared" si="85"/>
        <v>○</v>
      </c>
      <c r="Q161" s="1154" t="str">
        <f t="shared" si="85"/>
        <v>○</v>
      </c>
      <c r="R161" s="637" t="str">
        <f t="shared" si="85"/>
        <v>○</v>
      </c>
      <c r="S161" s="1176" t="str">
        <f t="shared" si="85"/>
        <v>○</v>
      </c>
      <c r="T161" s="658"/>
      <c r="U161" s="4363"/>
      <c r="V161" s="4368"/>
      <c r="W161" s="4369"/>
      <c r="X161" s="4369"/>
      <c r="Y161" s="4370"/>
      <c r="AA161" s="965"/>
      <c r="AB161" s="965"/>
      <c r="AC161" s="965"/>
      <c r="AD161" s="965"/>
      <c r="AE161" s="965"/>
      <c r="AF161" s="965"/>
      <c r="AG161" s="965"/>
      <c r="AH161" s="965"/>
      <c r="AI161" s="965"/>
    </row>
    <row r="162" spans="1:35" ht="13.75" customHeight="1" thickBot="1">
      <c r="A162" s="4340"/>
      <c r="B162" s="342"/>
      <c r="C162" s="343"/>
      <c r="D162" s="343"/>
      <c r="E162" s="344"/>
      <c r="F162" s="1954"/>
      <c r="G162" s="653" t="s">
        <v>991</v>
      </c>
      <c r="H162" s="646" t="str">
        <f>IF(H159="","",IF(H160&lt;=H158,"○","×"))</f>
        <v>○</v>
      </c>
      <c r="I162" s="646" t="str">
        <f t="shared" ref="I162:S162" si="86">IF(I159="","",IF(I160&lt;=I158,"○","×"))</f>
        <v>○</v>
      </c>
      <c r="J162" s="647" t="str">
        <f t="shared" si="86"/>
        <v>○</v>
      </c>
      <c r="K162" s="648" t="str">
        <f t="shared" si="86"/>
        <v>○</v>
      </c>
      <c r="L162" s="646" t="str">
        <f t="shared" si="86"/>
        <v>○</v>
      </c>
      <c r="M162" s="649" t="str">
        <f t="shared" si="86"/>
        <v>○</v>
      </c>
      <c r="N162" s="648" t="str">
        <f t="shared" si="86"/>
        <v>○</v>
      </c>
      <c r="O162" s="646" t="str">
        <f t="shared" si="86"/>
        <v>○</v>
      </c>
      <c r="P162" s="649" t="str">
        <f t="shared" si="86"/>
        <v>○</v>
      </c>
      <c r="Q162" s="650" t="str">
        <f t="shared" si="86"/>
        <v>○</v>
      </c>
      <c r="R162" s="646" t="str">
        <f t="shared" si="86"/>
        <v>○</v>
      </c>
      <c r="S162" s="657" t="str">
        <f t="shared" si="86"/>
        <v>○</v>
      </c>
      <c r="T162" s="228" t="str">
        <f>IF(S159="","",IF(S160&lt;=S158,"○","×"))</f>
        <v>○</v>
      </c>
      <c r="U162" s="4364"/>
      <c r="V162" s="4371"/>
      <c r="W162" s="4372"/>
      <c r="X162" s="4372"/>
      <c r="Y162" s="4373"/>
      <c r="AA162" s="965"/>
      <c r="AB162" s="965"/>
      <c r="AC162" s="965"/>
      <c r="AD162" s="965"/>
      <c r="AE162" s="965"/>
      <c r="AF162" s="965"/>
      <c r="AG162" s="965"/>
      <c r="AH162" s="965"/>
      <c r="AI162" s="965"/>
    </row>
    <row r="163" spans="1:35" ht="16.5" customHeight="1" thickBot="1">
      <c r="A163" s="4340" t="s">
        <v>678</v>
      </c>
      <c r="B163" s="4533" t="s">
        <v>1955</v>
      </c>
      <c r="C163" s="4534"/>
      <c r="D163" s="4534"/>
      <c r="E163" s="4535"/>
      <c r="F163" s="1951" t="s">
        <v>854</v>
      </c>
      <c r="G163" s="346"/>
      <c r="H163" s="1177"/>
      <c r="I163" s="1178"/>
      <c r="J163" s="1179"/>
      <c r="K163" s="1177"/>
      <c r="L163" s="1178"/>
      <c r="M163" s="1180"/>
      <c r="N163" s="1177"/>
      <c r="O163" s="1178"/>
      <c r="P163" s="1180"/>
      <c r="Q163" s="1181"/>
      <c r="R163" s="1178" t="s">
        <v>852</v>
      </c>
      <c r="S163" s="1179"/>
      <c r="T163" s="1024" t="s">
        <v>221</v>
      </c>
      <c r="U163" s="4363" t="str">
        <f>+U123</f>
        <v>1/4半期</v>
      </c>
      <c r="V163" s="4353"/>
      <c r="W163" s="4354"/>
      <c r="X163" s="4354"/>
      <c r="Y163" s="4355"/>
      <c r="AA163" s="965"/>
      <c r="AB163" s="965"/>
      <c r="AC163" s="965"/>
      <c r="AD163" s="965"/>
      <c r="AE163" s="965"/>
      <c r="AF163" s="965"/>
      <c r="AG163" s="965"/>
      <c r="AH163" s="965"/>
      <c r="AI163" s="965"/>
    </row>
    <row r="164" spans="1:35" ht="13.75" customHeight="1" thickBot="1">
      <c r="A164" s="4340"/>
      <c r="B164" s="317" t="s">
        <v>576</v>
      </c>
      <c r="C164" s="318"/>
      <c r="D164" s="318"/>
      <c r="E164" s="320"/>
      <c r="F164" s="1952" t="s">
        <v>853</v>
      </c>
      <c r="G164" s="321"/>
      <c r="H164" s="1182"/>
      <c r="I164" s="1183"/>
      <c r="J164" s="1184"/>
      <c r="K164" s="1182"/>
      <c r="L164" s="1183"/>
      <c r="M164" s="1185"/>
      <c r="N164" s="1182"/>
      <c r="O164" s="1183"/>
      <c r="P164" s="1185"/>
      <c r="Q164" s="1186"/>
      <c r="R164" s="1183"/>
      <c r="S164" s="1184"/>
      <c r="T164" s="1034"/>
      <c r="U164" s="4363"/>
      <c r="V164" s="4356"/>
      <c r="W164" s="4357"/>
      <c r="X164" s="4357"/>
      <c r="Y164" s="4358"/>
      <c r="AA164" s="965"/>
      <c r="AB164" s="965"/>
      <c r="AC164" s="965"/>
      <c r="AD164" s="965"/>
      <c r="AE164" s="965"/>
      <c r="AF164" s="965"/>
      <c r="AG164" s="965"/>
      <c r="AH164" s="965"/>
      <c r="AI164" s="965"/>
    </row>
    <row r="165" spans="1:35" ht="13.75" customHeight="1" thickBot="1">
      <c r="A165" s="4340"/>
      <c r="B165" s="1241">
        <f>+B9</f>
        <v>2023</v>
      </c>
      <c r="C165" s="318" t="s">
        <v>475</v>
      </c>
      <c r="D165" s="319">
        <f>SUM(H168:S168)</f>
        <v>870</v>
      </c>
      <c r="E165" s="1968" t="s">
        <v>679</v>
      </c>
      <c r="F165" s="1952" t="s">
        <v>680</v>
      </c>
      <c r="G165" s="321"/>
      <c r="H165" s="1187"/>
      <c r="I165" s="1183"/>
      <c r="J165" s="1184"/>
      <c r="K165" s="1182"/>
      <c r="L165" s="1183"/>
      <c r="M165" s="1185"/>
      <c r="N165" s="1182"/>
      <c r="O165" s="1183"/>
      <c r="P165" s="1185"/>
      <c r="Q165" s="1186"/>
      <c r="R165" s="1183"/>
      <c r="S165" s="1184"/>
      <c r="T165" s="1034"/>
      <c r="U165" s="4395"/>
      <c r="V165" s="4359"/>
      <c r="W165" s="4360"/>
      <c r="X165" s="4360"/>
      <c r="Y165" s="4361"/>
    </row>
    <row r="166" spans="1:35" ht="13.75" customHeight="1" thickBot="1">
      <c r="A166" s="4340"/>
      <c r="B166" s="330"/>
      <c r="E166" s="327"/>
      <c r="F166" s="1952" t="s">
        <v>681</v>
      </c>
      <c r="G166" s="321"/>
      <c r="H166" s="46"/>
      <c r="I166" s="199"/>
      <c r="J166" s="200"/>
      <c r="K166" s="115"/>
      <c r="L166" s="199"/>
      <c r="M166" s="201"/>
      <c r="N166" s="115"/>
      <c r="O166" s="199"/>
      <c r="P166" s="201"/>
      <c r="Q166" s="202"/>
      <c r="R166" s="199"/>
      <c r="S166" s="200" t="s">
        <v>852</v>
      </c>
      <c r="T166" s="1034"/>
      <c r="U166" s="4480" t="str">
        <f>+U126</f>
        <v>上半期</v>
      </c>
      <c r="V166" s="4365"/>
      <c r="W166" s="4366"/>
      <c r="X166" s="4366"/>
      <c r="Y166" s="4367"/>
    </row>
    <row r="167" spans="1:35" ht="13.75" customHeight="1" thickBot="1">
      <c r="A167" s="4340"/>
      <c r="B167" s="330">
        <f>+B127</f>
        <v>2024</v>
      </c>
      <c r="C167" s="297" t="s">
        <v>664</v>
      </c>
      <c r="E167" s="327"/>
      <c r="F167" s="1952"/>
      <c r="G167" s="365"/>
      <c r="H167" s="588"/>
      <c r="I167" s="68"/>
      <c r="J167" s="206"/>
      <c r="K167" s="588"/>
      <c r="L167" s="68"/>
      <c r="M167" s="132"/>
      <c r="N167" s="588"/>
      <c r="O167" s="68"/>
      <c r="P167" s="132"/>
      <c r="Q167" s="588"/>
      <c r="R167" s="68"/>
      <c r="S167" s="206"/>
      <c r="T167" s="1034"/>
      <c r="U167" s="4351"/>
      <c r="V167" s="4368"/>
      <c r="W167" s="4369"/>
      <c r="X167" s="4369"/>
      <c r="Y167" s="4370"/>
    </row>
    <row r="168" spans="1:35" ht="13.75" customHeight="1" thickBot="1">
      <c r="A168" s="4340"/>
      <c r="C168" s="347" t="s">
        <v>226</v>
      </c>
      <c r="D168" s="1967">
        <v>0.95</v>
      </c>
      <c r="E168" s="327"/>
      <c r="F168" s="1952"/>
      <c r="G168" s="352" t="s">
        <v>682</v>
      </c>
      <c r="H168" s="50">
        <v>60</v>
      </c>
      <c r="I168" s="51">
        <v>65</v>
      </c>
      <c r="J168" s="52">
        <v>85</v>
      </c>
      <c r="K168" s="50">
        <v>75</v>
      </c>
      <c r="L168" s="51">
        <v>70</v>
      </c>
      <c r="M168" s="117">
        <v>80</v>
      </c>
      <c r="N168" s="50">
        <v>80</v>
      </c>
      <c r="O168" s="51">
        <v>65</v>
      </c>
      <c r="P168" s="117">
        <v>70</v>
      </c>
      <c r="Q168" s="109">
        <v>85</v>
      </c>
      <c r="R168" s="51">
        <v>70</v>
      </c>
      <c r="S168" s="52">
        <v>65</v>
      </c>
      <c r="T168" s="229">
        <f>SUM(H168:S168)</f>
        <v>870</v>
      </c>
      <c r="U168" s="4352"/>
      <c r="V168" s="4396"/>
      <c r="W168" s="4397"/>
      <c r="X168" s="4397"/>
      <c r="Y168" s="4398"/>
    </row>
    <row r="169" spans="1:35" ht="13.75" customHeight="1" thickBot="1">
      <c r="A169" s="4340"/>
      <c r="C169" s="331" t="s">
        <v>72</v>
      </c>
      <c r="D169" s="350">
        <f>+D168-1</f>
        <v>-5.0000000000000044E-2</v>
      </c>
      <c r="E169" s="327"/>
      <c r="F169" s="1952"/>
      <c r="G169" s="336" t="s">
        <v>73</v>
      </c>
      <c r="H169" s="56">
        <f>+H168</f>
        <v>60</v>
      </c>
      <c r="I169" s="57">
        <f t="shared" ref="I169:S169" si="87">+H169+I168</f>
        <v>125</v>
      </c>
      <c r="J169" s="58">
        <f t="shared" si="87"/>
        <v>210</v>
      </c>
      <c r="K169" s="56">
        <f t="shared" si="87"/>
        <v>285</v>
      </c>
      <c r="L169" s="57">
        <f t="shared" si="87"/>
        <v>355</v>
      </c>
      <c r="M169" s="119">
        <f t="shared" si="87"/>
        <v>435</v>
      </c>
      <c r="N169" s="56">
        <f t="shared" si="87"/>
        <v>515</v>
      </c>
      <c r="O169" s="57">
        <f t="shared" si="87"/>
        <v>580</v>
      </c>
      <c r="P169" s="119">
        <f t="shared" si="87"/>
        <v>650</v>
      </c>
      <c r="Q169" s="87">
        <f t="shared" si="87"/>
        <v>735</v>
      </c>
      <c r="R169" s="57">
        <f t="shared" si="87"/>
        <v>805</v>
      </c>
      <c r="S169" s="58">
        <f t="shared" si="87"/>
        <v>870</v>
      </c>
      <c r="T169" s="225"/>
      <c r="U169" s="4362" t="str">
        <f>+U129</f>
        <v>3/4半期</v>
      </c>
      <c r="V169" s="4365"/>
      <c r="W169" s="4366"/>
      <c r="X169" s="4366"/>
      <c r="Y169" s="4367"/>
      <c r="AA169" t="s">
        <v>1860</v>
      </c>
    </row>
    <row r="170" spans="1:35" ht="13.75" customHeight="1" thickBot="1">
      <c r="A170" s="4340"/>
      <c r="B170" s="330"/>
      <c r="C170" s="331" t="s">
        <v>88</v>
      </c>
      <c r="D170" s="337">
        <f>+S171</f>
        <v>826.5</v>
      </c>
      <c r="E170" s="327" t="str">
        <f>+E165</f>
        <v>Kg</v>
      </c>
      <c r="F170" s="1952"/>
      <c r="G170" s="338" t="s">
        <v>194</v>
      </c>
      <c r="H170" s="59">
        <f>+H168*D168</f>
        <v>57</v>
      </c>
      <c r="I170" s="59">
        <f>+I168*D168</f>
        <v>61.75</v>
      </c>
      <c r="J170" s="60">
        <f>+J168*D168</f>
        <v>80.75</v>
      </c>
      <c r="K170" s="124">
        <f>+K168*D168</f>
        <v>71.25</v>
      </c>
      <c r="L170" s="59">
        <f>+L168*D168</f>
        <v>66.5</v>
      </c>
      <c r="M170" s="120">
        <f>+M168*D168</f>
        <v>76</v>
      </c>
      <c r="N170" s="66">
        <f>+N168*D168</f>
        <v>76</v>
      </c>
      <c r="O170" s="59">
        <f>+O168*D168</f>
        <v>61.75</v>
      </c>
      <c r="P170" s="120">
        <f>+P168*D168</f>
        <v>66.5</v>
      </c>
      <c r="Q170" s="110">
        <f>+Q168*D168</f>
        <v>80.75</v>
      </c>
      <c r="R170" s="59">
        <f>+R168*D168</f>
        <v>66.5</v>
      </c>
      <c r="S170" s="60">
        <f>+S168*D168</f>
        <v>61.75</v>
      </c>
      <c r="T170" s="229">
        <f>SUM(H170:S170)</f>
        <v>826.5</v>
      </c>
      <c r="U170" s="4363"/>
      <c r="V170" s="4368"/>
      <c r="W170" s="4369"/>
      <c r="X170" s="4369"/>
      <c r="Y170" s="4370"/>
      <c r="AA170" t="s">
        <v>1862</v>
      </c>
    </row>
    <row r="171" spans="1:35" ht="13.75" customHeight="1" thickBot="1">
      <c r="A171" s="4340"/>
      <c r="B171" s="330"/>
      <c r="E171" s="327"/>
      <c r="F171" s="589" t="s">
        <v>846</v>
      </c>
      <c r="G171" s="336" t="s">
        <v>73</v>
      </c>
      <c r="H171" s="61">
        <f>+H170</f>
        <v>57</v>
      </c>
      <c r="I171" s="61">
        <f t="shared" ref="I171:S171" si="88">+H171+I170</f>
        <v>118.75</v>
      </c>
      <c r="J171" s="62">
        <f>+I171+J170</f>
        <v>199.5</v>
      </c>
      <c r="K171" s="67">
        <f t="shared" si="88"/>
        <v>270.75</v>
      </c>
      <c r="L171" s="61">
        <f t="shared" si="88"/>
        <v>337.25</v>
      </c>
      <c r="M171" s="121">
        <f t="shared" si="88"/>
        <v>413.25</v>
      </c>
      <c r="N171" s="67">
        <f t="shared" si="88"/>
        <v>489.25</v>
      </c>
      <c r="O171" s="61">
        <f t="shared" si="88"/>
        <v>551</v>
      </c>
      <c r="P171" s="121">
        <f t="shared" si="88"/>
        <v>617.5</v>
      </c>
      <c r="Q171" s="111">
        <f t="shared" si="88"/>
        <v>698.25</v>
      </c>
      <c r="R171" s="61">
        <f t="shared" si="88"/>
        <v>764.75</v>
      </c>
      <c r="S171" s="62">
        <f t="shared" si="88"/>
        <v>826.5</v>
      </c>
      <c r="T171" s="225"/>
      <c r="U171" s="4395"/>
      <c r="V171" s="4396"/>
      <c r="W171" s="4397"/>
      <c r="X171" s="4397"/>
      <c r="Y171" s="4398"/>
      <c r="AA171" t="s">
        <v>1863</v>
      </c>
    </row>
    <row r="172" spans="1:35" ht="13.75" customHeight="1" thickBot="1">
      <c r="A172" s="4340"/>
      <c r="B172" s="330">
        <f>+B132</f>
        <v>2025</v>
      </c>
      <c r="C172" s="297" t="s">
        <v>683</v>
      </c>
      <c r="D172" s="339">
        <f>+D165*E172</f>
        <v>800.40000000000009</v>
      </c>
      <c r="E172" s="1966">
        <v>0.92</v>
      </c>
      <c r="F172" s="1952" t="s">
        <v>684</v>
      </c>
      <c r="G172" s="348" t="s">
        <v>471</v>
      </c>
      <c r="H172" s="50">
        <v>78</v>
      </c>
      <c r="I172" s="69">
        <v>68</v>
      </c>
      <c r="J172" s="70">
        <v>55</v>
      </c>
      <c r="K172" s="125">
        <v>66</v>
      </c>
      <c r="L172" s="69">
        <v>74</v>
      </c>
      <c r="M172" s="126">
        <v>80</v>
      </c>
      <c r="N172" s="125">
        <v>50</v>
      </c>
      <c r="O172" s="69">
        <v>50</v>
      </c>
      <c r="P172" s="126">
        <v>50</v>
      </c>
      <c r="Q172" s="113"/>
      <c r="R172" s="69"/>
      <c r="S172" s="70"/>
      <c r="T172" s="229">
        <f>SUM(H172:S172)</f>
        <v>571</v>
      </c>
      <c r="U172" s="4362" t="s">
        <v>3179</v>
      </c>
      <c r="V172" s="4524"/>
      <c r="W172" s="4525"/>
      <c r="X172" s="4525"/>
      <c r="Y172" s="4526"/>
      <c r="AA172" t="s">
        <v>1865</v>
      </c>
    </row>
    <row r="173" spans="1:35" ht="13.75" customHeight="1" thickBot="1">
      <c r="A173" s="4340"/>
      <c r="B173" s="330">
        <f>+B133</f>
        <v>2026</v>
      </c>
      <c r="C173" s="297" t="s">
        <v>664</v>
      </c>
      <c r="D173" s="339">
        <f>+D165*E173</f>
        <v>783</v>
      </c>
      <c r="E173" s="1966">
        <v>0.9</v>
      </c>
      <c r="F173" s="1952"/>
      <c r="G173" s="341" t="s">
        <v>310</v>
      </c>
      <c r="H173" s="63">
        <f>IF(H172="","",H172)</f>
        <v>78</v>
      </c>
      <c r="I173" s="63">
        <f t="shared" ref="I173:S173" si="89">IF(I172="","",(H173+I172))</f>
        <v>146</v>
      </c>
      <c r="J173" s="64">
        <f t="shared" si="89"/>
        <v>201</v>
      </c>
      <c r="K173" s="122">
        <f t="shared" si="89"/>
        <v>267</v>
      </c>
      <c r="L173" s="63">
        <f t="shared" si="89"/>
        <v>341</v>
      </c>
      <c r="M173" s="123">
        <f t="shared" si="89"/>
        <v>421</v>
      </c>
      <c r="N173" s="122">
        <f t="shared" si="89"/>
        <v>471</v>
      </c>
      <c r="O173" s="63">
        <f t="shared" si="89"/>
        <v>521</v>
      </c>
      <c r="P173" s="123">
        <f t="shared" si="89"/>
        <v>571</v>
      </c>
      <c r="Q173" s="112" t="str">
        <f t="shared" si="89"/>
        <v/>
      </c>
      <c r="R173" s="63" t="str">
        <f t="shared" si="89"/>
        <v/>
      </c>
      <c r="S173" s="64" t="str">
        <f t="shared" si="89"/>
        <v/>
      </c>
      <c r="T173" s="592">
        <f>+T172/T168</f>
        <v>0.65632183908045982</v>
      </c>
      <c r="U173" s="4363"/>
      <c r="V173" s="4527"/>
      <c r="W173" s="4528"/>
      <c r="X173" s="4528"/>
      <c r="Y173" s="4529"/>
      <c r="AA173" t="s">
        <v>1866</v>
      </c>
    </row>
    <row r="174" spans="1:35" ht="13.75" customHeight="1" thickBot="1">
      <c r="A174" s="4340"/>
      <c r="B174" s="330"/>
      <c r="D174" s="339"/>
      <c r="F174" s="1963"/>
      <c r="G174" s="636" t="s">
        <v>990</v>
      </c>
      <c r="H174" s="637" t="str">
        <f>IF(H172="","",IF(H172&lt;=H170,"○","×"))</f>
        <v>×</v>
      </c>
      <c r="I174" s="638" t="str">
        <f t="shared" ref="I174:S174" si="90">IF(I172="","",IF(I172&lt;=I170,"○","×"))</f>
        <v>×</v>
      </c>
      <c r="J174" s="639" t="str">
        <f t="shared" si="90"/>
        <v>○</v>
      </c>
      <c r="K174" s="640" t="str">
        <f t="shared" si="90"/>
        <v>○</v>
      </c>
      <c r="L174" s="638" t="str">
        <f t="shared" si="90"/>
        <v>×</v>
      </c>
      <c r="M174" s="641" t="str">
        <f t="shared" si="90"/>
        <v>×</v>
      </c>
      <c r="N174" s="640" t="str">
        <f t="shared" si="90"/>
        <v>○</v>
      </c>
      <c r="O174" s="638" t="str">
        <f t="shared" si="90"/>
        <v>○</v>
      </c>
      <c r="P174" s="641" t="str">
        <f t="shared" si="90"/>
        <v>○</v>
      </c>
      <c r="Q174" s="642" t="str">
        <f t="shared" si="90"/>
        <v/>
      </c>
      <c r="R174" s="638" t="str">
        <f t="shared" si="90"/>
        <v/>
      </c>
      <c r="S174" s="656" t="str">
        <f t="shared" si="90"/>
        <v/>
      </c>
      <c r="T174" s="659"/>
      <c r="U174" s="4363"/>
      <c r="V174" s="4527"/>
      <c r="W174" s="4528"/>
      <c r="X174" s="4528"/>
      <c r="Y174" s="4529"/>
      <c r="AA174" t="s">
        <v>1867</v>
      </c>
    </row>
    <row r="175" spans="1:35" ht="13.75" customHeight="1" thickBot="1">
      <c r="A175" s="4340"/>
      <c r="B175" s="342"/>
      <c r="C175" s="343"/>
      <c r="D175" s="343"/>
      <c r="E175" s="344"/>
      <c r="F175" s="1964"/>
      <c r="G175" s="653" t="s">
        <v>991</v>
      </c>
      <c r="H175" s="646" t="str">
        <f>IF(H172="","",IF(H173&lt;=H171,"○","×"))</f>
        <v>×</v>
      </c>
      <c r="I175" s="646" t="str">
        <f t="shared" ref="I175:S175" si="91">IF(I172="","",IF(I173&lt;=I171,"○","×"))</f>
        <v>×</v>
      </c>
      <c r="J175" s="647" t="str">
        <f t="shared" si="91"/>
        <v>×</v>
      </c>
      <c r="K175" s="648" t="str">
        <f t="shared" si="91"/>
        <v>○</v>
      </c>
      <c r="L175" s="646" t="str">
        <f t="shared" si="91"/>
        <v>×</v>
      </c>
      <c r="M175" s="649" t="str">
        <f t="shared" si="91"/>
        <v>×</v>
      </c>
      <c r="N175" s="648" t="str">
        <f t="shared" si="91"/>
        <v>○</v>
      </c>
      <c r="O175" s="646" t="str">
        <f t="shared" si="91"/>
        <v>○</v>
      </c>
      <c r="P175" s="649" t="str">
        <f t="shared" si="91"/>
        <v>○</v>
      </c>
      <c r="Q175" s="650" t="str">
        <f t="shared" si="91"/>
        <v/>
      </c>
      <c r="R175" s="646" t="str">
        <f t="shared" si="91"/>
        <v/>
      </c>
      <c r="S175" s="657" t="str">
        <f t="shared" si="91"/>
        <v/>
      </c>
      <c r="T175" s="228" t="str">
        <f>IF(T172="","",IF(S173&lt;=S171,"○","×"))</f>
        <v>×</v>
      </c>
      <c r="U175" s="4363"/>
      <c r="V175" s="4530"/>
      <c r="W175" s="4531"/>
      <c r="X175" s="4531"/>
      <c r="Y175" s="4532"/>
      <c r="AA175" s="965"/>
    </row>
    <row r="176" spans="1:35" s="965" customFormat="1" ht="16.5" customHeight="1" thickBot="1">
      <c r="A176" s="4380" t="s">
        <v>3220</v>
      </c>
      <c r="B176" s="4382" t="s">
        <v>3221</v>
      </c>
      <c r="C176" s="4383"/>
      <c r="D176" s="4383"/>
      <c r="E176" s="4384"/>
      <c r="F176" s="1971" t="s">
        <v>3222</v>
      </c>
      <c r="G176" s="1972" t="s">
        <v>531</v>
      </c>
      <c r="H176" s="2806"/>
      <c r="I176" s="2807"/>
      <c r="J176" s="2808"/>
      <c r="K176" s="2806"/>
      <c r="L176" s="2807"/>
      <c r="M176" s="2809"/>
      <c r="N176" s="2806"/>
      <c r="O176" s="2807"/>
      <c r="P176" s="2809"/>
      <c r="Q176" s="2810"/>
      <c r="R176" s="2807" t="s">
        <v>852</v>
      </c>
      <c r="S176" s="2808"/>
      <c r="T176" s="2811" t="s">
        <v>221</v>
      </c>
      <c r="U176" s="4385" t="s">
        <v>3223</v>
      </c>
      <c r="V176" s="4387"/>
      <c r="W176" s="4388"/>
      <c r="X176" s="4388"/>
      <c r="Y176" s="4389"/>
    </row>
    <row r="177" spans="1:27" s="965" customFormat="1" ht="13.75" customHeight="1" thickBot="1">
      <c r="A177" s="4381"/>
      <c r="B177" s="2812"/>
      <c r="C177" s="2813"/>
      <c r="D177" s="2813"/>
      <c r="E177" s="2814"/>
      <c r="F177" s="1212" t="s">
        <v>854</v>
      </c>
      <c r="G177" s="1973" t="s">
        <v>153</v>
      </c>
      <c r="H177" s="2815"/>
      <c r="I177" s="2816"/>
      <c r="J177" s="2817"/>
      <c r="K177" s="2815"/>
      <c r="L177" s="2816"/>
      <c r="M177" s="2818"/>
      <c r="N177" s="2815"/>
      <c r="O177" s="2816"/>
      <c r="P177" s="2818"/>
      <c r="Q177" s="2819"/>
      <c r="R177" s="2816"/>
      <c r="S177" s="2817"/>
      <c r="T177" s="2820"/>
      <c r="U177" s="4386"/>
      <c r="V177" s="4390"/>
      <c r="W177" s="4391"/>
      <c r="X177" s="4391"/>
      <c r="Y177" s="4392"/>
    </row>
    <row r="178" spans="1:27" s="965" customFormat="1" ht="13.75" customHeight="1" thickBot="1">
      <c r="A178" s="4381"/>
      <c r="B178" s="2821"/>
      <c r="C178" s="2822"/>
      <c r="D178" s="2823"/>
      <c r="E178" s="2824"/>
      <c r="F178" s="1212" t="s">
        <v>3224</v>
      </c>
      <c r="G178" s="1973" t="s">
        <v>153</v>
      </c>
      <c r="H178" s="2825"/>
      <c r="I178" s="2816"/>
      <c r="J178" s="2817"/>
      <c r="K178" s="2815"/>
      <c r="L178" s="2816"/>
      <c r="M178" s="2818"/>
      <c r="N178" s="2815"/>
      <c r="O178" s="2816"/>
      <c r="P178" s="2818"/>
      <c r="Q178" s="2819"/>
      <c r="R178" s="2816"/>
      <c r="S178" s="2817"/>
      <c r="T178" s="2820"/>
      <c r="U178" s="4393" t="s">
        <v>196</v>
      </c>
      <c r="V178" s="4438"/>
      <c r="W178" s="4439"/>
      <c r="X178" s="4439"/>
      <c r="Y178" s="4440"/>
    </row>
    <row r="179" spans="1:27" s="965" customFormat="1" ht="13.75" customHeight="1" thickBot="1">
      <c r="A179" s="4381"/>
      <c r="B179" s="2821"/>
      <c r="C179" s="2822"/>
      <c r="D179" s="2823"/>
      <c r="E179" s="2824"/>
      <c r="F179" s="1212" t="s">
        <v>681</v>
      </c>
      <c r="G179" s="2826" t="s">
        <v>153</v>
      </c>
      <c r="H179" s="2827"/>
      <c r="I179" s="2828"/>
      <c r="J179" s="2829"/>
      <c r="K179" s="2815"/>
      <c r="L179" s="2816"/>
      <c r="M179" s="2818"/>
      <c r="N179" s="2815"/>
      <c r="O179" s="2816"/>
      <c r="P179" s="2818"/>
      <c r="Q179" s="2819"/>
      <c r="R179" s="2816"/>
      <c r="S179" s="2817"/>
      <c r="T179" s="2820"/>
      <c r="U179" s="4393"/>
      <c r="V179" s="4438"/>
      <c r="W179" s="4439"/>
      <c r="X179" s="4439"/>
      <c r="Y179" s="4440"/>
    </row>
    <row r="180" spans="1:27" s="965" customFormat="1" ht="13.75" customHeight="1" thickBot="1">
      <c r="A180" s="4381"/>
      <c r="B180" s="2830"/>
      <c r="C180" s="2831"/>
      <c r="D180" s="2831"/>
      <c r="E180" s="2824"/>
      <c r="F180" s="1212"/>
      <c r="G180" s="2832"/>
      <c r="H180" s="2833"/>
      <c r="I180" s="2834"/>
      <c r="J180" s="2835"/>
      <c r="K180" s="1265"/>
      <c r="L180" s="1263"/>
      <c r="M180" s="1266"/>
      <c r="N180" s="1265"/>
      <c r="O180" s="1263"/>
      <c r="P180" s="1266"/>
      <c r="Q180" s="1267"/>
      <c r="R180" s="1263"/>
      <c r="S180" s="1264" t="s">
        <v>852</v>
      </c>
      <c r="T180" s="2820"/>
      <c r="U180" s="4393"/>
      <c r="V180" s="4438"/>
      <c r="W180" s="4439"/>
      <c r="X180" s="4439"/>
      <c r="Y180" s="4440"/>
    </row>
    <row r="181" spans="1:27" ht="15.75" customHeight="1">
      <c r="A181" s="4344" t="s">
        <v>454</v>
      </c>
      <c r="B181" s="4347" t="s">
        <v>648</v>
      </c>
      <c r="C181" s="4348"/>
      <c r="D181" s="4348"/>
      <c r="E181" s="4349"/>
      <c r="F181" s="1951" t="s">
        <v>517</v>
      </c>
      <c r="G181" s="1959"/>
      <c r="H181" s="312"/>
      <c r="I181" s="313"/>
      <c r="J181" s="314"/>
      <c r="K181" s="312"/>
      <c r="L181" s="313"/>
      <c r="M181" s="315"/>
      <c r="N181" s="366" t="s">
        <v>456</v>
      </c>
      <c r="O181" s="313"/>
      <c r="P181" s="367" t="s">
        <v>268</v>
      </c>
      <c r="Q181" s="316"/>
      <c r="R181" s="313"/>
      <c r="S181" s="314"/>
      <c r="T181" s="1024" t="s">
        <v>221</v>
      </c>
      <c r="U181" s="4350" t="s">
        <v>474</v>
      </c>
      <c r="V181" s="4353"/>
      <c r="W181" s="4354"/>
      <c r="X181" s="4354"/>
      <c r="Y181" s="4355"/>
      <c r="AA181" t="s">
        <v>1869</v>
      </c>
    </row>
    <row r="182" spans="1:27" ht="15.75" customHeight="1">
      <c r="A182" s="4345"/>
      <c r="B182" s="368"/>
      <c r="C182" s="369"/>
      <c r="D182" s="370"/>
      <c r="E182" s="371"/>
      <c r="F182" s="1952" t="s">
        <v>518</v>
      </c>
      <c r="G182" s="1962"/>
      <c r="H182" s="372"/>
      <c r="I182" s="373"/>
      <c r="J182" s="374"/>
      <c r="K182" s="372"/>
      <c r="L182" s="373"/>
      <c r="M182" s="375"/>
      <c r="N182" s="372"/>
      <c r="O182" s="373"/>
      <c r="P182" s="375" t="s">
        <v>685</v>
      </c>
      <c r="Q182" s="376"/>
      <c r="R182" s="373"/>
      <c r="S182" s="374"/>
      <c r="T182" s="1034"/>
      <c r="U182" s="4351"/>
      <c r="V182" s="4356"/>
      <c r="W182" s="4357"/>
      <c r="X182" s="4357"/>
      <c r="Y182" s="4358"/>
      <c r="AA182" t="s">
        <v>1870</v>
      </c>
    </row>
    <row r="183" spans="1:27" ht="15.75" customHeight="1">
      <c r="A183" s="4345"/>
      <c r="B183" s="368"/>
      <c r="C183" s="369"/>
      <c r="D183" s="370"/>
      <c r="E183" s="371"/>
      <c r="F183" s="1952" t="s">
        <v>519</v>
      </c>
      <c r="G183" s="1962"/>
      <c r="H183" s="372"/>
      <c r="I183" s="373"/>
      <c r="J183" s="374"/>
      <c r="K183" s="372"/>
      <c r="L183" s="373"/>
      <c r="M183" s="375"/>
      <c r="N183" s="372"/>
      <c r="O183" s="373"/>
      <c r="P183" s="375"/>
      <c r="Q183" s="376"/>
      <c r="R183" s="373"/>
      <c r="S183" s="374"/>
      <c r="T183" s="1034"/>
      <c r="U183" s="4351"/>
      <c r="V183" s="4356"/>
      <c r="W183" s="4357"/>
      <c r="X183" s="4357"/>
      <c r="Y183" s="4358"/>
      <c r="AA183" t="s">
        <v>1873</v>
      </c>
    </row>
    <row r="184" spans="1:27" ht="13.75" customHeight="1">
      <c r="A184" s="4345"/>
      <c r="B184" s="2294"/>
      <c r="C184" s="2295"/>
      <c r="D184" s="2295"/>
      <c r="E184" s="2296"/>
      <c r="F184" s="1952" t="s">
        <v>2474</v>
      </c>
      <c r="G184" s="1962"/>
      <c r="H184" s="372"/>
      <c r="I184" s="373"/>
      <c r="J184" s="374"/>
      <c r="K184" s="372"/>
      <c r="L184" s="373"/>
      <c r="M184" s="375"/>
      <c r="N184" s="372"/>
      <c r="O184" s="373"/>
      <c r="P184" s="375"/>
      <c r="Q184" s="376"/>
      <c r="R184" s="373"/>
      <c r="S184" s="374"/>
      <c r="T184" s="1034"/>
      <c r="U184" s="4352"/>
      <c r="V184" s="4359"/>
      <c r="W184" s="4360"/>
      <c r="X184" s="4360"/>
      <c r="Y184" s="4361"/>
      <c r="AA184" s="965"/>
    </row>
    <row r="185" spans="1:27" ht="13.75" customHeight="1">
      <c r="A185" s="4345"/>
      <c r="B185" s="2297"/>
      <c r="C185" s="2298"/>
      <c r="D185" s="2299"/>
      <c r="E185" s="2300"/>
      <c r="F185" s="1965"/>
      <c r="G185" s="1962"/>
      <c r="H185" s="372"/>
      <c r="I185" s="373"/>
      <c r="J185" s="374"/>
      <c r="K185" s="372"/>
      <c r="L185" s="373"/>
      <c r="M185" s="375"/>
      <c r="N185" s="372"/>
      <c r="O185" s="373"/>
      <c r="P185" s="375"/>
      <c r="Q185" s="376"/>
      <c r="R185" s="373"/>
      <c r="S185" s="374"/>
      <c r="T185" s="1034"/>
      <c r="U185" s="4362" t="s">
        <v>3179</v>
      </c>
      <c r="V185" s="4374"/>
      <c r="W185" s="4375"/>
      <c r="X185" s="4375"/>
      <c r="Y185" s="4376"/>
      <c r="AA185" t="s">
        <v>1876</v>
      </c>
    </row>
    <row r="186" spans="1:27" ht="13.75" customHeight="1">
      <c r="A186" s="4345"/>
      <c r="B186" s="2301"/>
      <c r="C186" s="2298"/>
      <c r="D186" s="2299"/>
      <c r="E186" s="2300"/>
      <c r="F186" s="589" t="s">
        <v>846</v>
      </c>
      <c r="G186" s="1962"/>
      <c r="H186" s="372"/>
      <c r="I186" s="373"/>
      <c r="J186" s="374"/>
      <c r="K186" s="372"/>
      <c r="L186" s="373"/>
      <c r="M186" s="375"/>
      <c r="N186" s="372"/>
      <c r="O186" s="373"/>
      <c r="P186" s="375"/>
      <c r="Q186" s="376"/>
      <c r="R186" s="373"/>
      <c r="S186" s="374"/>
      <c r="T186" s="1034"/>
      <c r="U186" s="4363"/>
      <c r="V186" s="4356"/>
      <c r="W186" s="4357"/>
      <c r="X186" s="4357"/>
      <c r="Y186" s="4358"/>
    </row>
    <row r="187" spans="1:27" ht="13.75" customHeight="1" thickBot="1">
      <c r="A187" s="4345"/>
      <c r="B187" s="2301"/>
      <c r="C187" s="2298"/>
      <c r="D187" s="2299"/>
      <c r="E187" s="2300"/>
      <c r="F187" s="1952" t="s">
        <v>25</v>
      </c>
      <c r="G187" s="341" t="s">
        <v>455</v>
      </c>
      <c r="H187" s="372"/>
      <c r="I187" s="373"/>
      <c r="J187" s="374"/>
      <c r="K187" s="372"/>
      <c r="L187" s="373"/>
      <c r="M187" s="375"/>
      <c r="N187" s="372"/>
      <c r="O187" s="373"/>
      <c r="P187" s="375"/>
      <c r="Q187" s="376"/>
      <c r="R187" s="373"/>
      <c r="S187" s="374"/>
      <c r="T187" s="1034"/>
      <c r="U187" s="4363"/>
      <c r="V187" s="4356"/>
      <c r="W187" s="4357"/>
      <c r="X187" s="4357"/>
      <c r="Y187" s="4358"/>
    </row>
    <row r="188" spans="1:27" ht="13.75" customHeight="1" thickBot="1">
      <c r="A188" s="4346"/>
      <c r="B188" s="2302"/>
      <c r="C188" s="2303"/>
      <c r="D188" s="2303"/>
      <c r="E188" s="2304"/>
      <c r="F188" s="1954" t="s">
        <v>686</v>
      </c>
      <c r="G188" s="345" t="s">
        <v>197</v>
      </c>
      <c r="H188" s="65" t="str">
        <f>IF(H185="","",IF(H187&gt;=D185,"○","×"))</f>
        <v/>
      </c>
      <c r="I188" s="65" t="str">
        <f>IF(I185="","",IF(I187&gt;=D185,"○","×"))</f>
        <v/>
      </c>
      <c r="J188" s="81" t="str">
        <f>IF(J185="","",IF(J187&gt;=D185,"○","×"))</f>
        <v/>
      </c>
      <c r="K188" s="128" t="str">
        <f>IF(K185="","",IF(K187&gt;=D185,"○","×"))</f>
        <v/>
      </c>
      <c r="L188" s="80" t="str">
        <f>IF(L185="","",IF(L187&gt;=D185,"○","×"))</f>
        <v/>
      </c>
      <c r="M188" s="129" t="str">
        <f>IF(M185="","",IF(M187&gt;=D185,"○","×"))</f>
        <v/>
      </c>
      <c r="N188" s="128" t="str">
        <f>IF(N185="","",IF(N187&gt;=D185,"○","×"))</f>
        <v/>
      </c>
      <c r="O188" s="80" t="str">
        <f>IF(O185="","",IF(O187&gt;=D185,"○","×"))</f>
        <v/>
      </c>
      <c r="P188" s="129" t="str">
        <f>IF(P185="","",IF(P187&gt;=D185,"○","×"))</f>
        <v/>
      </c>
      <c r="Q188" s="114" t="str">
        <f>IF(Q185="","",IF(Q187&gt;=D185,"○","×"))</f>
        <v/>
      </c>
      <c r="R188" s="80" t="str">
        <f>IF(R185="","",IF(R187&gt;=D185,"○","×"))</f>
        <v/>
      </c>
      <c r="S188" s="82" t="str">
        <f>IF(S185="","",IF(S187&gt;=D185,"○","×"))</f>
        <v/>
      </c>
      <c r="T188" s="228" t="str">
        <f>IF(T185="","",IF(T187&gt;=D185,"○","×"))</f>
        <v/>
      </c>
      <c r="U188" s="4364"/>
      <c r="V188" s="4377"/>
      <c r="W188" s="4378"/>
      <c r="X188" s="4378"/>
      <c r="Y188" s="4379"/>
    </row>
    <row r="189" spans="1:27" ht="19.5" customHeight="1">
      <c r="A189" s="4344" t="s">
        <v>1502</v>
      </c>
      <c r="B189" s="4347" t="s">
        <v>1938</v>
      </c>
      <c r="C189" s="4348"/>
      <c r="D189" s="4348"/>
      <c r="E189" s="4349"/>
      <c r="F189" s="1951" t="s">
        <v>1939</v>
      </c>
      <c r="G189" s="1959"/>
      <c r="H189" s="372"/>
      <c r="I189" s="373"/>
      <c r="J189" s="314"/>
      <c r="K189" s="366"/>
      <c r="L189" s="313"/>
      <c r="M189" s="315"/>
      <c r="N189" s="312"/>
      <c r="O189" s="313"/>
      <c r="P189" s="315"/>
      <c r="Q189" s="316"/>
      <c r="R189" s="313"/>
      <c r="S189" s="314"/>
      <c r="T189" s="1024" t="s">
        <v>221</v>
      </c>
      <c r="U189" s="4350" t="s">
        <v>1121</v>
      </c>
      <c r="V189" s="4353"/>
      <c r="W189" s="4354"/>
      <c r="X189" s="4354"/>
      <c r="Y189" s="4355"/>
    </row>
    <row r="190" spans="1:27" ht="13.75" customHeight="1">
      <c r="A190" s="4345"/>
      <c r="B190" s="317"/>
      <c r="C190" s="318"/>
      <c r="D190" s="318"/>
      <c r="E190" s="320"/>
      <c r="F190" s="1952" t="s">
        <v>1940</v>
      </c>
      <c r="G190" s="1960"/>
      <c r="H190" s="358"/>
      <c r="I190" s="359"/>
      <c r="J190" s="360"/>
      <c r="K190" s="358"/>
      <c r="L190" s="359"/>
      <c r="M190" s="361"/>
      <c r="N190" s="358"/>
      <c r="O190" s="359"/>
      <c r="P190" s="361"/>
      <c r="Q190" s="362"/>
      <c r="R190" s="359"/>
      <c r="S190" s="360"/>
      <c r="T190" s="1034"/>
      <c r="U190" s="4351"/>
      <c r="V190" s="4356"/>
      <c r="W190" s="4357"/>
      <c r="X190" s="4357"/>
      <c r="Y190" s="4358"/>
    </row>
    <row r="191" spans="1:27" ht="13.75" customHeight="1">
      <c r="A191" s="4345"/>
      <c r="B191" s="317"/>
      <c r="C191" s="318"/>
      <c r="D191" s="318"/>
      <c r="E191" s="320"/>
      <c r="F191" s="1952" t="s">
        <v>1941</v>
      </c>
      <c r="G191" s="1960"/>
      <c r="H191" s="364"/>
      <c r="I191" s="359"/>
      <c r="J191" s="324"/>
      <c r="K191" s="358"/>
      <c r="L191" s="323"/>
      <c r="M191" s="325"/>
      <c r="N191" s="377"/>
      <c r="O191" s="359"/>
      <c r="P191" s="361"/>
      <c r="Q191" s="326"/>
      <c r="R191" s="323"/>
      <c r="S191" s="324"/>
      <c r="T191" s="1034"/>
      <c r="U191" s="4352"/>
      <c r="V191" s="4359"/>
      <c r="W191" s="4360"/>
      <c r="X191" s="4360"/>
      <c r="Y191" s="4361"/>
    </row>
    <row r="192" spans="1:27" ht="13.75" customHeight="1">
      <c r="A192" s="4345"/>
      <c r="B192" s="330"/>
      <c r="E192" s="327"/>
      <c r="F192" s="1952" t="s">
        <v>1942</v>
      </c>
      <c r="G192" s="1960"/>
      <c r="H192" s="46"/>
      <c r="I192" s="47"/>
      <c r="J192" s="48"/>
      <c r="K192" s="115"/>
      <c r="L192" s="47"/>
      <c r="M192" s="127"/>
      <c r="N192" s="130"/>
      <c r="O192" s="49"/>
      <c r="P192" s="131"/>
      <c r="Q192" s="108"/>
      <c r="R192" s="49"/>
      <c r="S192" s="205"/>
      <c r="T192" s="1034"/>
      <c r="U192" s="4362" t="s">
        <v>3179</v>
      </c>
      <c r="V192" s="4365"/>
      <c r="W192" s="4366"/>
      <c r="X192" s="4366"/>
      <c r="Y192" s="4367"/>
    </row>
    <row r="193" spans="1:25" ht="13.75" customHeight="1" thickBot="1">
      <c r="A193" s="4345"/>
      <c r="B193" s="330"/>
      <c r="E193" s="327"/>
      <c r="F193" s="1952"/>
      <c r="G193" s="1961"/>
      <c r="H193" s="767"/>
      <c r="I193" s="768"/>
      <c r="J193" s="769"/>
      <c r="K193" s="770"/>
      <c r="L193" s="768"/>
      <c r="M193" s="771"/>
      <c r="N193" s="772"/>
      <c r="O193" s="773"/>
      <c r="P193" s="774"/>
      <c r="Q193" s="775"/>
      <c r="R193" s="773"/>
      <c r="S193" s="769"/>
      <c r="T193" s="1034"/>
      <c r="U193" s="4363"/>
      <c r="V193" s="4368"/>
      <c r="W193" s="4369"/>
      <c r="X193" s="4369"/>
      <c r="Y193" s="4370"/>
    </row>
    <row r="194" spans="1:25" ht="13.75" customHeight="1" thickBot="1">
      <c r="A194" s="4346"/>
      <c r="B194" s="330"/>
      <c r="E194" s="327"/>
      <c r="F194" s="1954"/>
      <c r="G194" s="781" t="s">
        <v>1120</v>
      </c>
      <c r="H194" s="779"/>
      <c r="I194" s="65"/>
      <c r="J194" s="776"/>
      <c r="K194" s="777"/>
      <c r="L194" s="65"/>
      <c r="M194" s="778"/>
      <c r="N194" s="777"/>
      <c r="O194" s="65"/>
      <c r="P194" s="778"/>
      <c r="Q194" s="779"/>
      <c r="R194" s="65"/>
      <c r="S194" s="780"/>
      <c r="T194" s="228"/>
      <c r="U194" s="4364"/>
      <c r="V194" s="4371"/>
      <c r="W194" s="4372"/>
      <c r="X194" s="4372"/>
      <c r="Y194" s="4373"/>
    </row>
    <row r="195" spans="1:25" ht="19.5" customHeight="1">
      <c r="A195" s="4344"/>
      <c r="B195" s="4347" t="s">
        <v>1761</v>
      </c>
      <c r="C195" s="4348"/>
      <c r="D195" s="4348"/>
      <c r="E195" s="4349"/>
      <c r="F195" s="1951" t="s">
        <v>1763</v>
      </c>
      <c r="G195" s="1959"/>
      <c r="H195" s="372"/>
      <c r="I195" s="373"/>
      <c r="J195" s="314"/>
      <c r="K195" s="366"/>
      <c r="L195" s="313"/>
      <c r="M195" s="315"/>
      <c r="N195" s="312"/>
      <c r="O195" s="313"/>
      <c r="P195" s="315"/>
      <c r="Q195" s="316"/>
      <c r="R195" s="313"/>
      <c r="S195" s="314"/>
      <c r="T195" s="1024" t="s">
        <v>221</v>
      </c>
      <c r="U195" s="4350" t="s">
        <v>1121</v>
      </c>
      <c r="V195" s="4353"/>
      <c r="W195" s="4354"/>
      <c r="X195" s="4354"/>
      <c r="Y195" s="4355"/>
    </row>
    <row r="196" spans="1:25" ht="13.75" customHeight="1">
      <c r="A196" s="4345"/>
      <c r="B196" s="317"/>
      <c r="C196" s="318"/>
      <c r="D196" s="318"/>
      <c r="E196" s="320"/>
      <c r="F196" s="1952" t="s">
        <v>1764</v>
      </c>
      <c r="G196" s="1960"/>
      <c r="H196" s="358"/>
      <c r="I196" s="359"/>
      <c r="J196" s="360"/>
      <c r="K196" s="358"/>
      <c r="L196" s="359"/>
      <c r="M196" s="361"/>
      <c r="N196" s="358"/>
      <c r="O196" s="359"/>
      <c r="P196" s="361"/>
      <c r="Q196" s="362"/>
      <c r="R196" s="359"/>
      <c r="S196" s="360"/>
      <c r="T196" s="1034"/>
      <c r="U196" s="4351"/>
      <c r="V196" s="4356"/>
      <c r="W196" s="4357"/>
      <c r="X196" s="4357"/>
      <c r="Y196" s="4358"/>
    </row>
    <row r="197" spans="1:25" ht="13.75" customHeight="1">
      <c r="A197" s="4345"/>
      <c r="B197" s="317"/>
      <c r="C197" s="318"/>
      <c r="D197" s="318"/>
      <c r="E197" s="320"/>
      <c r="F197" s="1952" t="s">
        <v>1765</v>
      </c>
      <c r="G197" s="1960"/>
      <c r="H197" s="364"/>
      <c r="I197" s="359"/>
      <c r="J197" s="324"/>
      <c r="K197" s="358"/>
      <c r="L197" s="323"/>
      <c r="M197" s="325"/>
      <c r="N197" s="377"/>
      <c r="O197" s="359"/>
      <c r="P197" s="361"/>
      <c r="Q197" s="326"/>
      <c r="R197" s="323"/>
      <c r="S197" s="324"/>
      <c r="T197" s="1034"/>
      <c r="U197" s="4352"/>
      <c r="V197" s="4359"/>
      <c r="W197" s="4360"/>
      <c r="X197" s="4360"/>
      <c r="Y197" s="4361"/>
    </row>
    <row r="198" spans="1:25" ht="13.75" customHeight="1">
      <c r="A198" s="4345"/>
      <c r="B198" s="330"/>
      <c r="E198" s="327"/>
      <c r="F198" s="1952" t="s">
        <v>1766</v>
      </c>
      <c r="G198" s="1960"/>
      <c r="H198" s="46"/>
      <c r="I198" s="47"/>
      <c r="J198" s="48"/>
      <c r="K198" s="115"/>
      <c r="L198" s="47"/>
      <c r="M198" s="127"/>
      <c r="N198" s="130"/>
      <c r="O198" s="49"/>
      <c r="P198" s="131"/>
      <c r="Q198" s="108"/>
      <c r="R198" s="49"/>
      <c r="S198" s="205"/>
      <c r="T198" s="1034"/>
      <c r="U198" s="4362" t="s">
        <v>3179</v>
      </c>
      <c r="V198" s="4365"/>
      <c r="W198" s="4366"/>
      <c r="X198" s="4366"/>
      <c r="Y198" s="4367"/>
    </row>
    <row r="199" spans="1:25" ht="13.75" customHeight="1" thickBot="1">
      <c r="A199" s="4345"/>
      <c r="B199" s="330"/>
      <c r="E199" s="327"/>
      <c r="F199" s="1952" t="s">
        <v>1767</v>
      </c>
      <c r="G199" s="1961"/>
      <c r="H199" s="767"/>
      <c r="I199" s="768"/>
      <c r="J199" s="769"/>
      <c r="K199" s="770"/>
      <c r="L199" s="768"/>
      <c r="M199" s="771"/>
      <c r="N199" s="772"/>
      <c r="O199" s="773"/>
      <c r="P199" s="774"/>
      <c r="Q199" s="775"/>
      <c r="R199" s="773"/>
      <c r="S199" s="769"/>
      <c r="T199" s="1034"/>
      <c r="U199" s="4363"/>
      <c r="V199" s="4368"/>
      <c r="W199" s="4369"/>
      <c r="X199" s="4369"/>
      <c r="Y199" s="4370"/>
    </row>
    <row r="200" spans="1:25" ht="13.75" customHeight="1" thickBot="1">
      <c r="A200" s="4346"/>
      <c r="B200" s="330"/>
      <c r="E200" s="327"/>
      <c r="F200" s="1954"/>
      <c r="G200" s="781" t="s">
        <v>1120</v>
      </c>
      <c r="H200" s="779"/>
      <c r="I200" s="65"/>
      <c r="J200" s="776"/>
      <c r="K200" s="777"/>
      <c r="L200" s="65"/>
      <c r="M200" s="778"/>
      <c r="N200" s="777"/>
      <c r="O200" s="65"/>
      <c r="P200" s="778"/>
      <c r="Q200" s="779"/>
      <c r="R200" s="65"/>
      <c r="S200" s="780"/>
      <c r="T200" s="228"/>
      <c r="U200" s="4364"/>
      <c r="V200" s="4371"/>
      <c r="W200" s="4372"/>
      <c r="X200" s="4372"/>
      <c r="Y200" s="4373"/>
    </row>
    <row r="201" spans="1:25" ht="13.75" customHeight="1">
      <c r="A201" s="4341" t="s">
        <v>460</v>
      </c>
      <c r="B201" s="4342"/>
      <c r="C201" s="4342"/>
      <c r="D201" s="4342"/>
      <c r="E201" s="4343"/>
      <c r="F201" s="1955"/>
      <c r="G201" s="378"/>
      <c r="H201" s="212"/>
      <c r="I201" s="213"/>
      <c r="J201" s="214"/>
      <c r="K201" s="212"/>
      <c r="L201" s="213"/>
      <c r="M201" s="214"/>
      <c r="N201" s="212"/>
      <c r="O201" s="213"/>
      <c r="P201" s="214"/>
      <c r="Q201" s="212"/>
      <c r="R201" s="213"/>
      <c r="S201" s="221"/>
      <c r="T201" s="1985"/>
      <c r="U201" s="4350"/>
      <c r="V201" s="4473"/>
      <c r="W201" s="4474"/>
      <c r="X201" s="4474"/>
      <c r="Y201" s="4475"/>
    </row>
    <row r="202" spans="1:25" ht="13.75" customHeight="1">
      <c r="A202" s="379"/>
      <c r="B202" s="297" t="s">
        <v>461</v>
      </c>
      <c r="D202" s="297" t="s">
        <v>422</v>
      </c>
      <c r="F202" s="1952" t="s">
        <v>520</v>
      </c>
      <c r="G202" s="380" t="s">
        <v>53</v>
      </c>
      <c r="H202" s="215" t="s">
        <v>1769</v>
      </c>
      <c r="I202" s="216"/>
      <c r="J202" s="217"/>
      <c r="K202" s="215"/>
      <c r="L202" s="216"/>
      <c r="M202" s="217"/>
      <c r="N202" s="215"/>
      <c r="O202" s="216" t="s">
        <v>96</v>
      </c>
      <c r="P202" s="217"/>
      <c r="Q202" s="215"/>
      <c r="R202" s="216"/>
      <c r="S202" s="222"/>
      <c r="T202" s="1986"/>
      <c r="U202" s="4351"/>
      <c r="V202" s="4466"/>
      <c r="W202" s="4467"/>
      <c r="X202" s="4467"/>
      <c r="Y202" s="4468"/>
    </row>
    <row r="203" spans="1:25" ht="13.75" customHeight="1">
      <c r="A203" s="379"/>
      <c r="D203" s="297" t="s">
        <v>423</v>
      </c>
      <c r="F203" s="1952" t="s">
        <v>521</v>
      </c>
      <c r="G203" s="380" t="s">
        <v>94</v>
      </c>
      <c r="H203" s="215"/>
      <c r="I203" s="216"/>
      <c r="J203" s="217"/>
      <c r="K203" s="215" t="s">
        <v>13</v>
      </c>
      <c r="L203" s="216"/>
      <c r="M203" s="217"/>
      <c r="N203" s="215" t="s">
        <v>13</v>
      </c>
      <c r="O203" s="216"/>
      <c r="P203" s="217"/>
      <c r="Q203" s="215" t="s">
        <v>96</v>
      </c>
      <c r="R203" s="216"/>
      <c r="S203" s="222"/>
      <c r="T203" s="1986"/>
      <c r="U203" s="4351"/>
      <c r="V203" s="4466"/>
      <c r="W203" s="4467"/>
      <c r="X203" s="4467"/>
      <c r="Y203" s="4468"/>
    </row>
    <row r="204" spans="1:25" ht="13.75" customHeight="1">
      <c r="A204" s="379"/>
      <c r="D204" s="297" t="s">
        <v>424</v>
      </c>
      <c r="F204" s="1952" t="s">
        <v>522</v>
      </c>
      <c r="G204" s="380" t="s">
        <v>53</v>
      </c>
      <c r="H204" s="215"/>
      <c r="I204" s="216"/>
      <c r="J204" s="217"/>
      <c r="K204" s="215"/>
      <c r="L204" s="216"/>
      <c r="M204" s="217"/>
      <c r="N204" s="215"/>
      <c r="O204" s="216"/>
      <c r="P204" s="217"/>
      <c r="Q204" s="215"/>
      <c r="R204" s="216" t="s">
        <v>425</v>
      </c>
      <c r="S204" s="222"/>
      <c r="T204" s="1986"/>
      <c r="U204" s="4351"/>
      <c r="V204" s="4466"/>
      <c r="W204" s="4467"/>
      <c r="X204" s="4467"/>
      <c r="Y204" s="4468"/>
    </row>
    <row r="205" spans="1:25" ht="13.75" customHeight="1">
      <c r="A205" s="379"/>
      <c r="B205" s="297" t="s">
        <v>229</v>
      </c>
      <c r="F205" s="1956" t="s">
        <v>837</v>
      </c>
      <c r="G205" s="380" t="s">
        <v>53</v>
      </c>
      <c r="H205" s="215"/>
      <c r="I205" s="216"/>
      <c r="J205" s="217"/>
      <c r="K205" s="215"/>
      <c r="L205" s="216"/>
      <c r="M205" s="217"/>
      <c r="N205" s="215"/>
      <c r="O205" s="216"/>
      <c r="P205" s="217"/>
      <c r="Q205" s="215" t="s">
        <v>99</v>
      </c>
      <c r="R205" s="216"/>
      <c r="S205" s="222"/>
      <c r="T205" s="1986"/>
      <c r="U205" s="4351"/>
      <c r="V205" s="4466"/>
      <c r="W205" s="4467"/>
      <c r="X205" s="4467"/>
      <c r="Y205" s="4468"/>
    </row>
    <row r="206" spans="1:25" ht="13.75" customHeight="1">
      <c r="A206" s="379"/>
      <c r="B206" s="297" t="s">
        <v>426</v>
      </c>
      <c r="F206" s="1957" t="s">
        <v>836</v>
      </c>
      <c r="G206" s="380" t="s">
        <v>53</v>
      </c>
      <c r="H206" s="215" t="s">
        <v>13</v>
      </c>
      <c r="I206" s="216"/>
      <c r="J206" s="217"/>
      <c r="K206" s="215"/>
      <c r="L206" s="216"/>
      <c r="M206" s="217"/>
      <c r="N206" s="215"/>
      <c r="O206" s="216"/>
      <c r="P206" s="217"/>
      <c r="Q206" s="215" t="s">
        <v>99</v>
      </c>
      <c r="R206" s="216"/>
      <c r="S206" s="222"/>
      <c r="T206" s="1986"/>
      <c r="U206" s="4351"/>
      <c r="V206" s="4466"/>
      <c r="W206" s="4467"/>
      <c r="X206" s="4467"/>
      <c r="Y206" s="4468"/>
    </row>
    <row r="207" spans="1:25" ht="13.75" customHeight="1">
      <c r="A207" s="379"/>
      <c r="F207" s="1952"/>
      <c r="G207" s="380"/>
      <c r="H207" s="215"/>
      <c r="I207" s="216"/>
      <c r="J207" s="217"/>
      <c r="K207" s="215"/>
      <c r="L207" s="216"/>
      <c r="M207" s="217"/>
      <c r="N207" s="215"/>
      <c r="O207" s="216"/>
      <c r="P207" s="217"/>
      <c r="Q207" s="215"/>
      <c r="R207" s="216"/>
      <c r="S207" s="222"/>
      <c r="T207" s="1987"/>
      <c r="U207" s="4351"/>
      <c r="V207" s="4466"/>
      <c r="W207" s="4467"/>
      <c r="X207" s="4467"/>
      <c r="Y207" s="4468"/>
    </row>
    <row r="208" spans="1:25" ht="13.75" customHeight="1">
      <c r="A208" s="379"/>
      <c r="B208" s="297" t="s">
        <v>230</v>
      </c>
      <c r="F208" s="1957" t="s">
        <v>848</v>
      </c>
      <c r="G208" s="380" t="s">
        <v>189</v>
      </c>
      <c r="H208" s="215" t="s">
        <v>13</v>
      </c>
      <c r="I208" s="216"/>
      <c r="J208" s="217"/>
      <c r="K208" s="215"/>
      <c r="L208" s="216"/>
      <c r="M208" s="217"/>
      <c r="N208" s="215"/>
      <c r="O208" s="216"/>
      <c r="P208" s="217"/>
      <c r="Q208" s="215"/>
      <c r="R208" s="216" t="s">
        <v>99</v>
      </c>
      <c r="S208" s="222"/>
      <c r="T208" s="1986"/>
      <c r="U208" s="4351"/>
      <c r="V208" s="4466"/>
      <c r="W208" s="4467"/>
      <c r="X208" s="4467"/>
      <c r="Y208" s="4468"/>
    </row>
    <row r="209" spans="1:25" ht="13.75" customHeight="1">
      <c r="A209" s="379"/>
      <c r="B209" s="581" t="s">
        <v>1475</v>
      </c>
      <c r="F209" s="1952" t="s">
        <v>523</v>
      </c>
      <c r="G209" s="380" t="s">
        <v>53</v>
      </c>
      <c r="H209" s="215" t="s">
        <v>13</v>
      </c>
      <c r="I209" s="216"/>
      <c r="J209" s="217"/>
      <c r="K209" s="215"/>
      <c r="L209" s="216"/>
      <c r="M209" s="217"/>
      <c r="N209" s="215"/>
      <c r="O209" s="216"/>
      <c r="P209" s="217"/>
      <c r="Q209" s="215"/>
      <c r="R209" s="216" t="s">
        <v>99</v>
      </c>
      <c r="S209" s="222"/>
      <c r="T209" s="1986"/>
      <c r="U209" s="4351"/>
      <c r="V209" s="4466"/>
      <c r="W209" s="4467"/>
      <c r="X209" s="4467"/>
      <c r="Y209" s="4468"/>
    </row>
    <row r="210" spans="1:25" ht="13.75" customHeight="1">
      <c r="A210" s="379"/>
      <c r="B210" s="581" t="s">
        <v>849</v>
      </c>
      <c r="F210" s="1952" t="s">
        <v>850</v>
      </c>
      <c r="G210" s="380"/>
      <c r="H210" s="215"/>
      <c r="I210" s="216"/>
      <c r="J210" s="217"/>
      <c r="K210" s="215"/>
      <c r="L210" s="216"/>
      <c r="M210" s="217"/>
      <c r="N210" s="215"/>
      <c r="O210" s="216"/>
      <c r="P210" s="217"/>
      <c r="Q210" s="215"/>
      <c r="R210" s="216"/>
      <c r="S210" s="222"/>
      <c r="T210" s="1986"/>
      <c r="U210" s="4351"/>
      <c r="V210" s="4466"/>
      <c r="W210" s="4467"/>
      <c r="X210" s="4467"/>
      <c r="Y210" s="4468"/>
    </row>
    <row r="211" spans="1:25" ht="13.75" customHeight="1" thickBot="1">
      <c r="A211" s="310"/>
      <c r="B211" s="343" t="s">
        <v>287</v>
      </c>
      <c r="C211" s="343"/>
      <c r="D211" s="343"/>
      <c r="E211" s="343"/>
      <c r="F211" s="1958"/>
      <c r="G211" s="381" t="s">
        <v>524</v>
      </c>
      <c r="H211" s="218" t="s">
        <v>221</v>
      </c>
      <c r="I211" s="219"/>
      <c r="J211" s="220"/>
      <c r="K211" s="218"/>
      <c r="L211" s="219"/>
      <c r="M211" s="220"/>
      <c r="N211" s="218"/>
      <c r="O211" s="219" t="s">
        <v>96</v>
      </c>
      <c r="P211" s="220" t="s">
        <v>96</v>
      </c>
      <c r="Q211" s="218" t="s">
        <v>96</v>
      </c>
      <c r="R211" s="219" t="s">
        <v>96</v>
      </c>
      <c r="S211" s="223" t="s">
        <v>221</v>
      </c>
      <c r="T211" s="1988"/>
      <c r="U211" s="4472"/>
      <c r="V211" s="4469"/>
      <c r="W211" s="4470"/>
      <c r="X211" s="4470"/>
      <c r="Y211" s="4471"/>
    </row>
    <row r="212" spans="1:25" ht="13.75" customHeight="1">
      <c r="B212" s="297" t="s">
        <v>198</v>
      </c>
      <c r="U212" s="382" t="s">
        <v>995</v>
      </c>
      <c r="V212" s="1984"/>
      <c r="W212" s="1984"/>
      <c r="X212" s="1984"/>
      <c r="Y212" s="1984"/>
    </row>
    <row r="213" spans="1:25" ht="13.75" customHeight="1">
      <c r="U213" s="382" t="s">
        <v>834</v>
      </c>
    </row>
    <row r="214" spans="1:25">
      <c r="U214" s="382" t="s">
        <v>186</v>
      </c>
    </row>
    <row r="215" spans="1:25">
      <c r="B215" s="556" t="s">
        <v>810</v>
      </c>
      <c r="G215" s="556" t="s">
        <v>810</v>
      </c>
      <c r="O215" s="556" t="s">
        <v>810</v>
      </c>
      <c r="S215" s="556" t="s">
        <v>810</v>
      </c>
      <c r="Y215" s="556" t="s">
        <v>810</v>
      </c>
    </row>
    <row r="216" spans="1:25">
      <c r="U216" s="382"/>
    </row>
    <row r="313" spans="1:1">
      <c r="A313" s="297" t="e">
        <v>#VALUE!</v>
      </c>
    </row>
  </sheetData>
  <mergeCells count="165">
    <mergeCell ref="AB69:AC69"/>
    <mergeCell ref="AD69:AF69"/>
    <mergeCell ref="AG69:AI69"/>
    <mergeCell ref="AB85:AC97"/>
    <mergeCell ref="AA85:AA97"/>
    <mergeCell ref="AD85:AF97"/>
    <mergeCell ref="AG85:AI97"/>
    <mergeCell ref="AA76:AA78"/>
    <mergeCell ref="AB76:AC78"/>
    <mergeCell ref="AD76:AF78"/>
    <mergeCell ref="AG76:AI78"/>
    <mergeCell ref="AA79:AA81"/>
    <mergeCell ref="AB79:AC81"/>
    <mergeCell ref="AD79:AF81"/>
    <mergeCell ref="AG79:AI81"/>
    <mergeCell ref="AA82:AA84"/>
    <mergeCell ref="AB82:AC84"/>
    <mergeCell ref="AD82:AF84"/>
    <mergeCell ref="AG82:AI84"/>
    <mergeCell ref="AD70:AF75"/>
    <mergeCell ref="AG70:AI75"/>
    <mergeCell ref="AB70:AC75"/>
    <mergeCell ref="B5:E6"/>
    <mergeCell ref="H5:S5"/>
    <mergeCell ref="T5:T6"/>
    <mergeCell ref="B44:E44"/>
    <mergeCell ref="U44:U46"/>
    <mergeCell ref="B47:D47"/>
    <mergeCell ref="U47:U50"/>
    <mergeCell ref="B74:D74"/>
    <mergeCell ref="B136:E136"/>
    <mergeCell ref="U136:U138"/>
    <mergeCell ref="B67:E67"/>
    <mergeCell ref="U78:U91"/>
    <mergeCell ref="U101:U104"/>
    <mergeCell ref="U20:U43"/>
    <mergeCell ref="U192:U194"/>
    <mergeCell ref="U156:U158"/>
    <mergeCell ref="U159:U162"/>
    <mergeCell ref="B7:E7"/>
    <mergeCell ref="V78:Y91"/>
    <mergeCell ref="V20:Y43"/>
    <mergeCell ref="U95:U97"/>
    <mergeCell ref="U98:U100"/>
    <mergeCell ref="U163:U165"/>
    <mergeCell ref="U166:U168"/>
    <mergeCell ref="V163:Y165"/>
    <mergeCell ref="U172:U175"/>
    <mergeCell ref="V172:Y175"/>
    <mergeCell ref="V109:Y112"/>
    <mergeCell ref="V98:Y100"/>
    <mergeCell ref="B163:E163"/>
    <mergeCell ref="U169:U171"/>
    <mergeCell ref="V166:Y168"/>
    <mergeCell ref="V169:Y171"/>
    <mergeCell ref="V178:Y180"/>
    <mergeCell ref="V67:Y69"/>
    <mergeCell ref="A2:B2"/>
    <mergeCell ref="B3:C3"/>
    <mergeCell ref="O3:P3"/>
    <mergeCell ref="Q3:S3"/>
    <mergeCell ref="O4:P4"/>
    <mergeCell ref="Q4:S4"/>
    <mergeCell ref="A5:A6"/>
    <mergeCell ref="A7:A91"/>
    <mergeCell ref="U10:U14"/>
    <mergeCell ref="U67:U69"/>
    <mergeCell ref="U5:Y6"/>
    <mergeCell ref="V7:Y9"/>
    <mergeCell ref="V10:Y14"/>
    <mergeCell ref="V15:Y19"/>
    <mergeCell ref="U75:U77"/>
    <mergeCell ref="V75:Y77"/>
    <mergeCell ref="U51:U53"/>
    <mergeCell ref="V51:Y53"/>
    <mergeCell ref="U54:U58"/>
    <mergeCell ref="V54:Y58"/>
    <mergeCell ref="U70:U74"/>
    <mergeCell ref="V70:Y74"/>
    <mergeCell ref="U15:U19"/>
    <mergeCell ref="P2:Q2"/>
    <mergeCell ref="A150:A162"/>
    <mergeCell ref="B150:E150"/>
    <mergeCell ref="U150:U152"/>
    <mergeCell ref="U153:U155"/>
    <mergeCell ref="B10:C10"/>
    <mergeCell ref="A92:A149"/>
    <mergeCell ref="V126:Y128"/>
    <mergeCell ref="V129:Y131"/>
    <mergeCell ref="U129:U131"/>
    <mergeCell ref="B92:E92"/>
    <mergeCell ref="U92:U94"/>
    <mergeCell ref="B123:E123"/>
    <mergeCell ref="U123:U125"/>
    <mergeCell ref="U126:U128"/>
    <mergeCell ref="U139:U141"/>
    <mergeCell ref="V139:Y141"/>
    <mergeCell ref="U142:U144"/>
    <mergeCell ref="V142:Y144"/>
    <mergeCell ref="U147:U149"/>
    <mergeCell ref="V95:Y97"/>
    <mergeCell ref="B105:E105"/>
    <mergeCell ref="U105:U108"/>
    <mergeCell ref="V105:Y108"/>
    <mergeCell ref="U109:U112"/>
    <mergeCell ref="V209:Y209"/>
    <mergeCell ref="V210:Y210"/>
    <mergeCell ref="V211:Y211"/>
    <mergeCell ref="U201:U211"/>
    <mergeCell ref="V201:Y201"/>
    <mergeCell ref="V202:Y202"/>
    <mergeCell ref="V203:Y203"/>
    <mergeCell ref="V204:Y204"/>
    <mergeCell ref="V205:Y205"/>
    <mergeCell ref="V206:Y206"/>
    <mergeCell ref="V207:Y207"/>
    <mergeCell ref="V208:Y208"/>
    <mergeCell ref="AA3:AI5"/>
    <mergeCell ref="U7:U9"/>
    <mergeCell ref="V159:Y162"/>
    <mergeCell ref="V101:Y104"/>
    <mergeCell ref="V123:Y125"/>
    <mergeCell ref="V132:Y135"/>
    <mergeCell ref="V150:Y152"/>
    <mergeCell ref="V153:Y155"/>
    <mergeCell ref="V156:Y158"/>
    <mergeCell ref="V44:Y46"/>
    <mergeCell ref="V47:Y50"/>
    <mergeCell ref="V136:Y138"/>
    <mergeCell ref="V147:Y149"/>
    <mergeCell ref="V92:Y94"/>
    <mergeCell ref="AA8:AI44"/>
    <mergeCell ref="AA47:AI67"/>
    <mergeCell ref="U132:U135"/>
    <mergeCell ref="U113:U116"/>
    <mergeCell ref="V113:Y116"/>
    <mergeCell ref="U117:U122"/>
    <mergeCell ref="V117:Y122"/>
    <mergeCell ref="AA152:AI157"/>
    <mergeCell ref="AA99:AI108"/>
    <mergeCell ref="AA109:AI122"/>
    <mergeCell ref="A163:A175"/>
    <mergeCell ref="A201:E201"/>
    <mergeCell ref="A195:A200"/>
    <mergeCell ref="B195:E195"/>
    <mergeCell ref="U195:U197"/>
    <mergeCell ref="V195:Y197"/>
    <mergeCell ref="U198:U200"/>
    <mergeCell ref="V198:Y200"/>
    <mergeCell ref="V181:Y184"/>
    <mergeCell ref="V185:Y188"/>
    <mergeCell ref="A181:A188"/>
    <mergeCell ref="B181:E181"/>
    <mergeCell ref="U181:U184"/>
    <mergeCell ref="A189:A194"/>
    <mergeCell ref="B189:E189"/>
    <mergeCell ref="U189:U191"/>
    <mergeCell ref="V189:Y191"/>
    <mergeCell ref="V192:Y194"/>
    <mergeCell ref="U185:U188"/>
    <mergeCell ref="A176:A180"/>
    <mergeCell ref="B176:E176"/>
    <mergeCell ref="U176:U177"/>
    <mergeCell ref="V176:Y177"/>
    <mergeCell ref="U178:U180"/>
  </mergeCells>
  <phoneticPr fontId="14"/>
  <conditionalFormatting sqref="V176:Y180">
    <cfRule type="containsBlanks" dxfId="0" priority="1">
      <formula>LEN(TRIM(V176))=0</formula>
    </cfRule>
  </conditionalFormatting>
  <dataValidations disablePrompts="1" count="2">
    <dataValidation type="list" allowBlank="1" showInputMessage="1" showErrorMessage="1" sqref="T208:T210 T202:T206" xr:uid="{00000000-0002-0000-0800-000000000000}">
      <formula1>"　,○,.△,×"</formula1>
    </dataValidation>
    <dataValidation type="list" allowBlank="1" showInputMessage="1" showErrorMessage="1" sqref="T7:T11 T150:T154 T44:T48 T67:T70 T105:T114 T123:T127 T92:T96 T163:T167 T189:T193 T136:T140 T195:T199 T176:T187" xr:uid="{00000000-0002-0000-0800-000001000000}">
      <formula1>"　,○,△,×"</formula1>
    </dataValidation>
  </dataValidations>
  <hyperlinks>
    <hyperlink ref="B1" location="トップ!A1" display="トップへ" xr:uid="{00000000-0004-0000-0800-000000000000}"/>
    <hyperlink ref="Q1" location="トップ!A1" display="トップへ" xr:uid="{00000000-0004-0000-0800-000001000000}"/>
    <hyperlink ref="U1" location="トップ!A1" display="トップへ" xr:uid="{00000000-0004-0000-0800-000002000000}"/>
    <hyperlink ref="Y1" location="トップ!A1" display="トップへ" xr:uid="{00000000-0004-0000-0800-000003000000}"/>
    <hyperlink ref="B215" location="トップ!A1" display="トップへ" xr:uid="{00000000-0004-0000-0800-000004000000}"/>
    <hyperlink ref="O215" location="トップ!A1" display="トップへ" xr:uid="{00000000-0004-0000-0800-000005000000}"/>
    <hyperlink ref="S215" location="トップ!A1" display="トップへ" xr:uid="{00000000-0004-0000-0800-000006000000}"/>
    <hyperlink ref="Y215" location="トップ!A1" display="トップへ" xr:uid="{00000000-0004-0000-0800-000007000000}"/>
    <hyperlink ref="L1" location="トップ!A1" display="トップへ" xr:uid="{00000000-0004-0000-0800-000008000000}"/>
    <hyperlink ref="G215" location="トップ!A1" display="トップへ" xr:uid="{00000000-0004-0000-0800-000009000000}"/>
    <hyperlink ref="G1" location="トップ!A1" display="トップへ" xr:uid="{00000000-0004-0000-0800-00000A000000}"/>
  </hyperlinks>
  <pageMargins left="0.27559055118110237" right="0.19685039370078741" top="0.86614173228346458" bottom="0.19685039370078741" header="0.19685039370078741" footer="0.15748031496062992"/>
  <pageSetup paperSize="9" scale="60" fitToHeight="0" orientation="landscape" horizontalDpi="300" verticalDpi="300" r:id="rId1"/>
  <headerFooter alignWithMargins="0">
    <oddFooter>&amp;C&amp;P</oddFooter>
  </headerFooter>
  <rowBreaks count="2" manualBreakCount="2">
    <brk id="91" max="24" man="1"/>
    <brk id="180" max="2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F478A-5B45-4228-9188-BAC5DE987A4E}">
  <dimension ref="A1:T24"/>
  <sheetViews>
    <sheetView view="pageBreakPreview" zoomScale="90" zoomScaleNormal="100" zoomScaleSheetLayoutView="90" workbookViewId="0">
      <selection activeCell="A3" sqref="A3"/>
    </sheetView>
  </sheetViews>
  <sheetFormatPr defaultColWidth="8.90625" defaultRowHeight="13"/>
  <cols>
    <col min="1" max="1" width="5.08984375" style="2601" customWidth="1"/>
    <col min="2" max="2" width="8.90625" style="2601" customWidth="1"/>
    <col min="3" max="3" width="32.6328125" style="2601" customWidth="1"/>
    <col min="4" max="4" width="34.90625" style="2601" customWidth="1"/>
    <col min="5" max="9" width="4.90625" style="2601" customWidth="1"/>
    <col min="10" max="10" width="8.36328125" style="2601" customWidth="1"/>
    <col min="11" max="11" width="30.08984375" style="2601" customWidth="1"/>
    <col min="12" max="16384" width="8.90625" style="2601"/>
  </cols>
  <sheetData>
    <row r="1" spans="1:20" customFormat="1">
      <c r="B1" s="556" t="s">
        <v>810</v>
      </c>
      <c r="G1" s="5"/>
      <c r="H1" s="5"/>
      <c r="I1" s="5"/>
      <c r="J1" s="5"/>
      <c r="K1" s="5"/>
      <c r="L1" s="5"/>
      <c r="M1" s="5"/>
      <c r="N1" s="5"/>
      <c r="O1" s="5"/>
      <c r="P1" s="5"/>
      <c r="Q1" s="5"/>
      <c r="R1" s="5"/>
      <c r="T1" s="556" t="s">
        <v>810</v>
      </c>
    </row>
    <row r="2" spans="1:20">
      <c r="A2" s="2601" t="s">
        <v>2684</v>
      </c>
      <c r="B2" s="2601" t="s">
        <v>2685</v>
      </c>
      <c r="E2" s="4572" t="s">
        <v>2686</v>
      </c>
      <c r="F2" s="4572"/>
      <c r="G2" s="2601" t="s">
        <v>2687</v>
      </c>
    </row>
    <row r="3" spans="1:20">
      <c r="B3" s="2602" t="s">
        <v>2688</v>
      </c>
      <c r="C3" s="2603"/>
      <c r="D3" s="2604" t="s">
        <v>2689</v>
      </c>
      <c r="E3" s="2602" t="s">
        <v>2690</v>
      </c>
      <c r="F3" s="2603"/>
      <c r="G3" s="4573"/>
      <c r="H3" s="4573"/>
      <c r="I3" s="4574"/>
      <c r="J3" s="2602" t="s">
        <v>2691</v>
      </c>
      <c r="K3" s="2605"/>
    </row>
    <row r="4" spans="1:20">
      <c r="B4" s="2601" t="s">
        <v>2692</v>
      </c>
    </row>
    <row r="5" spans="1:20">
      <c r="B5" s="2606"/>
      <c r="C5" s="2606" t="s">
        <v>2693</v>
      </c>
      <c r="D5" s="2606" t="s">
        <v>2694</v>
      </c>
      <c r="F5" s="4575" t="s">
        <v>2695</v>
      </c>
      <c r="G5" s="4576"/>
      <c r="H5" s="4576"/>
      <c r="I5" s="4576"/>
      <c r="J5" s="4576"/>
      <c r="K5" s="4577"/>
    </row>
    <row r="6" spans="1:20" ht="49.15" customHeight="1">
      <c r="B6" s="2606" t="s">
        <v>2696</v>
      </c>
      <c r="C6" s="2604"/>
      <c r="D6" s="2604"/>
      <c r="F6" s="4578"/>
      <c r="G6" s="4579"/>
      <c r="H6" s="4579"/>
      <c r="I6" s="4579"/>
      <c r="J6" s="4579"/>
      <c r="K6" s="4580"/>
    </row>
    <row r="7" spans="1:20" ht="52.15" customHeight="1">
      <c r="B7" s="2606" t="s">
        <v>2697</v>
      </c>
      <c r="C7" s="2604"/>
      <c r="D7" s="2604"/>
      <c r="F7" s="4581"/>
      <c r="G7" s="4582"/>
      <c r="H7" s="4582"/>
      <c r="I7" s="4582"/>
      <c r="J7" s="4582"/>
      <c r="K7" s="4583"/>
    </row>
    <row r="9" spans="1:20">
      <c r="B9" s="2601" t="s">
        <v>2698</v>
      </c>
      <c r="E9" s="2601" t="s">
        <v>2699</v>
      </c>
    </row>
    <row r="10" spans="1:20">
      <c r="C10" s="4584" t="s">
        <v>2700</v>
      </c>
      <c r="D10" s="4584" t="s">
        <v>2701</v>
      </c>
      <c r="E10" s="4586" t="s">
        <v>2702</v>
      </c>
      <c r="F10" s="4587"/>
      <c r="G10" s="4587"/>
      <c r="H10" s="4587"/>
      <c r="I10" s="4587"/>
      <c r="J10" s="4587"/>
      <c r="K10" s="4588"/>
    </row>
    <row r="11" spans="1:20">
      <c r="C11" s="4585"/>
      <c r="D11" s="4585"/>
      <c r="E11" s="2607" t="s">
        <v>2703</v>
      </c>
      <c r="F11" s="2607" t="s">
        <v>2704</v>
      </c>
      <c r="G11" s="2607" t="s">
        <v>2705</v>
      </c>
      <c r="H11" s="2606" t="s">
        <v>2706</v>
      </c>
      <c r="I11" s="4589" t="s">
        <v>2707</v>
      </c>
      <c r="J11" s="4590"/>
      <c r="K11" s="4591"/>
    </row>
    <row r="12" spans="1:20" ht="49.15" customHeight="1">
      <c r="C12" s="2604"/>
      <c r="D12" s="2604"/>
      <c r="E12" s="2606" t="s">
        <v>2587</v>
      </c>
      <c r="F12" s="2606"/>
      <c r="G12" s="2606"/>
      <c r="H12" s="2606"/>
      <c r="I12" s="4586"/>
      <c r="J12" s="4587"/>
      <c r="K12" s="4588"/>
    </row>
    <row r="14" spans="1:20">
      <c r="B14" s="2601" t="s">
        <v>2708</v>
      </c>
      <c r="E14" s="2601" t="s">
        <v>2709</v>
      </c>
    </row>
    <row r="15" spans="1:20">
      <c r="C15" s="4584" t="s">
        <v>2700</v>
      </c>
      <c r="D15" s="4584" t="s">
        <v>2701</v>
      </c>
      <c r="E15" s="4586" t="s">
        <v>2710</v>
      </c>
      <c r="F15" s="4587"/>
      <c r="G15" s="4587"/>
      <c r="H15" s="4587"/>
      <c r="I15" s="4587"/>
      <c r="J15" s="4587"/>
      <c r="K15" s="4588"/>
    </row>
    <row r="16" spans="1:20">
      <c r="C16" s="4585"/>
      <c r="D16" s="4585"/>
      <c r="E16" s="2607" t="s">
        <v>2703</v>
      </c>
      <c r="F16" s="2607" t="s">
        <v>2704</v>
      </c>
      <c r="G16" s="2607" t="s">
        <v>2705</v>
      </c>
      <c r="H16" s="2606" t="s">
        <v>2706</v>
      </c>
      <c r="I16" s="4589" t="s">
        <v>2711</v>
      </c>
      <c r="J16" s="4590"/>
      <c r="K16" s="4591"/>
    </row>
    <row r="17" spans="3:11">
      <c r="C17" s="2604" t="s">
        <v>2712</v>
      </c>
      <c r="D17" s="2604" t="s">
        <v>2713</v>
      </c>
      <c r="E17" s="2606" t="s">
        <v>2714</v>
      </c>
      <c r="F17" s="2606"/>
      <c r="G17" s="2606"/>
      <c r="H17" s="2606"/>
      <c r="I17" s="4569" t="s">
        <v>2715</v>
      </c>
      <c r="J17" s="4570"/>
      <c r="K17" s="4571"/>
    </row>
    <row r="18" spans="3:11">
      <c r="C18" s="2604" t="s">
        <v>2716</v>
      </c>
      <c r="D18" s="2604" t="s">
        <v>2717</v>
      </c>
      <c r="E18" s="2606" t="s">
        <v>2587</v>
      </c>
      <c r="F18" s="2606"/>
      <c r="G18" s="2606"/>
      <c r="H18" s="2606"/>
      <c r="I18" s="4569"/>
      <c r="J18" s="4570"/>
      <c r="K18" s="4571"/>
    </row>
    <row r="19" spans="3:11">
      <c r="C19" s="2604" t="s">
        <v>2718</v>
      </c>
      <c r="D19" s="2604" t="s">
        <v>2719</v>
      </c>
      <c r="E19" s="2606" t="s">
        <v>2587</v>
      </c>
      <c r="F19" s="2606"/>
      <c r="G19" s="2606"/>
      <c r="H19" s="2606"/>
      <c r="I19" s="4569"/>
      <c r="J19" s="4570"/>
      <c r="K19" s="4571"/>
    </row>
    <row r="20" spans="3:11">
      <c r="C20" s="2604" t="s">
        <v>2720</v>
      </c>
      <c r="D20" s="2604" t="s">
        <v>2721</v>
      </c>
      <c r="E20" s="2606" t="s">
        <v>2587</v>
      </c>
      <c r="F20" s="2606"/>
      <c r="G20" s="2606"/>
      <c r="H20" s="2606"/>
      <c r="I20" s="4569"/>
      <c r="J20" s="4570"/>
      <c r="K20" s="4571"/>
    </row>
    <row r="21" spans="3:11">
      <c r="C21" s="2604" t="s">
        <v>2722</v>
      </c>
      <c r="D21" s="2604" t="s">
        <v>2723</v>
      </c>
      <c r="E21" s="2606" t="s">
        <v>2714</v>
      </c>
      <c r="F21" s="2606"/>
      <c r="G21" s="2606"/>
      <c r="H21" s="2606"/>
      <c r="I21" s="4569" t="s">
        <v>2724</v>
      </c>
      <c r="J21" s="4570"/>
      <c r="K21" s="4571"/>
    </row>
    <row r="22" spans="3:11">
      <c r="C22" s="2604" t="s">
        <v>2725</v>
      </c>
      <c r="D22" s="2604" t="s">
        <v>2726</v>
      </c>
      <c r="E22" s="2606" t="s">
        <v>2587</v>
      </c>
      <c r="F22" s="2606"/>
      <c r="G22" s="2606"/>
      <c r="H22" s="2606"/>
      <c r="I22" s="4569"/>
      <c r="J22" s="4570"/>
      <c r="K22" s="4571"/>
    </row>
    <row r="23" spans="3:11">
      <c r="C23" s="2604"/>
      <c r="D23" s="2604"/>
      <c r="E23" s="2606"/>
      <c r="F23" s="2606"/>
      <c r="G23" s="2606"/>
      <c r="H23" s="2606"/>
      <c r="I23" s="4569"/>
      <c r="J23" s="4570"/>
      <c r="K23" s="4571"/>
    </row>
    <row r="24" spans="3:11">
      <c r="C24" s="2604"/>
      <c r="D24" s="2604"/>
      <c r="E24" s="2604"/>
      <c r="F24" s="2604"/>
      <c r="G24" s="2604"/>
      <c r="H24" s="2604"/>
      <c r="I24" s="4592"/>
      <c r="J24" s="4573"/>
      <c r="K24" s="4574"/>
    </row>
  </sheetData>
  <mergeCells count="20">
    <mergeCell ref="I24:K24"/>
    <mergeCell ref="I18:K18"/>
    <mergeCell ref="I19:K19"/>
    <mergeCell ref="I20:K20"/>
    <mergeCell ref="I21:K21"/>
    <mergeCell ref="I22:K22"/>
    <mergeCell ref="I23:K23"/>
    <mergeCell ref="I17:K17"/>
    <mergeCell ref="E2:F2"/>
    <mergeCell ref="G3:I3"/>
    <mergeCell ref="F5:K7"/>
    <mergeCell ref="C10:C11"/>
    <mergeCell ref="D10:D11"/>
    <mergeCell ref="E10:K10"/>
    <mergeCell ref="I11:K11"/>
    <mergeCell ref="I12:K12"/>
    <mergeCell ref="C15:C16"/>
    <mergeCell ref="D15:D16"/>
    <mergeCell ref="E15:K15"/>
    <mergeCell ref="I16:K16"/>
  </mergeCells>
  <phoneticPr fontId="14"/>
  <dataValidations count="1">
    <dataValidation type="list" allowBlank="1" showInputMessage="1" showErrorMessage="1" sqref="E12:H12 E17:H23" xr:uid="{55861E14-B3A5-4D3F-BF10-2D308CEB20B0}">
      <formula1>" ,〇,△,×"</formula1>
    </dataValidation>
  </dataValidations>
  <hyperlinks>
    <hyperlink ref="B1" location="トップ!A1" display="トップへ" xr:uid="{1167F069-8B32-41F7-989F-2E67C1F0CD80}"/>
    <hyperlink ref="T1" location="トップ!A1" display="トップへ" xr:uid="{908D9017-7813-4E76-8CE6-703C89AD6B99}"/>
  </hyperlinks>
  <pageMargins left="0.11811023622047245" right="0" top="0.57999999999999996" bottom="0" header="0.31496062992125984" footer="0.31496062992125984"/>
  <pageSetup paperSize="9"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25"/>
  <sheetViews>
    <sheetView zoomScaleNormal="100" workbookViewId="0"/>
  </sheetViews>
  <sheetFormatPr defaultRowHeight="13"/>
  <cols>
    <col min="1" max="1" width="3" customWidth="1"/>
    <col min="2" max="2" width="9.453125" customWidth="1"/>
    <col min="3" max="3" width="14.7265625" customWidth="1"/>
    <col min="4" max="4" width="17.7265625" customWidth="1"/>
    <col min="5" max="5" width="9.36328125" customWidth="1"/>
    <col min="6" max="6" width="8.26953125" customWidth="1"/>
    <col min="7" max="18" width="3.7265625" style="5" customWidth="1"/>
    <col min="19" max="20" width="15.26953125" customWidth="1"/>
    <col min="21" max="21" width="4" customWidth="1"/>
  </cols>
  <sheetData>
    <row r="1" spans="1:30">
      <c r="B1" s="556" t="s">
        <v>810</v>
      </c>
      <c r="T1" s="556" t="s">
        <v>810</v>
      </c>
    </row>
    <row r="2" spans="1:30" ht="13.5" customHeight="1">
      <c r="A2" s="4602" t="s">
        <v>1640</v>
      </c>
      <c r="B2" s="4602"/>
      <c r="C2" t="s">
        <v>1708</v>
      </c>
      <c r="D2" s="13"/>
      <c r="E2" s="13"/>
      <c r="T2" s="14"/>
    </row>
    <row r="3" spans="1:30" ht="22.5" customHeight="1">
      <c r="C3" s="1324">
        <f>+トップ!N3</f>
        <v>2024</v>
      </c>
      <c r="D3" s="1323" t="s">
        <v>1523</v>
      </c>
      <c r="E3" s="1316"/>
      <c r="F3" s="1316"/>
      <c r="G3" s="1316"/>
      <c r="H3" s="1316"/>
      <c r="I3" s="1316"/>
      <c r="J3" s="1316"/>
      <c r="K3" s="1316"/>
      <c r="L3" s="1316"/>
      <c r="M3" s="13"/>
      <c r="N3" s="13"/>
      <c r="O3" s="13"/>
      <c r="P3" s="13"/>
      <c r="Q3" s="13"/>
      <c r="R3" s="15"/>
      <c r="S3" s="16" t="s">
        <v>321</v>
      </c>
      <c r="T3" s="16" t="s">
        <v>447</v>
      </c>
      <c r="V3" s="1355" t="s">
        <v>1582</v>
      </c>
    </row>
    <row r="4" spans="1:30" ht="24.75" customHeight="1">
      <c r="A4" s="17"/>
      <c r="B4" s="17"/>
      <c r="C4" s="1316"/>
      <c r="D4" s="1316"/>
      <c r="E4" s="1316"/>
      <c r="F4" s="1316"/>
      <c r="G4" s="1316"/>
      <c r="H4" s="1316"/>
      <c r="I4" s="1316"/>
      <c r="J4" s="1316"/>
      <c r="K4" s="1316"/>
      <c r="L4" s="1316"/>
      <c r="M4" s="17"/>
      <c r="N4" s="17"/>
      <c r="O4" s="17"/>
      <c r="P4" s="17"/>
      <c r="Q4" s="17"/>
      <c r="R4" s="18"/>
      <c r="S4" s="37"/>
      <c r="T4" s="37"/>
      <c r="V4" s="3156" t="s">
        <v>1726</v>
      </c>
      <c r="W4" s="3156"/>
      <c r="X4" s="3156"/>
      <c r="Y4" s="3156"/>
      <c r="Z4" s="3156"/>
      <c r="AA4" s="3156"/>
      <c r="AB4" s="3156"/>
      <c r="AC4" s="3156"/>
      <c r="AD4" s="3156"/>
    </row>
    <row r="5" spans="1:30" ht="15" customHeight="1">
      <c r="A5" s="88"/>
      <c r="B5" s="88"/>
      <c r="C5" s="88"/>
      <c r="D5" s="88"/>
      <c r="E5" s="88"/>
      <c r="F5" s="187" t="s">
        <v>718</v>
      </c>
      <c r="G5" s="4603" t="s">
        <v>2648</v>
      </c>
      <c r="H5" s="4603"/>
      <c r="I5" s="4603"/>
      <c r="J5" s="4603"/>
      <c r="K5" s="4603"/>
      <c r="L5" s="4604" t="s">
        <v>346</v>
      </c>
      <c r="M5" s="4604"/>
      <c r="N5" s="4604"/>
      <c r="O5" s="4605">
        <v>42984</v>
      </c>
      <c r="P5" s="4605"/>
      <c r="Q5" s="4605"/>
      <c r="R5" s="4606"/>
      <c r="S5" s="19" t="s">
        <v>214</v>
      </c>
      <c r="T5" s="20" t="s">
        <v>215</v>
      </c>
      <c r="V5" s="3156"/>
      <c r="W5" s="3156"/>
      <c r="X5" s="3156"/>
      <c r="Y5" s="3156"/>
      <c r="Z5" s="3156"/>
      <c r="AA5" s="3156"/>
      <c r="AB5" s="3156"/>
      <c r="AC5" s="3156"/>
      <c r="AD5" s="3156"/>
    </row>
    <row r="6" spans="1:30" ht="15" customHeight="1">
      <c r="A6" s="4607" t="s">
        <v>322</v>
      </c>
      <c r="B6" s="4596" t="s">
        <v>323</v>
      </c>
      <c r="C6" s="4610" t="s">
        <v>324</v>
      </c>
      <c r="D6" s="4610" t="s">
        <v>325</v>
      </c>
      <c r="E6" s="4610" t="s">
        <v>326</v>
      </c>
      <c r="F6" s="4610" t="s">
        <v>327</v>
      </c>
      <c r="G6" s="4612" t="s">
        <v>328</v>
      </c>
      <c r="H6" s="4610"/>
      <c r="I6" s="4610"/>
      <c r="J6" s="4610"/>
      <c r="K6" s="4610"/>
      <c r="L6" s="4610"/>
      <c r="M6" s="4610"/>
      <c r="N6" s="4610"/>
      <c r="O6" s="4610"/>
      <c r="P6" s="4610"/>
      <c r="Q6" s="4610"/>
      <c r="R6" s="4607"/>
      <c r="S6" s="4613" t="s">
        <v>329</v>
      </c>
      <c r="T6" s="4610"/>
      <c r="V6" s="3156"/>
      <c r="W6" s="3156"/>
      <c r="X6" s="3156"/>
      <c r="Y6" s="3156"/>
      <c r="Z6" s="3156"/>
      <c r="AA6" s="3156"/>
      <c r="AB6" s="3156"/>
      <c r="AC6" s="3156"/>
      <c r="AD6" s="3156"/>
    </row>
    <row r="7" spans="1:30" ht="15" customHeight="1" thickBot="1">
      <c r="A7" s="4608"/>
      <c r="B7" s="4609"/>
      <c r="C7" s="4611"/>
      <c r="D7" s="4611"/>
      <c r="E7" s="4611"/>
      <c r="F7" s="4611"/>
      <c r="G7" s="23">
        <v>4</v>
      </c>
      <c r="H7" s="24">
        <v>5</v>
      </c>
      <c r="I7" s="24">
        <v>6</v>
      </c>
      <c r="J7" s="24">
        <v>7</v>
      </c>
      <c r="K7" s="24">
        <v>8</v>
      </c>
      <c r="L7" s="24">
        <v>9</v>
      </c>
      <c r="M7" s="24">
        <v>10</v>
      </c>
      <c r="N7" s="24">
        <v>11</v>
      </c>
      <c r="O7" s="24">
        <v>12</v>
      </c>
      <c r="P7" s="24">
        <v>1</v>
      </c>
      <c r="Q7" s="24">
        <v>2</v>
      </c>
      <c r="R7" s="25">
        <v>3</v>
      </c>
      <c r="S7" s="4614"/>
      <c r="T7" s="4611"/>
      <c r="V7" s="3156"/>
      <c r="W7" s="3156"/>
      <c r="X7" s="3156"/>
      <c r="Y7" s="3156"/>
      <c r="Z7" s="3156"/>
      <c r="AA7" s="3156"/>
      <c r="AB7" s="3156"/>
      <c r="AC7" s="3156"/>
      <c r="AD7" s="3156"/>
    </row>
    <row r="8" spans="1:30" ht="53.25" customHeight="1" thickBot="1">
      <c r="A8" s="4615" t="s">
        <v>330</v>
      </c>
      <c r="B8" s="27" t="s">
        <v>719</v>
      </c>
      <c r="C8" s="28" t="s">
        <v>331</v>
      </c>
      <c r="D8" s="28" t="s">
        <v>332</v>
      </c>
      <c r="E8" s="28" t="s">
        <v>333</v>
      </c>
      <c r="F8" s="28" t="s">
        <v>214</v>
      </c>
      <c r="G8" s="29"/>
      <c r="H8" s="30"/>
      <c r="I8" s="30" t="s">
        <v>221</v>
      </c>
      <c r="J8" s="30"/>
      <c r="K8" s="30"/>
      <c r="L8" s="30" t="s">
        <v>720</v>
      </c>
      <c r="M8" s="30"/>
      <c r="N8" s="30"/>
      <c r="O8" s="30" t="s">
        <v>720</v>
      </c>
      <c r="P8" s="30"/>
      <c r="Q8" s="30"/>
      <c r="R8" s="26" t="s">
        <v>720</v>
      </c>
      <c r="S8" s="4600" t="s">
        <v>1848</v>
      </c>
      <c r="T8" s="4601"/>
      <c r="V8" s="1362" t="s">
        <v>1561</v>
      </c>
    </row>
    <row r="9" spans="1:30" ht="39.75" customHeight="1">
      <c r="A9" s="4607"/>
      <c r="B9" s="4598" t="s">
        <v>721</v>
      </c>
      <c r="C9" s="4599" t="s">
        <v>334</v>
      </c>
      <c r="D9" s="32" t="s">
        <v>1850</v>
      </c>
      <c r="E9" s="4599" t="s">
        <v>335</v>
      </c>
      <c r="F9" s="33" t="s">
        <v>335</v>
      </c>
      <c r="G9" s="34"/>
      <c r="H9" s="33"/>
      <c r="I9" s="16" t="s">
        <v>720</v>
      </c>
      <c r="J9" s="16"/>
      <c r="K9" s="16"/>
      <c r="L9" s="16" t="s">
        <v>720</v>
      </c>
      <c r="M9" s="16"/>
      <c r="N9" s="16"/>
      <c r="O9" s="16" t="s">
        <v>720</v>
      </c>
      <c r="P9" s="16"/>
      <c r="Q9" s="16"/>
      <c r="R9" s="21" t="s">
        <v>720</v>
      </c>
      <c r="S9" s="4598" t="s">
        <v>1849</v>
      </c>
      <c r="T9" s="4599"/>
      <c r="V9" s="3185" t="s">
        <v>1790</v>
      </c>
      <c r="W9" s="3186"/>
      <c r="X9" s="3186"/>
      <c r="Y9" s="3186"/>
      <c r="Z9" s="3186"/>
      <c r="AA9" s="3186"/>
      <c r="AB9" s="3186"/>
      <c r="AC9" s="3186"/>
      <c r="AD9" s="3187"/>
    </row>
    <row r="10" spans="1:30" ht="39.75" customHeight="1" thickBot="1">
      <c r="A10" s="4607"/>
      <c r="B10" s="4598"/>
      <c r="C10" s="4599"/>
      <c r="D10" s="32" t="s">
        <v>336</v>
      </c>
      <c r="E10" s="4599"/>
      <c r="F10" s="32" t="s">
        <v>337</v>
      </c>
      <c r="G10" s="35"/>
      <c r="H10" s="36"/>
      <c r="I10" s="16" t="s">
        <v>720</v>
      </c>
      <c r="J10" s="36"/>
      <c r="K10" s="36"/>
      <c r="L10" s="16" t="s">
        <v>720</v>
      </c>
      <c r="M10" s="36"/>
      <c r="N10" s="36"/>
      <c r="O10" s="16" t="s">
        <v>720</v>
      </c>
      <c r="P10" s="36"/>
      <c r="Q10" s="36"/>
      <c r="R10" s="21" t="s">
        <v>720</v>
      </c>
      <c r="S10" s="4598" t="s">
        <v>338</v>
      </c>
      <c r="T10" s="4599"/>
      <c r="V10" s="3190"/>
      <c r="W10" s="3191"/>
      <c r="X10" s="3191"/>
      <c r="Y10" s="3191"/>
      <c r="Z10" s="3191"/>
      <c r="AA10" s="3191"/>
      <c r="AB10" s="3191"/>
      <c r="AC10" s="3191"/>
      <c r="AD10" s="3192"/>
    </row>
    <row r="11" spans="1:30" ht="53.25" customHeight="1">
      <c r="A11" s="4594" t="s">
        <v>308</v>
      </c>
      <c r="B11" s="4596" t="s">
        <v>360</v>
      </c>
      <c r="C11" s="32" t="s">
        <v>361</v>
      </c>
      <c r="D11" s="32" t="s">
        <v>362</v>
      </c>
      <c r="E11" s="32" t="s">
        <v>335</v>
      </c>
      <c r="F11" s="32" t="s">
        <v>214</v>
      </c>
      <c r="G11" s="22"/>
      <c r="H11" s="16"/>
      <c r="I11" s="16"/>
      <c r="J11" s="16"/>
      <c r="K11" s="16" t="s">
        <v>221</v>
      </c>
      <c r="L11" s="16"/>
      <c r="M11" s="16"/>
      <c r="N11" s="16"/>
      <c r="O11" s="16"/>
      <c r="P11" s="16"/>
      <c r="Q11" s="16"/>
      <c r="R11" s="21"/>
      <c r="S11" s="4598" t="s">
        <v>363</v>
      </c>
      <c r="T11" s="4599"/>
      <c r="V11" s="296" t="s">
        <v>1563</v>
      </c>
      <c r="W11" s="1321"/>
      <c r="X11" s="1321"/>
      <c r="Y11" s="1321"/>
      <c r="Z11" s="1321"/>
      <c r="AA11" s="1321"/>
      <c r="AB11" s="1321"/>
      <c r="AC11" s="1321"/>
      <c r="AD11" s="1321"/>
    </row>
    <row r="12" spans="1:30" ht="53.25" customHeight="1">
      <c r="A12" s="4595"/>
      <c r="B12" s="4597"/>
      <c r="C12" s="32" t="s">
        <v>428</v>
      </c>
      <c r="D12" s="32" t="s">
        <v>429</v>
      </c>
      <c r="E12" s="32" t="s">
        <v>430</v>
      </c>
      <c r="F12" s="32" t="s">
        <v>337</v>
      </c>
      <c r="G12" s="22"/>
      <c r="H12" s="16"/>
      <c r="I12" s="16"/>
      <c r="J12" s="16"/>
      <c r="K12" s="16"/>
      <c r="L12" s="16"/>
      <c r="M12" s="16"/>
      <c r="N12" s="16"/>
      <c r="O12" s="16"/>
      <c r="P12" s="16"/>
      <c r="Q12" s="16"/>
      <c r="R12" s="21"/>
      <c r="S12" s="4598" t="s">
        <v>431</v>
      </c>
      <c r="T12" s="4599"/>
      <c r="V12" s="3516" t="s">
        <v>1727</v>
      </c>
      <c r="W12" s="3155"/>
      <c r="X12" s="3155"/>
      <c r="Y12" s="3155"/>
      <c r="Z12" s="3155"/>
      <c r="AA12" s="3155"/>
      <c r="AB12" s="3155"/>
      <c r="AC12" s="3155"/>
      <c r="AD12" s="3718"/>
    </row>
    <row r="13" spans="1:30" ht="53.25" customHeight="1">
      <c r="A13" s="4594" t="s">
        <v>100</v>
      </c>
      <c r="B13" s="31" t="s">
        <v>364</v>
      </c>
      <c r="C13" s="32" t="s">
        <v>365</v>
      </c>
      <c r="D13" s="32" t="s">
        <v>342</v>
      </c>
      <c r="E13" s="32" t="s">
        <v>335</v>
      </c>
      <c r="F13" s="32" t="s">
        <v>214</v>
      </c>
      <c r="G13" s="22"/>
      <c r="H13" s="16"/>
      <c r="I13" s="16"/>
      <c r="J13" s="16"/>
      <c r="K13" s="16"/>
      <c r="L13" s="16" t="s">
        <v>221</v>
      </c>
      <c r="M13" s="16"/>
      <c r="N13" s="16"/>
      <c r="O13" s="16"/>
      <c r="P13" s="16"/>
      <c r="Q13" s="16"/>
      <c r="R13" s="21"/>
      <c r="S13" s="4598" t="s">
        <v>343</v>
      </c>
      <c r="T13" s="4599"/>
      <c r="V13" s="3719"/>
      <c r="W13" s="3156"/>
      <c r="X13" s="3156"/>
      <c r="Y13" s="3156"/>
      <c r="Z13" s="3156"/>
      <c r="AA13" s="3156"/>
      <c r="AB13" s="3156"/>
      <c r="AC13" s="3156"/>
      <c r="AD13" s="3720"/>
    </row>
    <row r="14" spans="1:30" ht="60.75" customHeight="1">
      <c r="A14" s="4595"/>
      <c r="B14" s="31"/>
      <c r="C14" s="32"/>
      <c r="D14" s="32"/>
      <c r="E14" s="32"/>
      <c r="F14" s="32"/>
      <c r="G14" s="22"/>
      <c r="H14" s="16"/>
      <c r="I14" s="16"/>
      <c r="J14" s="16"/>
      <c r="K14" s="16"/>
      <c r="L14" s="16"/>
      <c r="M14" s="16"/>
      <c r="N14" s="16"/>
      <c r="O14" s="16"/>
      <c r="P14" s="16"/>
      <c r="Q14" s="16"/>
      <c r="R14" s="21"/>
      <c r="S14" s="4598"/>
      <c r="T14" s="4599"/>
      <c r="V14" s="3719"/>
      <c r="W14" s="3156"/>
      <c r="X14" s="3156"/>
      <c r="Y14" s="3156"/>
      <c r="Z14" s="3156"/>
      <c r="AA14" s="3156"/>
      <c r="AB14" s="3156"/>
      <c r="AC14" s="3156"/>
      <c r="AD14" s="3720"/>
    </row>
    <row r="15" spans="1:30" ht="13.5" customHeight="1">
      <c r="A15" s="4593" t="s">
        <v>344</v>
      </c>
      <c r="B15" s="4593"/>
      <c r="C15" s="4593"/>
      <c r="D15" s="4593"/>
      <c r="V15" s="3719"/>
      <c r="W15" s="3156"/>
      <c r="X15" s="3156"/>
      <c r="Y15" s="3156"/>
      <c r="Z15" s="3156"/>
      <c r="AA15" s="3156"/>
      <c r="AB15" s="3156"/>
      <c r="AC15" s="3156"/>
      <c r="AD15" s="3720"/>
    </row>
    <row r="16" spans="1:30" ht="48.75" customHeight="1">
      <c r="V16" s="3721"/>
      <c r="W16" s="3722"/>
      <c r="X16" s="3722"/>
      <c r="Y16" s="3722"/>
      <c r="Z16" s="3722"/>
      <c r="AA16" s="3722"/>
      <c r="AB16" s="3722"/>
      <c r="AC16" s="3722"/>
      <c r="AD16" s="3723"/>
    </row>
    <row r="17" ht="34.5" customHeight="1"/>
    <row r="18" ht="38.25" customHeight="1"/>
    <row r="21" ht="28.5" customHeight="1"/>
    <row r="22" ht="28.5" customHeight="1"/>
    <row r="23" ht="27" customHeight="1"/>
    <row r="24" ht="28.5" customHeight="1"/>
    <row r="25" ht="13.5" customHeight="1"/>
  </sheetData>
  <mergeCells count="30">
    <mergeCell ref="V4:AD7"/>
    <mergeCell ref="V9:AD10"/>
    <mergeCell ref="V12:AD16"/>
    <mergeCell ref="A2:B2"/>
    <mergeCell ref="G5:K5"/>
    <mergeCell ref="L5:N5"/>
    <mergeCell ref="O5:R5"/>
    <mergeCell ref="A6:A7"/>
    <mergeCell ref="B6:B7"/>
    <mergeCell ref="C6:C7"/>
    <mergeCell ref="D6:D7"/>
    <mergeCell ref="E6:E7"/>
    <mergeCell ref="F6:F7"/>
    <mergeCell ref="G6:R6"/>
    <mergeCell ref="S6:T7"/>
    <mergeCell ref="A8:A10"/>
    <mergeCell ref="S8:T8"/>
    <mergeCell ref="B9:B10"/>
    <mergeCell ref="C9:C10"/>
    <mergeCell ref="E9:E10"/>
    <mergeCell ref="S9:T9"/>
    <mergeCell ref="S10:T10"/>
    <mergeCell ref="A15:D15"/>
    <mergeCell ref="A11:A12"/>
    <mergeCell ref="B11:B12"/>
    <mergeCell ref="S11:T11"/>
    <mergeCell ref="S12:T12"/>
    <mergeCell ref="A13:A14"/>
    <mergeCell ref="S13:T13"/>
    <mergeCell ref="S14:T14"/>
  </mergeCells>
  <phoneticPr fontId="14"/>
  <hyperlinks>
    <hyperlink ref="B1" location="トップ!A1" display="トップへ" xr:uid="{00000000-0004-0000-1000-000000000000}"/>
    <hyperlink ref="T1" location="トップ!A1" display="トップへ" xr:uid="{00000000-0004-0000-1000-000001000000}"/>
  </hyperlinks>
  <pageMargins left="0.63" right="0.39370078740157483" top="0.66" bottom="0.78740157480314965" header="0.51181102362204722" footer="0.51181102362204722"/>
  <pageSetup paperSize="9" orientation="landscape"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39"/>
  <sheetViews>
    <sheetView zoomScaleNormal="100" zoomScaleSheetLayoutView="100" workbookViewId="0">
      <selection activeCell="N11" sqref="N11"/>
    </sheetView>
  </sheetViews>
  <sheetFormatPr defaultColWidth="9" defaultRowHeight="13"/>
  <cols>
    <col min="1" max="1" width="4" style="7" customWidth="1"/>
    <col min="2" max="2" width="2.7265625" style="7" customWidth="1"/>
    <col min="3" max="3" width="19.7265625" style="7" customWidth="1"/>
    <col min="4" max="4" width="5.36328125" style="7" customWidth="1"/>
    <col min="5" max="5" width="12.08984375" style="7" customWidth="1"/>
    <col min="6" max="6" width="3" style="7" customWidth="1"/>
    <col min="7" max="7" width="4.26953125" style="7" customWidth="1"/>
    <col min="8" max="8" width="3.7265625" style="7" customWidth="1"/>
    <col min="9" max="9" width="8.90625" style="7" customWidth="1"/>
    <col min="10" max="10" width="2.90625" style="7" customWidth="1"/>
    <col min="11" max="11" width="6.7265625" style="7" customWidth="1"/>
    <col min="12" max="12" width="9.7265625" style="7" customWidth="1"/>
    <col min="13" max="13" width="4.36328125" style="7" customWidth="1"/>
    <col min="14" max="14" width="32.6328125" style="7" customWidth="1"/>
    <col min="15" max="16384" width="9" style="7"/>
  </cols>
  <sheetData>
    <row r="1" spans="1:14">
      <c r="A1" s="556" t="s">
        <v>810</v>
      </c>
      <c r="L1" s="556" t="s">
        <v>810</v>
      </c>
    </row>
    <row r="2" spans="1:14">
      <c r="A2" s="8" t="s">
        <v>1639</v>
      </c>
      <c r="B2" s="8"/>
    </row>
    <row r="3" spans="1:14" ht="19">
      <c r="A3" s="4640" t="s">
        <v>722</v>
      </c>
      <c r="B3" s="4640"/>
      <c r="C3" s="4640"/>
      <c r="D3" s="4640"/>
      <c r="E3" s="4640"/>
      <c r="F3" s="4640"/>
      <c r="G3" s="4640"/>
      <c r="H3" s="4640"/>
      <c r="I3" s="4640"/>
      <c r="J3" s="4640"/>
      <c r="K3" s="4640"/>
      <c r="L3" s="4640"/>
    </row>
    <row r="4" spans="1:14" ht="24.75" customHeight="1">
      <c r="A4" s="4641" t="s">
        <v>89</v>
      </c>
      <c r="B4" s="4641"/>
      <c r="C4" s="4642"/>
      <c r="D4" s="4643"/>
      <c r="E4" s="4622" t="s">
        <v>90</v>
      </c>
      <c r="F4" s="4622"/>
      <c r="G4" s="4629"/>
      <c r="H4" s="4629"/>
      <c r="I4" s="4629"/>
      <c r="J4" s="4629"/>
      <c r="K4" s="4629"/>
      <c r="L4" s="4629"/>
    </row>
    <row r="5" spans="1:14" ht="40.5" customHeight="1">
      <c r="A5" s="4641" t="s">
        <v>91</v>
      </c>
      <c r="B5" s="4641"/>
      <c r="C5" s="4644" t="s">
        <v>723</v>
      </c>
      <c r="D5" s="4641"/>
      <c r="E5" s="4622" t="s">
        <v>468</v>
      </c>
      <c r="F5" s="4622"/>
      <c r="G5" s="4645" t="s">
        <v>1851</v>
      </c>
      <c r="H5" s="4645"/>
      <c r="I5" s="4645"/>
      <c r="J5" s="4645"/>
      <c r="K5" s="4645"/>
      <c r="L5" s="4645"/>
      <c r="N5" s="179"/>
    </row>
    <row r="6" spans="1:14" ht="33" customHeight="1">
      <c r="A6" s="4622" t="s">
        <v>92</v>
      </c>
      <c r="B6" s="4622"/>
      <c r="C6" s="4629"/>
      <c r="D6" s="4629"/>
      <c r="E6" s="4622"/>
      <c r="F6" s="4622"/>
      <c r="G6" s="4645"/>
      <c r="H6" s="4645"/>
      <c r="I6" s="4645"/>
      <c r="J6" s="4645"/>
      <c r="K6" s="4645"/>
      <c r="L6" s="4645"/>
    </row>
    <row r="7" spans="1:14" ht="25.5" customHeight="1">
      <c r="A7" s="4622"/>
      <c r="B7" s="4622"/>
      <c r="C7" s="4629"/>
      <c r="D7" s="4629"/>
      <c r="E7" s="4622" t="s">
        <v>93</v>
      </c>
      <c r="F7" s="4622"/>
      <c r="G7" s="4629"/>
      <c r="H7" s="4629"/>
      <c r="I7" s="4629"/>
      <c r="J7" s="4629"/>
      <c r="K7" s="4629"/>
      <c r="L7" s="4629"/>
    </row>
    <row r="8" spans="1:14" ht="13.5" customHeight="1">
      <c r="A8" s="8"/>
      <c r="B8" s="8"/>
    </row>
    <row r="9" spans="1:14" s="5" customFormat="1" ht="30.75" customHeight="1">
      <c r="A9" s="4630"/>
      <c r="B9" s="4632" t="s">
        <v>724</v>
      </c>
      <c r="C9" s="4633"/>
      <c r="D9" s="4636" t="s">
        <v>725</v>
      </c>
      <c r="E9" s="4637"/>
      <c r="F9" s="4628" t="s">
        <v>269</v>
      </c>
      <c r="G9" s="4628"/>
      <c r="H9" s="4628"/>
      <c r="I9" s="4626" t="s">
        <v>726</v>
      </c>
      <c r="J9" s="4626"/>
      <c r="K9" s="4626"/>
      <c r="L9" s="4627"/>
    </row>
    <row r="10" spans="1:14" s="5" customFormat="1" ht="30.75" customHeight="1">
      <c r="A10" s="4631"/>
      <c r="B10" s="4634"/>
      <c r="C10" s="4635"/>
      <c r="D10" s="4638"/>
      <c r="E10" s="4639"/>
      <c r="F10" s="4628"/>
      <c r="G10" s="4628"/>
      <c r="H10" s="4628"/>
      <c r="I10" s="197" t="s">
        <v>727</v>
      </c>
      <c r="J10" s="4628" t="s">
        <v>728</v>
      </c>
      <c r="K10" s="4628"/>
      <c r="L10" s="197" t="s">
        <v>729</v>
      </c>
    </row>
    <row r="11" spans="1:14" ht="18" customHeight="1">
      <c r="A11" s="9">
        <v>1</v>
      </c>
      <c r="B11" s="4622"/>
      <c r="C11" s="4622"/>
      <c r="D11" s="4623"/>
      <c r="E11" s="4623"/>
      <c r="F11" s="4624"/>
      <c r="G11" s="4625"/>
      <c r="H11" s="4625"/>
      <c r="I11" s="196" t="s">
        <v>730</v>
      </c>
      <c r="J11" s="4625" t="s">
        <v>730</v>
      </c>
      <c r="K11" s="4625"/>
      <c r="L11" s="196" t="s">
        <v>730</v>
      </c>
    </row>
    <row r="12" spans="1:14" ht="18" customHeight="1">
      <c r="A12" s="9">
        <v>2</v>
      </c>
      <c r="B12" s="4622"/>
      <c r="C12" s="4622"/>
      <c r="D12" s="4623"/>
      <c r="E12" s="4623"/>
      <c r="F12" s="4624"/>
      <c r="G12" s="4625"/>
      <c r="H12" s="4625"/>
      <c r="I12" s="196" t="s">
        <v>730</v>
      </c>
      <c r="J12" s="4625" t="s">
        <v>730</v>
      </c>
      <c r="K12" s="4625"/>
      <c r="L12" s="196" t="s">
        <v>730</v>
      </c>
      <c r="N12" s="178"/>
    </row>
    <row r="13" spans="1:14" ht="18" customHeight="1">
      <c r="A13" s="9">
        <v>3</v>
      </c>
      <c r="B13" s="4622"/>
      <c r="C13" s="4622"/>
      <c r="D13" s="4623"/>
      <c r="E13" s="4623"/>
      <c r="F13" s="4624"/>
      <c r="G13" s="4625"/>
      <c r="H13" s="4625"/>
      <c r="I13" s="196" t="s">
        <v>730</v>
      </c>
      <c r="J13" s="4625" t="s">
        <v>730</v>
      </c>
      <c r="K13" s="4625"/>
      <c r="L13" s="196" t="s">
        <v>730</v>
      </c>
      <c r="N13" s="178"/>
    </row>
    <row r="14" spans="1:14" ht="18" customHeight="1">
      <c r="A14" s="9">
        <v>4</v>
      </c>
      <c r="B14" s="4622"/>
      <c r="C14" s="4622"/>
      <c r="D14" s="4623"/>
      <c r="E14" s="4623"/>
      <c r="F14" s="4624"/>
      <c r="G14" s="4625"/>
      <c r="H14" s="4625"/>
      <c r="I14" s="196" t="s">
        <v>730</v>
      </c>
      <c r="J14" s="4625" t="s">
        <v>730</v>
      </c>
      <c r="K14" s="4625"/>
      <c r="L14" s="196" t="s">
        <v>730</v>
      </c>
      <c r="N14" s="178"/>
    </row>
    <row r="15" spans="1:14" ht="18" customHeight="1">
      <c r="A15" s="9">
        <v>5</v>
      </c>
      <c r="B15" s="4622"/>
      <c r="C15" s="4622"/>
      <c r="D15" s="4623"/>
      <c r="E15" s="4623"/>
      <c r="F15" s="4624"/>
      <c r="G15" s="4625"/>
      <c r="H15" s="4625"/>
      <c r="I15" s="196" t="s">
        <v>730</v>
      </c>
      <c r="J15" s="4625" t="s">
        <v>730</v>
      </c>
      <c r="K15" s="4625"/>
      <c r="L15" s="196" t="s">
        <v>730</v>
      </c>
      <c r="N15" s="427"/>
    </row>
    <row r="16" spans="1:14" ht="18" customHeight="1">
      <c r="A16" s="9">
        <v>8</v>
      </c>
      <c r="B16" s="4622"/>
      <c r="C16" s="4622"/>
      <c r="D16" s="4623"/>
      <c r="E16" s="4623"/>
      <c r="F16" s="4624"/>
      <c r="G16" s="4625"/>
      <c r="H16" s="4625"/>
      <c r="I16" s="196" t="s">
        <v>730</v>
      </c>
      <c r="J16" s="4625" t="s">
        <v>730</v>
      </c>
      <c r="K16" s="4625"/>
      <c r="L16" s="196" t="s">
        <v>730</v>
      </c>
    </row>
    <row r="17" spans="1:12" ht="18" customHeight="1">
      <c r="A17" s="9">
        <v>9</v>
      </c>
      <c r="B17" s="4622"/>
      <c r="C17" s="4622"/>
      <c r="D17" s="4623"/>
      <c r="E17" s="4623"/>
      <c r="F17" s="4624"/>
      <c r="G17" s="4625"/>
      <c r="H17" s="4625"/>
      <c r="I17" s="196" t="s">
        <v>730</v>
      </c>
      <c r="J17" s="4625" t="s">
        <v>730</v>
      </c>
      <c r="K17" s="4625"/>
      <c r="L17" s="196" t="s">
        <v>730</v>
      </c>
    </row>
    <row r="18" spans="1:12" ht="18" customHeight="1">
      <c r="A18" s="9">
        <v>10</v>
      </c>
      <c r="B18" s="4622"/>
      <c r="C18" s="4622"/>
      <c r="D18" s="4623"/>
      <c r="E18" s="4623"/>
      <c r="F18" s="4624"/>
      <c r="G18" s="4625"/>
      <c r="H18" s="4625"/>
      <c r="I18" s="196" t="s">
        <v>730</v>
      </c>
      <c r="J18" s="4625" t="s">
        <v>730</v>
      </c>
      <c r="K18" s="4625"/>
      <c r="L18" s="196" t="s">
        <v>730</v>
      </c>
    </row>
    <row r="19" spans="1:12" ht="18" customHeight="1">
      <c r="A19" s="9">
        <v>11</v>
      </c>
      <c r="B19" s="4622"/>
      <c r="C19" s="4622"/>
      <c r="D19" s="4623"/>
      <c r="E19" s="4623"/>
      <c r="F19" s="4624"/>
      <c r="G19" s="4625"/>
      <c r="H19" s="4625"/>
      <c r="I19" s="196" t="s">
        <v>730</v>
      </c>
      <c r="J19" s="4625" t="s">
        <v>730</v>
      </c>
      <c r="K19" s="4625"/>
      <c r="L19" s="196" t="s">
        <v>730</v>
      </c>
    </row>
    <row r="20" spans="1:12" ht="18" customHeight="1">
      <c r="A20" s="9">
        <v>12</v>
      </c>
      <c r="B20" s="4622"/>
      <c r="C20" s="4622"/>
      <c r="D20" s="4623"/>
      <c r="E20" s="4623"/>
      <c r="F20" s="4624"/>
      <c r="G20" s="4625"/>
      <c r="H20" s="4625"/>
      <c r="I20" s="196" t="s">
        <v>730</v>
      </c>
      <c r="J20" s="4625" t="s">
        <v>730</v>
      </c>
      <c r="K20" s="4625"/>
      <c r="L20" s="196" t="s">
        <v>730</v>
      </c>
    </row>
    <row r="21" spans="1:12" ht="18" customHeight="1">
      <c r="A21" s="9">
        <v>13</v>
      </c>
      <c r="B21" s="4622"/>
      <c r="C21" s="4622"/>
      <c r="D21" s="4623"/>
      <c r="E21" s="4623"/>
      <c r="F21" s="4624"/>
      <c r="G21" s="4625"/>
      <c r="H21" s="4625"/>
      <c r="I21" s="196" t="s">
        <v>730</v>
      </c>
      <c r="J21" s="4625" t="s">
        <v>730</v>
      </c>
      <c r="K21" s="4625"/>
      <c r="L21" s="196" t="s">
        <v>730</v>
      </c>
    </row>
    <row r="22" spans="1:12" ht="18" customHeight="1">
      <c r="A22" s="9">
        <v>14</v>
      </c>
      <c r="B22" s="4622"/>
      <c r="C22" s="4622"/>
      <c r="D22" s="4623"/>
      <c r="E22" s="4623"/>
      <c r="F22" s="4624"/>
      <c r="G22" s="4625"/>
      <c r="H22" s="4625"/>
      <c r="I22" s="196" t="s">
        <v>730</v>
      </c>
      <c r="J22" s="4625" t="s">
        <v>730</v>
      </c>
      <c r="K22" s="4625"/>
      <c r="L22" s="196" t="s">
        <v>730</v>
      </c>
    </row>
    <row r="23" spans="1:12" ht="18" customHeight="1">
      <c r="A23" s="9">
        <v>15</v>
      </c>
      <c r="B23" s="4622"/>
      <c r="C23" s="4622"/>
      <c r="D23" s="4623"/>
      <c r="E23" s="4623"/>
      <c r="F23" s="4624"/>
      <c r="G23" s="4625"/>
      <c r="H23" s="4625"/>
      <c r="I23" s="196" t="s">
        <v>730</v>
      </c>
      <c r="J23" s="4625" t="s">
        <v>730</v>
      </c>
      <c r="K23" s="4625"/>
      <c r="L23" s="196" t="s">
        <v>730</v>
      </c>
    </row>
    <row r="24" spans="1:12" ht="18" customHeight="1">
      <c r="A24" s="9">
        <v>16</v>
      </c>
      <c r="B24" s="4622"/>
      <c r="C24" s="4622"/>
      <c r="D24" s="4623"/>
      <c r="E24" s="4623"/>
      <c r="F24" s="4624"/>
      <c r="G24" s="4625"/>
      <c r="H24" s="4625"/>
      <c r="I24" s="196" t="s">
        <v>730</v>
      </c>
      <c r="J24" s="4625" t="s">
        <v>730</v>
      </c>
      <c r="K24" s="4625"/>
      <c r="L24" s="196" t="s">
        <v>730</v>
      </c>
    </row>
    <row r="25" spans="1:12" ht="18" customHeight="1">
      <c r="A25" s="9">
        <v>17</v>
      </c>
      <c r="B25" s="4622"/>
      <c r="C25" s="4622"/>
      <c r="D25" s="4623"/>
      <c r="E25" s="4623"/>
      <c r="F25" s="4624"/>
      <c r="G25" s="4625"/>
      <c r="H25" s="4625"/>
      <c r="I25" s="196" t="s">
        <v>730</v>
      </c>
      <c r="J25" s="4625" t="s">
        <v>730</v>
      </c>
      <c r="K25" s="4625"/>
      <c r="L25" s="196" t="s">
        <v>730</v>
      </c>
    </row>
    <row r="26" spans="1:12" ht="18" customHeight="1">
      <c r="A26" s="9">
        <v>18</v>
      </c>
      <c r="B26" s="4622"/>
      <c r="C26" s="4622"/>
      <c r="D26" s="4623"/>
      <c r="E26" s="4623"/>
      <c r="F26" s="4624"/>
      <c r="G26" s="4625"/>
      <c r="H26" s="4625"/>
      <c r="I26" s="196" t="s">
        <v>730</v>
      </c>
      <c r="J26" s="4625" t="s">
        <v>730</v>
      </c>
      <c r="K26" s="4625"/>
      <c r="L26" s="196" t="s">
        <v>730</v>
      </c>
    </row>
    <row r="27" spans="1:12" ht="18" customHeight="1">
      <c r="A27" s="9">
        <v>19</v>
      </c>
      <c r="B27" s="4622"/>
      <c r="C27" s="4622"/>
      <c r="D27" s="4623"/>
      <c r="E27" s="4623"/>
      <c r="F27" s="4624"/>
      <c r="G27" s="4625"/>
      <c r="H27" s="4625"/>
      <c r="I27" s="196" t="s">
        <v>730</v>
      </c>
      <c r="J27" s="4625" t="s">
        <v>730</v>
      </c>
      <c r="K27" s="4625"/>
      <c r="L27" s="196" t="s">
        <v>730</v>
      </c>
    </row>
    <row r="28" spans="1:12" ht="18" customHeight="1">
      <c r="A28" s="9">
        <v>20</v>
      </c>
      <c r="B28" s="4622"/>
      <c r="C28" s="4622"/>
      <c r="D28" s="4623"/>
      <c r="E28" s="4623"/>
      <c r="F28" s="4624"/>
      <c r="G28" s="4625"/>
      <c r="H28" s="4625"/>
      <c r="I28" s="196" t="s">
        <v>730</v>
      </c>
      <c r="J28" s="4625" t="s">
        <v>730</v>
      </c>
      <c r="K28" s="4625"/>
      <c r="L28" s="196" t="s">
        <v>730</v>
      </c>
    </row>
    <row r="29" spans="1:12" ht="18" customHeight="1">
      <c r="A29" s="9">
        <v>21</v>
      </c>
      <c r="B29" s="4622"/>
      <c r="C29" s="4622"/>
      <c r="D29" s="4623"/>
      <c r="E29" s="4623"/>
      <c r="F29" s="4624"/>
      <c r="G29" s="4625"/>
      <c r="H29" s="4625"/>
      <c r="I29" s="196" t="s">
        <v>730</v>
      </c>
      <c r="J29" s="4625" t="s">
        <v>730</v>
      </c>
      <c r="K29" s="4625"/>
      <c r="L29" s="196" t="s">
        <v>730</v>
      </c>
    </row>
    <row r="30" spans="1:12" ht="18" customHeight="1">
      <c r="A30" s="9">
        <v>22</v>
      </c>
      <c r="B30" s="4622"/>
      <c r="C30" s="4622"/>
      <c r="D30" s="4623"/>
      <c r="E30" s="4623"/>
      <c r="F30" s="4624"/>
      <c r="G30" s="4625"/>
      <c r="H30" s="4625"/>
      <c r="I30" s="196" t="s">
        <v>730</v>
      </c>
      <c r="J30" s="4625" t="s">
        <v>730</v>
      </c>
      <c r="K30" s="4625"/>
      <c r="L30" s="196" t="s">
        <v>730</v>
      </c>
    </row>
    <row r="31" spans="1:12" ht="18" customHeight="1">
      <c r="A31" s="9">
        <v>23</v>
      </c>
      <c r="B31" s="4622"/>
      <c r="C31" s="4622"/>
      <c r="D31" s="4623"/>
      <c r="E31" s="4623"/>
      <c r="F31" s="4624"/>
      <c r="G31" s="4625"/>
      <c r="H31" s="4625"/>
      <c r="I31" s="196" t="s">
        <v>730</v>
      </c>
      <c r="J31" s="4625" t="s">
        <v>730</v>
      </c>
      <c r="K31" s="4625"/>
      <c r="L31" s="196" t="s">
        <v>730</v>
      </c>
    </row>
    <row r="32" spans="1:12" ht="18" customHeight="1">
      <c r="A32" s="9">
        <v>24</v>
      </c>
      <c r="B32" s="4622"/>
      <c r="C32" s="4622"/>
      <c r="D32" s="4623"/>
      <c r="E32" s="4623"/>
      <c r="F32" s="4624"/>
      <c r="G32" s="4625"/>
      <c r="H32" s="4625"/>
      <c r="I32" s="196" t="s">
        <v>730</v>
      </c>
      <c r="J32" s="4625" t="s">
        <v>730</v>
      </c>
      <c r="K32" s="4625"/>
      <c r="L32" s="196" t="s">
        <v>730</v>
      </c>
    </row>
    <row r="33" spans="1:13" ht="18" customHeight="1">
      <c r="A33" s="9">
        <v>25</v>
      </c>
      <c r="B33" s="4622"/>
      <c r="C33" s="4622"/>
      <c r="D33" s="4623"/>
      <c r="E33" s="4623"/>
      <c r="F33" s="4624"/>
      <c r="G33" s="4625"/>
      <c r="H33" s="4625"/>
      <c r="I33" s="196" t="s">
        <v>730</v>
      </c>
      <c r="J33" s="4625" t="s">
        <v>730</v>
      </c>
      <c r="K33" s="4625"/>
      <c r="L33" s="196" t="s">
        <v>730</v>
      </c>
    </row>
    <row r="34" spans="1:13" ht="12" customHeight="1">
      <c r="A34" s="4616" t="s">
        <v>731</v>
      </c>
      <c r="B34" s="4616"/>
      <c r="C34" s="4616"/>
      <c r="D34" s="4616"/>
      <c r="E34" s="4616"/>
      <c r="F34" s="4616"/>
      <c r="G34" s="4616"/>
      <c r="H34" s="4616"/>
      <c r="I34" s="4616"/>
      <c r="J34" s="4617" t="s">
        <v>446</v>
      </c>
      <c r="K34" s="4617"/>
      <c r="L34" s="10" t="s">
        <v>447</v>
      </c>
    </row>
    <row r="35" spans="1:13" ht="36" customHeight="1">
      <c r="A35" s="4616"/>
      <c r="B35" s="4616"/>
      <c r="C35" s="4616"/>
      <c r="D35" s="4616"/>
      <c r="E35" s="4616"/>
      <c r="F35" s="4616"/>
      <c r="G35" s="4616"/>
      <c r="H35" s="4616"/>
      <c r="I35" s="4616"/>
      <c r="J35" s="4618"/>
      <c r="K35" s="4619"/>
      <c r="L35" s="10"/>
    </row>
    <row r="36" spans="1:13" ht="13.5" customHeight="1">
      <c r="A36" s="4616"/>
      <c r="B36" s="4616"/>
      <c r="C36" s="4616"/>
      <c r="D36" s="4616"/>
      <c r="E36" s="4616"/>
      <c r="F36" s="4616"/>
      <c r="G36" s="4616"/>
      <c r="H36" s="4616"/>
      <c r="I36" s="4616"/>
      <c r="J36" s="4620" t="s">
        <v>448</v>
      </c>
      <c r="K36" s="4620"/>
      <c r="L36" s="38" t="s">
        <v>732</v>
      </c>
    </row>
    <row r="37" spans="1:13">
      <c r="A37" s="11"/>
      <c r="B37" s="11"/>
      <c r="C37" s="11"/>
      <c r="D37" s="11"/>
      <c r="E37" s="11"/>
      <c r="F37" s="11"/>
      <c r="G37" s="11"/>
      <c r="H37" s="11"/>
      <c r="I37" s="11"/>
      <c r="J37" s="4621" t="s">
        <v>26</v>
      </c>
      <c r="K37" s="4621"/>
      <c r="L37" s="180" t="s">
        <v>733</v>
      </c>
      <c r="M37" s="11"/>
    </row>
    <row r="38" spans="1:13">
      <c r="A38" s="12" t="s">
        <v>449</v>
      </c>
      <c r="B38" s="12"/>
    </row>
    <row r="39" spans="1:13">
      <c r="A39" s="8" t="s">
        <v>450</v>
      </c>
      <c r="B39" s="8"/>
    </row>
  </sheetData>
  <mergeCells count="116">
    <mergeCell ref="A3:L3"/>
    <mergeCell ref="A4:B4"/>
    <mergeCell ref="C4:D4"/>
    <mergeCell ref="E4:F4"/>
    <mergeCell ref="G4:L4"/>
    <mergeCell ref="A5:B5"/>
    <mergeCell ref="C5:D5"/>
    <mergeCell ref="E5:F6"/>
    <mergeCell ref="G5:L6"/>
    <mergeCell ref="I9:L9"/>
    <mergeCell ref="J10:K10"/>
    <mergeCell ref="B11:C11"/>
    <mergeCell ref="D11:E11"/>
    <mergeCell ref="F11:H11"/>
    <mergeCell ref="J11:K11"/>
    <mergeCell ref="A6:B7"/>
    <mergeCell ref="C6:D7"/>
    <mergeCell ref="E7:F7"/>
    <mergeCell ref="G7:L7"/>
    <mergeCell ref="A9:A10"/>
    <mergeCell ref="B9:C10"/>
    <mergeCell ref="D9:E10"/>
    <mergeCell ref="F9:H10"/>
    <mergeCell ref="B12:C12"/>
    <mergeCell ref="D12:E12"/>
    <mergeCell ref="F12:H12"/>
    <mergeCell ref="J12:K12"/>
    <mergeCell ref="B14:C14"/>
    <mergeCell ref="D14:E14"/>
    <mergeCell ref="F14:H14"/>
    <mergeCell ref="J14:K14"/>
    <mergeCell ref="B15:C15"/>
    <mergeCell ref="D15:E15"/>
    <mergeCell ref="F15:H15"/>
    <mergeCell ref="J15:K15"/>
    <mergeCell ref="B13:C13"/>
    <mergeCell ref="D13:E13"/>
    <mergeCell ref="F13:H13"/>
    <mergeCell ref="J13:K13"/>
    <mergeCell ref="B18:C18"/>
    <mergeCell ref="D18:E18"/>
    <mergeCell ref="F18:H18"/>
    <mergeCell ref="J18:K18"/>
    <mergeCell ref="B22:C22"/>
    <mergeCell ref="D22:E22"/>
    <mergeCell ref="F22:H22"/>
    <mergeCell ref="J22:K22"/>
    <mergeCell ref="B16:C16"/>
    <mergeCell ref="D16:E16"/>
    <mergeCell ref="F16:H16"/>
    <mergeCell ref="J16:K16"/>
    <mergeCell ref="B17:C17"/>
    <mergeCell ref="D17:E17"/>
    <mergeCell ref="F17:H17"/>
    <mergeCell ref="J17:K17"/>
    <mergeCell ref="D20:E20"/>
    <mergeCell ref="F20:H20"/>
    <mergeCell ref="J20:K20"/>
    <mergeCell ref="B23:C23"/>
    <mergeCell ref="D23:E23"/>
    <mergeCell ref="F23:H23"/>
    <mergeCell ref="J23:K23"/>
    <mergeCell ref="B24:C24"/>
    <mergeCell ref="B19:C19"/>
    <mergeCell ref="D19:E19"/>
    <mergeCell ref="F19:H19"/>
    <mergeCell ref="J19:K19"/>
    <mergeCell ref="B20:C20"/>
    <mergeCell ref="B21:C21"/>
    <mergeCell ref="D21:E21"/>
    <mergeCell ref="F21:H21"/>
    <mergeCell ref="J21:K21"/>
    <mergeCell ref="B26:C26"/>
    <mergeCell ref="D26:E26"/>
    <mergeCell ref="F26:H26"/>
    <mergeCell ref="J26:K26"/>
    <mergeCell ref="B27:C27"/>
    <mergeCell ref="D27:E27"/>
    <mergeCell ref="F27:H27"/>
    <mergeCell ref="J27:K27"/>
    <mergeCell ref="D24:E24"/>
    <mergeCell ref="F24:H24"/>
    <mergeCell ref="J24:K24"/>
    <mergeCell ref="B25:C25"/>
    <mergeCell ref="D25:E25"/>
    <mergeCell ref="F25:H25"/>
    <mergeCell ref="J25:K25"/>
    <mergeCell ref="B30:C30"/>
    <mergeCell ref="D30:E30"/>
    <mergeCell ref="F30:H30"/>
    <mergeCell ref="J30:K30"/>
    <mergeCell ref="B31:C31"/>
    <mergeCell ref="D31:E31"/>
    <mergeCell ref="F31:H31"/>
    <mergeCell ref="J31:K31"/>
    <mergeCell ref="B28:C28"/>
    <mergeCell ref="D28:E28"/>
    <mergeCell ref="F28:H28"/>
    <mergeCell ref="J28:K28"/>
    <mergeCell ref="B29:C29"/>
    <mergeCell ref="D29:E29"/>
    <mergeCell ref="F29:H29"/>
    <mergeCell ref="J29:K29"/>
    <mergeCell ref="A34:I36"/>
    <mergeCell ref="J34:K34"/>
    <mergeCell ref="J35:K35"/>
    <mergeCell ref="J36:K36"/>
    <mergeCell ref="J37:K37"/>
    <mergeCell ref="B32:C32"/>
    <mergeCell ref="D32:E32"/>
    <mergeCell ref="F32:H32"/>
    <mergeCell ref="J32:K32"/>
    <mergeCell ref="B33:C33"/>
    <mergeCell ref="D33:E33"/>
    <mergeCell ref="F33:H33"/>
    <mergeCell ref="J33:K33"/>
  </mergeCells>
  <phoneticPr fontId="14"/>
  <hyperlinks>
    <hyperlink ref="A1" location="トップ!A1" display="トップへ" xr:uid="{00000000-0004-0000-1100-000000000000}"/>
    <hyperlink ref="L1" location="トップ!A1" display="トップへ" xr:uid="{00000000-0004-0000-1100-000001000000}"/>
  </hyperlinks>
  <pageMargins left="0.75" right="0.26" top="0.56000000000000005" bottom="0.38" header="0.51200000000000001" footer="0.28000000000000003"/>
  <pageSetup paperSize="9"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76"/>
  <sheetViews>
    <sheetView view="pageBreakPreview" zoomScaleNormal="100" zoomScaleSheetLayoutView="100" workbookViewId="0"/>
  </sheetViews>
  <sheetFormatPr defaultColWidth="9" defaultRowHeight="13"/>
  <cols>
    <col min="1" max="1" width="9" style="428" customWidth="1"/>
    <col min="2" max="2" width="4.08984375" style="428" customWidth="1"/>
    <col min="3" max="3" width="20.26953125" style="428" customWidth="1"/>
    <col min="4" max="4" width="18" style="428" customWidth="1"/>
    <col min="5" max="5" width="10.453125" style="428" customWidth="1"/>
    <col min="6" max="7" width="12.08984375" style="428" customWidth="1"/>
    <col min="8" max="8" width="4.453125" style="428" customWidth="1"/>
    <col min="9" max="11" width="9" style="428"/>
    <col min="12" max="12" width="32.6328125" style="428" customWidth="1"/>
    <col min="13" max="16384" width="9" style="428"/>
  </cols>
  <sheetData>
    <row r="1" spans="1:17">
      <c r="A1" s="556"/>
      <c r="G1" s="556" t="s">
        <v>810</v>
      </c>
    </row>
    <row r="2" spans="1:17">
      <c r="A2" s="1363" t="s">
        <v>1638</v>
      </c>
    </row>
    <row r="3" spans="1:17" ht="16.5">
      <c r="C3" s="429" t="s">
        <v>734</v>
      </c>
      <c r="I3" s="1355" t="s">
        <v>1674</v>
      </c>
      <c r="J3"/>
      <c r="K3"/>
      <c r="L3"/>
      <c r="M3"/>
      <c r="N3"/>
      <c r="O3"/>
      <c r="P3"/>
      <c r="Q3"/>
    </row>
    <row r="4" spans="1:17" ht="13.5" customHeight="1">
      <c r="C4" s="428" t="s">
        <v>469</v>
      </c>
      <c r="I4" s="3156" t="s">
        <v>1728</v>
      </c>
      <c r="J4" s="3156"/>
      <c r="K4" s="3156"/>
      <c r="L4" s="3156"/>
      <c r="M4" s="3156"/>
      <c r="N4" s="3156"/>
      <c r="O4" s="3156"/>
      <c r="P4" s="3156"/>
      <c r="Q4" s="3156"/>
    </row>
    <row r="5" spans="1:17">
      <c r="C5" s="428" t="s">
        <v>470</v>
      </c>
      <c r="I5" s="3156"/>
      <c r="J5" s="3156"/>
      <c r="K5" s="3156"/>
      <c r="L5" s="3156"/>
      <c r="M5" s="3156"/>
      <c r="N5" s="3156"/>
      <c r="O5" s="3156"/>
      <c r="P5" s="3156"/>
      <c r="Q5" s="3156"/>
    </row>
    <row r="6" spans="1:17" ht="36" customHeight="1">
      <c r="A6" s="431" t="s">
        <v>95</v>
      </c>
      <c r="B6" s="4664"/>
      <c r="C6" s="4665"/>
      <c r="D6" s="432" t="s">
        <v>288</v>
      </c>
      <c r="E6" s="4666"/>
      <c r="F6" s="4667"/>
      <c r="G6" s="4668"/>
      <c r="I6" s="3156"/>
      <c r="J6" s="3156"/>
      <c r="K6" s="3156"/>
      <c r="L6" s="3156"/>
      <c r="M6" s="3156"/>
      <c r="N6" s="3156"/>
      <c r="O6" s="3156"/>
      <c r="P6" s="3156"/>
      <c r="Q6" s="3156"/>
    </row>
    <row r="7" spans="1:17" ht="20.149999999999999" customHeight="1">
      <c r="A7" s="4669" t="s">
        <v>39</v>
      </c>
      <c r="B7" s="4670"/>
      <c r="C7" s="4671"/>
      <c r="D7" s="4672"/>
      <c r="E7" s="4673"/>
      <c r="F7" s="433" t="s">
        <v>94</v>
      </c>
      <c r="G7" s="431" t="s">
        <v>38</v>
      </c>
      <c r="I7" s="3156"/>
      <c r="J7" s="3156"/>
      <c r="K7" s="3156"/>
      <c r="L7" s="3156"/>
      <c r="M7" s="3156"/>
      <c r="N7" s="3156"/>
      <c r="O7" s="3156"/>
      <c r="P7" s="3156"/>
      <c r="Q7" s="3156"/>
    </row>
    <row r="8" spans="1:17" ht="20.149999999999999" customHeight="1">
      <c r="A8" s="4659"/>
      <c r="B8" s="4674"/>
      <c r="C8" s="4674"/>
      <c r="D8" s="4674"/>
      <c r="E8" s="4675"/>
      <c r="F8" s="4679"/>
      <c r="G8" s="4679"/>
      <c r="I8" s="3156"/>
      <c r="J8" s="3156"/>
      <c r="K8" s="3156"/>
      <c r="L8" s="3156"/>
      <c r="M8" s="3156"/>
      <c r="N8" s="3156"/>
      <c r="O8" s="3156"/>
      <c r="P8" s="3156"/>
      <c r="Q8" s="3156"/>
    </row>
    <row r="9" spans="1:17" ht="27" customHeight="1">
      <c r="A9" s="4659"/>
      <c r="B9" s="4674"/>
      <c r="C9" s="4674"/>
      <c r="D9" s="4674"/>
      <c r="E9" s="4675"/>
      <c r="F9" s="4680"/>
      <c r="G9" s="4680"/>
      <c r="I9" s="3156"/>
      <c r="J9" s="3156"/>
      <c r="K9" s="3156"/>
      <c r="L9" s="3156"/>
      <c r="M9" s="3156"/>
      <c r="N9" s="3156"/>
      <c r="O9" s="3156"/>
      <c r="P9" s="3156"/>
      <c r="Q9" s="3156"/>
    </row>
    <row r="10" spans="1:17" ht="14.25" customHeight="1">
      <c r="A10" s="4676"/>
      <c r="B10" s="4677"/>
      <c r="C10" s="4677"/>
      <c r="D10" s="4677"/>
      <c r="E10" s="4678"/>
      <c r="F10" s="434"/>
      <c r="G10" s="434"/>
    </row>
    <row r="11" spans="1:17" ht="16.5" customHeight="1" thickBot="1">
      <c r="A11" s="4681" t="s">
        <v>40</v>
      </c>
      <c r="B11" s="4682"/>
      <c r="C11" s="4683"/>
      <c r="D11" s="4684"/>
      <c r="E11" s="4684"/>
      <c r="F11" s="4684"/>
      <c r="G11" s="4685"/>
      <c r="I11" s="1362" t="s">
        <v>1561</v>
      </c>
    </row>
    <row r="12" spans="1:17" ht="20.149999999999999" customHeight="1">
      <c r="A12" s="4659"/>
      <c r="B12" s="4674"/>
      <c r="C12" s="4674"/>
      <c r="D12" s="4674"/>
      <c r="E12" s="4674"/>
      <c r="F12" s="4674"/>
      <c r="G12" s="4675"/>
      <c r="I12" s="4709" t="s">
        <v>1773</v>
      </c>
      <c r="J12" s="4710"/>
      <c r="K12" s="4710"/>
      <c r="L12" s="4710"/>
      <c r="M12" s="4710"/>
      <c r="N12" s="4710"/>
      <c r="O12" s="4710"/>
      <c r="P12" s="4710"/>
      <c r="Q12" s="4711"/>
    </row>
    <row r="13" spans="1:17" ht="20.149999999999999" customHeight="1">
      <c r="A13" s="4659"/>
      <c r="B13" s="4674"/>
      <c r="C13" s="4674"/>
      <c r="D13" s="4674"/>
      <c r="E13" s="4674"/>
      <c r="F13" s="4674"/>
      <c r="G13" s="4675"/>
      <c r="I13" s="4712"/>
      <c r="J13" s="4650"/>
      <c r="K13" s="4650"/>
      <c r="L13" s="4650"/>
      <c r="M13" s="4650"/>
      <c r="N13" s="4650"/>
      <c r="O13" s="4650"/>
      <c r="P13" s="4650"/>
      <c r="Q13" s="4713"/>
    </row>
    <row r="14" spans="1:17" ht="24.75" customHeight="1" thickBot="1">
      <c r="A14" s="4659"/>
      <c r="B14" s="4674"/>
      <c r="C14" s="4674"/>
      <c r="D14" s="4674"/>
      <c r="E14" s="4674"/>
      <c r="F14" s="4674"/>
      <c r="G14" s="4675"/>
      <c r="I14" s="4714"/>
      <c r="J14" s="4715"/>
      <c r="K14" s="4715"/>
      <c r="L14" s="4715"/>
      <c r="M14" s="4715"/>
      <c r="N14" s="4715"/>
      <c r="O14" s="4715"/>
      <c r="P14" s="4715"/>
      <c r="Q14" s="4716"/>
    </row>
    <row r="15" spans="1:17" ht="59.25" customHeight="1">
      <c r="A15" s="4659"/>
      <c r="B15" s="4674"/>
      <c r="C15" s="4674"/>
      <c r="D15" s="4674"/>
      <c r="E15" s="4674"/>
      <c r="F15" s="4674"/>
      <c r="G15" s="4675"/>
      <c r="I15" s="296" t="s">
        <v>1563</v>
      </c>
      <c r="J15" s="1364"/>
      <c r="K15" s="1364"/>
      <c r="L15" s="1364"/>
      <c r="M15" s="1364"/>
      <c r="N15" s="1364"/>
      <c r="O15" s="1364"/>
      <c r="P15" s="1364"/>
      <c r="Q15" s="1364"/>
    </row>
    <row r="16" spans="1:17" ht="37.5" customHeight="1">
      <c r="A16" s="4659"/>
      <c r="B16" s="4674"/>
      <c r="C16" s="4674"/>
      <c r="D16" s="4674"/>
      <c r="E16" s="4674"/>
      <c r="F16" s="4674"/>
      <c r="G16" s="4675"/>
      <c r="I16" s="4646" t="s">
        <v>2466</v>
      </c>
      <c r="J16" s="4647"/>
      <c r="K16" s="4647"/>
      <c r="L16" s="4647"/>
      <c r="M16" s="4647"/>
      <c r="N16" s="4647"/>
      <c r="O16" s="4647"/>
      <c r="P16" s="4647"/>
      <c r="Q16" s="4648"/>
    </row>
    <row r="17" spans="1:17" ht="21" customHeight="1">
      <c r="A17" s="624"/>
      <c r="B17" s="437"/>
      <c r="C17" s="437"/>
      <c r="D17" s="437"/>
      <c r="E17" s="437"/>
      <c r="F17" s="437"/>
      <c r="G17" s="438"/>
      <c r="I17" s="4649"/>
      <c r="J17" s="4650"/>
      <c r="K17" s="4650"/>
      <c r="L17" s="4650"/>
      <c r="M17" s="4650"/>
      <c r="N17" s="4650"/>
      <c r="O17" s="4650"/>
      <c r="P17" s="4650"/>
      <c r="Q17" s="4651"/>
    </row>
    <row r="18" spans="1:17" ht="31.5" customHeight="1">
      <c r="A18" s="4686" t="s">
        <v>270</v>
      </c>
      <c r="B18" s="4687"/>
      <c r="C18" s="4688"/>
      <c r="D18" s="434"/>
      <c r="E18" s="439"/>
      <c r="F18" s="440" t="s">
        <v>735</v>
      </c>
      <c r="G18" s="431" t="s">
        <v>38</v>
      </c>
      <c r="I18" s="4649"/>
      <c r="J18" s="4650"/>
      <c r="K18" s="4650"/>
      <c r="L18" s="4650"/>
      <c r="M18" s="4650"/>
      <c r="N18" s="4650"/>
      <c r="O18" s="4650"/>
      <c r="P18" s="4650"/>
      <c r="Q18" s="4651"/>
    </row>
    <row r="19" spans="1:17" ht="27" customHeight="1">
      <c r="A19" s="4683"/>
      <c r="B19" s="4684"/>
      <c r="C19" s="4684"/>
      <c r="D19" s="4684"/>
      <c r="E19" s="4685"/>
      <c r="F19" s="4695"/>
      <c r="G19" s="4679"/>
      <c r="I19" s="4649"/>
      <c r="J19" s="4650"/>
      <c r="K19" s="4650"/>
      <c r="L19" s="4650"/>
      <c r="M19" s="4650"/>
      <c r="N19" s="4650"/>
      <c r="O19" s="4650"/>
      <c r="P19" s="4650"/>
      <c r="Q19" s="4651"/>
    </row>
    <row r="20" spans="1:17" ht="28.5" customHeight="1">
      <c r="A20" s="4689"/>
      <c r="B20" s="4690"/>
      <c r="C20" s="4690"/>
      <c r="D20" s="4690"/>
      <c r="E20" s="4691"/>
      <c r="F20" s="4696"/>
      <c r="G20" s="4680"/>
      <c r="I20" s="4649"/>
      <c r="J20" s="4650"/>
      <c r="K20" s="4650"/>
      <c r="L20" s="4650"/>
      <c r="M20" s="4650"/>
      <c r="N20" s="4650"/>
      <c r="O20" s="4650"/>
      <c r="P20" s="4650"/>
      <c r="Q20" s="4651"/>
    </row>
    <row r="21" spans="1:17" ht="15.75" customHeight="1">
      <c r="A21" s="4689"/>
      <c r="B21" s="4690"/>
      <c r="C21" s="4690"/>
      <c r="D21" s="4690"/>
      <c r="E21" s="4691"/>
      <c r="F21" s="434"/>
      <c r="G21" s="434"/>
      <c r="I21" s="4649"/>
      <c r="J21" s="4650"/>
      <c r="K21" s="4650"/>
      <c r="L21" s="4650"/>
      <c r="M21" s="4650"/>
      <c r="N21" s="4650"/>
      <c r="O21" s="4650"/>
      <c r="P21" s="4650"/>
      <c r="Q21" s="4651"/>
    </row>
    <row r="22" spans="1:17" ht="21.75" customHeight="1">
      <c r="A22" s="4689"/>
      <c r="B22" s="4690"/>
      <c r="C22" s="4690"/>
      <c r="D22" s="4690"/>
      <c r="E22" s="4691"/>
      <c r="F22" s="4657" t="s">
        <v>4</v>
      </c>
      <c r="G22" s="4658"/>
      <c r="I22" s="4649"/>
      <c r="J22" s="4650"/>
      <c r="K22" s="4650"/>
      <c r="L22" s="4650"/>
      <c r="M22" s="4650"/>
      <c r="N22" s="4650"/>
      <c r="O22" s="4650"/>
      <c r="P22" s="4650"/>
      <c r="Q22" s="4651"/>
    </row>
    <row r="23" spans="1:17" ht="28.5" customHeight="1">
      <c r="A23" s="4689"/>
      <c r="B23" s="4690"/>
      <c r="C23" s="4690"/>
      <c r="D23" s="4690"/>
      <c r="E23" s="4691"/>
      <c r="F23" s="4689"/>
      <c r="G23" s="4691"/>
      <c r="I23" s="4652"/>
      <c r="J23" s="4653"/>
      <c r="K23" s="4653"/>
      <c r="L23" s="4653"/>
      <c r="M23" s="4653"/>
      <c r="N23" s="4653"/>
      <c r="O23" s="4653"/>
      <c r="P23" s="4653"/>
      <c r="Q23" s="4654"/>
    </row>
    <row r="24" spans="1:17" ht="23.25" customHeight="1">
      <c r="A24" s="4689"/>
      <c r="B24" s="4690"/>
      <c r="C24" s="4690"/>
      <c r="D24" s="4690"/>
      <c r="E24" s="4691"/>
      <c r="F24" s="4689"/>
      <c r="G24" s="4691"/>
      <c r="I24" s="1355" t="s">
        <v>1560</v>
      </c>
      <c r="J24" s="1364"/>
      <c r="K24" s="1364"/>
      <c r="L24" s="1364"/>
      <c r="M24" s="1364"/>
      <c r="N24" s="1364"/>
      <c r="O24" s="1364"/>
      <c r="P24" s="1364"/>
      <c r="Q24" s="1364"/>
    </row>
    <row r="25" spans="1:17" ht="20.149999999999999" customHeight="1">
      <c r="A25" s="4689"/>
      <c r="B25" s="4690"/>
      <c r="C25" s="4690"/>
      <c r="D25" s="4690"/>
      <c r="E25" s="4691"/>
      <c r="F25" s="4689"/>
      <c r="G25" s="4691"/>
      <c r="I25" s="4646" t="s">
        <v>1583</v>
      </c>
      <c r="J25" s="4647"/>
      <c r="K25" s="4647"/>
      <c r="L25" s="4647"/>
      <c r="M25" s="4647"/>
      <c r="N25" s="4647"/>
      <c r="O25" s="4647"/>
      <c r="P25" s="4647"/>
      <c r="Q25" s="4648"/>
    </row>
    <row r="26" spans="1:17" ht="20.149999999999999" customHeight="1">
      <c r="A26" s="4692"/>
      <c r="B26" s="4693"/>
      <c r="C26" s="4693"/>
      <c r="D26" s="4693"/>
      <c r="E26" s="4694"/>
      <c r="F26" s="437"/>
      <c r="G26" s="438"/>
      <c r="I26" s="4649"/>
      <c r="J26" s="4650"/>
      <c r="K26" s="4650"/>
      <c r="L26" s="4650"/>
      <c r="M26" s="4650"/>
      <c r="N26" s="4650"/>
      <c r="O26" s="4650"/>
      <c r="P26" s="4650"/>
      <c r="Q26" s="4651"/>
    </row>
    <row r="27" spans="1:17" ht="19.5" customHeight="1">
      <c r="A27" s="4706" t="s">
        <v>271</v>
      </c>
      <c r="B27" s="4707"/>
      <c r="C27" s="4708"/>
      <c r="D27" s="434"/>
      <c r="E27" s="439"/>
      <c r="F27" s="441" t="s">
        <v>735</v>
      </c>
      <c r="G27" s="442" t="s">
        <v>289</v>
      </c>
      <c r="I27" s="4652"/>
      <c r="J27" s="4653"/>
      <c r="K27" s="4653"/>
      <c r="L27" s="4653"/>
      <c r="M27" s="4653"/>
      <c r="N27" s="4653"/>
      <c r="O27" s="4653"/>
      <c r="P27" s="4653"/>
      <c r="Q27" s="4654"/>
    </row>
    <row r="28" spans="1:17" ht="19.5" customHeight="1">
      <c r="A28" s="4683"/>
      <c r="B28" s="4684"/>
      <c r="C28" s="4684"/>
      <c r="D28" s="4684"/>
      <c r="E28" s="4685"/>
      <c r="F28" s="4655"/>
      <c r="G28" s="4655"/>
    </row>
    <row r="29" spans="1:17" ht="19.5" customHeight="1">
      <c r="A29" s="4689"/>
      <c r="B29" s="4690"/>
      <c r="C29" s="4690"/>
      <c r="D29" s="4690"/>
      <c r="E29" s="4691"/>
      <c r="F29" s="4656"/>
      <c r="G29" s="4656"/>
    </row>
    <row r="30" spans="1:17" ht="17.25" customHeight="1">
      <c r="A30" s="4689"/>
      <c r="B30" s="4690"/>
      <c r="C30" s="4690"/>
      <c r="D30" s="4690"/>
      <c r="E30" s="4691"/>
      <c r="F30" s="434"/>
      <c r="G30" s="434"/>
    </row>
    <row r="31" spans="1:17" ht="19.5" customHeight="1">
      <c r="A31" s="4689"/>
      <c r="B31" s="4690"/>
      <c r="C31" s="4690"/>
      <c r="D31" s="4690"/>
      <c r="E31" s="4691"/>
      <c r="F31" s="4657" t="s">
        <v>4</v>
      </c>
      <c r="G31" s="4658"/>
    </row>
    <row r="32" spans="1:17" ht="19.5" customHeight="1">
      <c r="A32" s="4692"/>
      <c r="B32" s="4693"/>
      <c r="C32" s="4693"/>
      <c r="D32" s="4693"/>
      <c r="E32" s="4694"/>
      <c r="F32" s="4659"/>
      <c r="G32" s="4660"/>
    </row>
    <row r="33" spans="1:12" ht="19.5" customHeight="1">
      <c r="A33" s="4662" t="s">
        <v>20</v>
      </c>
      <c r="B33" s="4663"/>
      <c r="C33" s="4663"/>
      <c r="D33" s="434"/>
      <c r="E33" s="443"/>
      <c r="F33" s="4661"/>
      <c r="G33" s="4660"/>
    </row>
    <row r="34" spans="1:12" ht="19.5" customHeight="1">
      <c r="A34" s="4697"/>
      <c r="B34" s="4698"/>
      <c r="C34" s="4698"/>
      <c r="D34" s="4698"/>
      <c r="E34" s="4699"/>
      <c r="F34" s="4661"/>
      <c r="G34" s="4660"/>
    </row>
    <row r="35" spans="1:12" ht="19.5" customHeight="1">
      <c r="A35" s="4700"/>
      <c r="B35" s="4701"/>
      <c r="C35" s="4701"/>
      <c r="D35" s="4701"/>
      <c r="E35" s="4702"/>
      <c r="F35" s="4661"/>
      <c r="G35" s="4660"/>
    </row>
    <row r="36" spans="1:12" ht="19.5" customHeight="1">
      <c r="A36" s="4703"/>
      <c r="B36" s="4704"/>
      <c r="C36" s="4704"/>
      <c r="D36" s="4704"/>
      <c r="E36" s="4705"/>
      <c r="F36" s="437"/>
      <c r="G36" s="438"/>
    </row>
    <row r="37" spans="1:12" ht="16.5" customHeight="1">
      <c r="A37" s="428" t="s">
        <v>21</v>
      </c>
    </row>
    <row r="38" spans="1:12" ht="16.5" customHeight="1"/>
    <row r="39" spans="1:12" ht="27" customHeight="1"/>
    <row r="40" spans="1:12">
      <c r="A40" s="556" t="s">
        <v>810</v>
      </c>
      <c r="G40" s="556" t="s">
        <v>810</v>
      </c>
    </row>
    <row r="41" spans="1:12">
      <c r="A41" s="428" t="s">
        <v>263</v>
      </c>
    </row>
    <row r="42" spans="1:12" ht="16.5">
      <c r="C42" s="429" t="s">
        <v>734</v>
      </c>
    </row>
    <row r="43" spans="1:12">
      <c r="C43" s="428" t="s">
        <v>469</v>
      </c>
    </row>
    <row r="44" spans="1:12">
      <c r="C44" s="428" t="s">
        <v>470</v>
      </c>
    </row>
    <row r="45" spans="1:12" ht="36" customHeight="1">
      <c r="A45" s="431" t="s">
        <v>95</v>
      </c>
      <c r="B45" s="4664"/>
      <c r="C45" s="4665"/>
      <c r="D45" s="432" t="s">
        <v>288</v>
      </c>
      <c r="E45" s="4666"/>
      <c r="F45" s="4667"/>
      <c r="G45" s="4668"/>
    </row>
    <row r="46" spans="1:12" ht="20.149999999999999" customHeight="1">
      <c r="A46" s="4669" t="s">
        <v>39</v>
      </c>
      <c r="B46" s="4670"/>
      <c r="C46" s="4671"/>
      <c r="D46" s="4672"/>
      <c r="E46" s="4673"/>
      <c r="F46" s="433" t="s">
        <v>94</v>
      </c>
      <c r="G46" s="431" t="s">
        <v>38</v>
      </c>
      <c r="L46" s="430"/>
    </row>
    <row r="47" spans="1:12" ht="20.149999999999999" customHeight="1">
      <c r="A47" s="4659"/>
      <c r="B47" s="4674"/>
      <c r="C47" s="4674"/>
      <c r="D47" s="4674"/>
      <c r="E47" s="4675"/>
      <c r="F47" s="4679"/>
      <c r="G47" s="4679"/>
      <c r="L47" s="430"/>
    </row>
    <row r="48" spans="1:12" ht="27" customHeight="1">
      <c r="A48" s="4659"/>
      <c r="B48" s="4674"/>
      <c r="C48" s="4674"/>
      <c r="D48" s="4674"/>
      <c r="E48" s="4675"/>
      <c r="F48" s="4680"/>
      <c r="G48" s="4680"/>
    </row>
    <row r="49" spans="1:12" ht="14.25" customHeight="1">
      <c r="A49" s="4676"/>
      <c r="B49" s="4677"/>
      <c r="C49" s="4677"/>
      <c r="D49" s="4677"/>
      <c r="E49" s="4678"/>
      <c r="F49" s="434"/>
      <c r="G49" s="434"/>
    </row>
    <row r="50" spans="1:12" ht="16.5" customHeight="1">
      <c r="A50" s="4681" t="s">
        <v>40</v>
      </c>
      <c r="B50" s="4682"/>
      <c r="C50" s="4683"/>
      <c r="D50" s="4684"/>
      <c r="E50" s="4684"/>
      <c r="F50" s="4684"/>
      <c r="G50" s="4685"/>
    </row>
    <row r="51" spans="1:12" ht="20.149999999999999" customHeight="1">
      <c r="A51" s="4659"/>
      <c r="B51" s="4674"/>
      <c r="C51" s="4674"/>
      <c r="D51" s="4674"/>
      <c r="E51" s="4674"/>
      <c r="F51" s="4674"/>
      <c r="G51" s="4675"/>
    </row>
    <row r="52" spans="1:12" ht="20.149999999999999" customHeight="1">
      <c r="A52" s="4659"/>
      <c r="B52" s="4674"/>
      <c r="C52" s="4674"/>
      <c r="D52" s="4674"/>
      <c r="E52" s="4674"/>
      <c r="F52" s="4674"/>
      <c r="G52" s="4675"/>
    </row>
    <row r="53" spans="1:12" ht="24.75" customHeight="1">
      <c r="A53" s="4659"/>
      <c r="B53" s="4674"/>
      <c r="C53" s="4674"/>
      <c r="D53" s="4674"/>
      <c r="E53" s="4674"/>
      <c r="F53" s="4674"/>
      <c r="G53" s="4675"/>
      <c r="L53" s="435"/>
    </row>
    <row r="54" spans="1:12" ht="59.25" customHeight="1">
      <c r="A54" s="4659"/>
      <c r="B54" s="4674"/>
      <c r="C54" s="4674"/>
      <c r="D54" s="4674"/>
      <c r="E54" s="4674"/>
      <c r="F54" s="4674"/>
      <c r="G54" s="4675"/>
      <c r="L54" s="435"/>
    </row>
    <row r="55" spans="1:12" ht="37.5" customHeight="1">
      <c r="A55" s="4659"/>
      <c r="B55" s="4674"/>
      <c r="C55" s="4674"/>
      <c r="D55" s="4674"/>
      <c r="E55" s="4674"/>
      <c r="F55" s="4674"/>
      <c r="G55" s="4675"/>
      <c r="L55" s="435"/>
    </row>
    <row r="56" spans="1:12" ht="21" customHeight="1">
      <c r="A56" s="624"/>
      <c r="B56" s="437"/>
      <c r="C56" s="437"/>
      <c r="D56" s="437"/>
      <c r="E56" s="437"/>
      <c r="F56" s="437"/>
      <c r="G56" s="438"/>
      <c r="L56" s="436"/>
    </row>
    <row r="57" spans="1:12" ht="31.5" customHeight="1">
      <c r="A57" s="4686" t="s">
        <v>270</v>
      </c>
      <c r="B57" s="4687"/>
      <c r="C57" s="4688"/>
      <c r="D57" s="434"/>
      <c r="E57" s="439"/>
      <c r="F57" s="441" t="s">
        <v>735</v>
      </c>
      <c r="G57" s="431" t="s">
        <v>38</v>
      </c>
    </row>
    <row r="58" spans="1:12" ht="27" customHeight="1">
      <c r="A58" s="4683"/>
      <c r="B58" s="4684"/>
      <c r="C58" s="4684"/>
      <c r="D58" s="4684"/>
      <c r="E58" s="4685"/>
      <c r="F58" s="4695"/>
      <c r="G58" s="4679"/>
    </row>
    <row r="59" spans="1:12" ht="28.5" customHeight="1">
      <c r="A59" s="4689"/>
      <c r="B59" s="4690"/>
      <c r="C59" s="4690"/>
      <c r="D59" s="4690"/>
      <c r="E59" s="4691"/>
      <c r="F59" s="4696"/>
      <c r="G59" s="4680"/>
    </row>
    <row r="60" spans="1:12" ht="15.75" customHeight="1">
      <c r="A60" s="4689"/>
      <c r="B60" s="4690"/>
      <c r="C60" s="4690"/>
      <c r="D60" s="4690"/>
      <c r="E60" s="4691"/>
      <c r="F60" s="434"/>
      <c r="G60" s="434"/>
      <c r="L60" s="386"/>
    </row>
    <row r="61" spans="1:12" ht="21.75" customHeight="1">
      <c r="A61" s="4689"/>
      <c r="B61" s="4690"/>
      <c r="C61" s="4690"/>
      <c r="D61" s="4690"/>
      <c r="E61" s="4691"/>
      <c r="F61" s="4657" t="s">
        <v>4</v>
      </c>
      <c r="G61" s="4658"/>
      <c r="L61" s="386"/>
    </row>
    <row r="62" spans="1:12" ht="28.5" customHeight="1">
      <c r="A62" s="4689"/>
      <c r="B62" s="4690"/>
      <c r="C62" s="4690"/>
      <c r="D62" s="4690"/>
      <c r="E62" s="4691"/>
      <c r="F62" s="4689"/>
      <c r="G62" s="4691"/>
      <c r="L62" s="386"/>
    </row>
    <row r="63" spans="1:12" ht="23.25" customHeight="1">
      <c r="A63" s="4689"/>
      <c r="B63" s="4690"/>
      <c r="C63" s="4690"/>
      <c r="D63" s="4690"/>
      <c r="E63" s="4691"/>
      <c r="F63" s="4689"/>
      <c r="G63" s="4691"/>
      <c r="L63" s="386"/>
    </row>
    <row r="64" spans="1:12" ht="20.149999999999999" customHeight="1">
      <c r="A64" s="4689"/>
      <c r="B64" s="4690"/>
      <c r="C64" s="4690"/>
      <c r="D64" s="4690"/>
      <c r="E64" s="4691"/>
      <c r="F64" s="4689"/>
      <c r="G64" s="4691"/>
      <c r="L64" s="386"/>
    </row>
    <row r="65" spans="1:7" ht="20.149999999999999" customHeight="1">
      <c r="A65" s="4692"/>
      <c r="B65" s="4693"/>
      <c r="C65" s="4693"/>
      <c r="D65" s="4693"/>
      <c r="E65" s="4694"/>
      <c r="F65" s="437"/>
      <c r="G65" s="438"/>
    </row>
    <row r="66" spans="1:7" ht="19.5" customHeight="1">
      <c r="A66" s="4706" t="s">
        <v>271</v>
      </c>
      <c r="B66" s="4707"/>
      <c r="C66" s="4708"/>
      <c r="D66" s="434"/>
      <c r="E66" s="439"/>
      <c r="F66" s="441" t="s">
        <v>735</v>
      </c>
      <c r="G66" s="442" t="s">
        <v>289</v>
      </c>
    </row>
    <row r="67" spans="1:7" ht="19.5" customHeight="1">
      <c r="A67" s="4683"/>
      <c r="B67" s="4684"/>
      <c r="C67" s="4684"/>
      <c r="D67" s="4684"/>
      <c r="E67" s="4685"/>
      <c r="F67" s="4655"/>
      <c r="G67" s="4655"/>
    </row>
    <row r="68" spans="1:7" ht="19.5" customHeight="1">
      <c r="A68" s="4689"/>
      <c r="B68" s="4690"/>
      <c r="C68" s="4690"/>
      <c r="D68" s="4690"/>
      <c r="E68" s="4691"/>
      <c r="F68" s="4656"/>
      <c r="G68" s="4656"/>
    </row>
    <row r="69" spans="1:7" ht="17.25" customHeight="1">
      <c r="A69" s="4689"/>
      <c r="B69" s="4690"/>
      <c r="C69" s="4690"/>
      <c r="D69" s="4690"/>
      <c r="E69" s="4691"/>
      <c r="F69" s="434"/>
      <c r="G69" s="434"/>
    </row>
    <row r="70" spans="1:7" ht="19.5" customHeight="1">
      <c r="A70" s="4689"/>
      <c r="B70" s="4690"/>
      <c r="C70" s="4690"/>
      <c r="D70" s="4690"/>
      <c r="E70" s="4691"/>
      <c r="F70" s="4657" t="s">
        <v>4</v>
      </c>
      <c r="G70" s="4658"/>
    </row>
    <row r="71" spans="1:7" ht="19.5" customHeight="1">
      <c r="A71" s="4692"/>
      <c r="B71" s="4693"/>
      <c r="C71" s="4693"/>
      <c r="D71" s="4693"/>
      <c r="E71" s="4694"/>
      <c r="F71" s="4659"/>
      <c r="G71" s="4660"/>
    </row>
    <row r="72" spans="1:7" ht="19.5" customHeight="1">
      <c r="A72" s="4662" t="s">
        <v>20</v>
      </c>
      <c r="B72" s="4663"/>
      <c r="C72" s="4663"/>
      <c r="D72" s="434"/>
      <c r="E72" s="443"/>
      <c r="F72" s="4661"/>
      <c r="G72" s="4660"/>
    </row>
    <row r="73" spans="1:7" ht="19.5" customHeight="1">
      <c r="A73" s="4697"/>
      <c r="B73" s="4698"/>
      <c r="C73" s="4698"/>
      <c r="D73" s="4698"/>
      <c r="E73" s="4699"/>
      <c r="F73" s="4661"/>
      <c r="G73" s="4660"/>
    </row>
    <row r="74" spans="1:7" ht="19.5" customHeight="1">
      <c r="A74" s="4700"/>
      <c r="B74" s="4701"/>
      <c r="C74" s="4701"/>
      <c r="D74" s="4701"/>
      <c r="E74" s="4702"/>
      <c r="F74" s="4661"/>
      <c r="G74" s="4660"/>
    </row>
    <row r="75" spans="1:7" ht="19.5" customHeight="1">
      <c r="A75" s="4703"/>
      <c r="B75" s="4704"/>
      <c r="C75" s="4704"/>
      <c r="D75" s="4704"/>
      <c r="E75" s="4705"/>
      <c r="F75" s="437"/>
      <c r="G75" s="438"/>
    </row>
    <row r="76" spans="1:7" ht="16.5" customHeight="1">
      <c r="A76" s="428" t="s">
        <v>21</v>
      </c>
    </row>
  </sheetData>
  <mergeCells count="52">
    <mergeCell ref="I12:Q14"/>
    <mergeCell ref="F61:G61"/>
    <mergeCell ref="F67:F68"/>
    <mergeCell ref="G67:G68"/>
    <mergeCell ref="F62:G64"/>
    <mergeCell ref="A12:G16"/>
    <mergeCell ref="A18:C18"/>
    <mergeCell ref="A19:E26"/>
    <mergeCell ref="F19:F20"/>
    <mergeCell ref="G19:G20"/>
    <mergeCell ref="F22:G22"/>
    <mergeCell ref="F23:G25"/>
    <mergeCell ref="A34:E36"/>
    <mergeCell ref="A27:C27"/>
    <mergeCell ref="A28:E32"/>
    <mergeCell ref="A50:B50"/>
    <mergeCell ref="F70:G70"/>
    <mergeCell ref="F71:G74"/>
    <mergeCell ref="A73:E75"/>
    <mergeCell ref="A66:C66"/>
    <mergeCell ref="A67:E71"/>
    <mergeCell ref="A72:C72"/>
    <mergeCell ref="C50:G50"/>
    <mergeCell ref="A51:G55"/>
    <mergeCell ref="A57:C57"/>
    <mergeCell ref="A58:E65"/>
    <mergeCell ref="F58:F59"/>
    <mergeCell ref="G58:G59"/>
    <mergeCell ref="B45:C45"/>
    <mergeCell ref="E45:G45"/>
    <mergeCell ref="A46:B46"/>
    <mergeCell ref="C46:E46"/>
    <mergeCell ref="A47:E49"/>
    <mergeCell ref="F47:F48"/>
    <mergeCell ref="G47:G48"/>
    <mergeCell ref="I4:Q9"/>
    <mergeCell ref="A8:E10"/>
    <mergeCell ref="F8:F9"/>
    <mergeCell ref="G8:G9"/>
    <mergeCell ref="A11:B11"/>
    <mergeCell ref="C11:G11"/>
    <mergeCell ref="F32:G35"/>
    <mergeCell ref="A33:C33"/>
    <mergeCell ref="B6:C6"/>
    <mergeCell ref="E6:G6"/>
    <mergeCell ref="A7:B7"/>
    <mergeCell ref="C7:E7"/>
    <mergeCell ref="I16:Q23"/>
    <mergeCell ref="I25:Q27"/>
    <mergeCell ref="F28:F29"/>
    <mergeCell ref="G28:G29"/>
    <mergeCell ref="F31:G31"/>
  </mergeCells>
  <phoneticPr fontId="14"/>
  <hyperlinks>
    <hyperlink ref="G1" location="トップ!A1" display="トップへ" xr:uid="{00000000-0004-0000-1200-000000000000}"/>
    <hyperlink ref="A40" location="トップ!A1" display="トップへ" xr:uid="{00000000-0004-0000-1200-000001000000}"/>
    <hyperlink ref="G40" location="トップ!A1" display="トップへ" xr:uid="{00000000-0004-0000-1200-000002000000}"/>
  </hyperlinks>
  <pageMargins left="0.78740157480314965" right="0.78740157480314965" top="0.78740157480314965" bottom="0.59055118110236227" header="0.51181102362204722" footer="0.51181102362204722"/>
  <pageSetup paperSize="9"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BM61"/>
  <sheetViews>
    <sheetView tabSelected="1" zoomScale="92" zoomScaleNormal="90" workbookViewId="0"/>
  </sheetViews>
  <sheetFormatPr defaultRowHeight="13"/>
  <cols>
    <col min="1" max="13" width="2.6328125" customWidth="1"/>
    <col min="14" max="15" width="3.453125" customWidth="1"/>
    <col min="16" max="20" width="2.6328125" customWidth="1"/>
    <col min="21" max="21" width="3.26953125" customWidth="1"/>
    <col min="22" max="30" width="2.6328125" customWidth="1"/>
    <col min="31" max="31" width="3" customWidth="1"/>
    <col min="32" max="39" width="2.6328125" customWidth="1"/>
    <col min="40" max="40" width="3.36328125" customWidth="1"/>
    <col min="41" max="55" width="2.6328125" customWidth="1"/>
    <col min="56" max="56" width="2.6328125" style="182" customWidth="1"/>
    <col min="57" max="65" width="9" style="182"/>
  </cols>
  <sheetData>
    <row r="1" spans="1:55" ht="19.5" thickBot="1">
      <c r="A1" s="182"/>
      <c r="B1" s="3094" t="s">
        <v>1105</v>
      </c>
      <c r="C1" s="3094"/>
      <c r="D1" s="3094"/>
      <c r="E1" s="3094"/>
      <c r="F1" s="3094"/>
      <c r="G1" s="3094"/>
      <c r="H1" s="3094"/>
      <c r="I1" s="3094"/>
      <c r="J1" s="3094"/>
      <c r="K1" s="3094"/>
      <c r="L1" s="3094"/>
      <c r="M1" s="3094"/>
      <c r="N1" s="3094"/>
      <c r="O1" s="3094"/>
      <c r="P1" s="182"/>
      <c r="Q1" s="3091" t="s">
        <v>804</v>
      </c>
      <c r="R1" s="3092"/>
      <c r="S1" s="3092"/>
      <c r="T1" s="3092"/>
      <c r="U1" s="3092"/>
      <c r="V1" s="3092"/>
      <c r="W1" s="3092"/>
      <c r="X1" s="3092"/>
      <c r="Y1" s="3092"/>
      <c r="Z1" s="3092"/>
      <c r="AA1" s="3092"/>
      <c r="AB1" s="3092"/>
      <c r="AC1" s="3092"/>
      <c r="AD1" s="3092"/>
      <c r="AE1" s="3092"/>
      <c r="AF1" s="3092"/>
      <c r="AG1" s="3092"/>
      <c r="AH1" s="3092"/>
      <c r="AI1" s="3092"/>
      <c r="AJ1" s="3092"/>
      <c r="AK1" s="3093"/>
      <c r="AL1" s="182"/>
      <c r="AM1" s="182"/>
      <c r="AN1" s="182"/>
      <c r="AO1" s="182"/>
      <c r="AP1" s="182"/>
      <c r="AQ1" s="182"/>
      <c r="AR1" s="182"/>
      <c r="AS1" s="182"/>
      <c r="AT1" s="182"/>
      <c r="AU1" s="182"/>
      <c r="AV1" s="182"/>
      <c r="AW1" s="182"/>
      <c r="AX1" s="182"/>
      <c r="AY1" s="182"/>
      <c r="AZ1" s="182"/>
      <c r="BA1" s="182"/>
      <c r="BB1" s="182"/>
      <c r="BC1" s="182"/>
    </row>
    <row r="2" spans="1:55" ht="13.5" thickBot="1">
      <c r="A2" s="3050" t="s">
        <v>3264</v>
      </c>
      <c r="B2" s="3051"/>
      <c r="C2" s="3051"/>
      <c r="D2" s="3051"/>
      <c r="E2" s="3051"/>
      <c r="F2" s="3051"/>
      <c r="G2" s="3051"/>
      <c r="H2" s="3051"/>
      <c r="I2" s="3051"/>
      <c r="J2" s="3051"/>
      <c r="K2" s="3051"/>
      <c r="L2" s="305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590"/>
      <c r="AQ2" s="590"/>
      <c r="AR2" s="590"/>
      <c r="AS2" s="3090" t="s">
        <v>346</v>
      </c>
      <c r="AT2" s="3090"/>
      <c r="AU2" s="3090"/>
      <c r="AV2" s="3089">
        <v>45339</v>
      </c>
      <c r="AW2" s="3089"/>
      <c r="AX2" s="3089"/>
      <c r="AY2" s="3089"/>
      <c r="AZ2" s="3089"/>
      <c r="BA2" s="3089"/>
      <c r="BB2" s="182"/>
      <c r="BC2" s="182"/>
    </row>
    <row r="3" spans="1:55" ht="13.5" thickBot="1">
      <c r="A3" s="3083" t="s">
        <v>1295</v>
      </c>
      <c r="B3" s="3084"/>
      <c r="C3" s="3084"/>
      <c r="D3" s="3084"/>
      <c r="E3" s="3084"/>
      <c r="F3" s="3084"/>
      <c r="G3" s="3084"/>
      <c r="H3" s="3084"/>
      <c r="I3" s="3084"/>
      <c r="J3" s="3084"/>
      <c r="K3" s="3084"/>
      <c r="L3" s="3085"/>
      <c r="M3" s="182"/>
      <c r="N3" s="3095">
        <v>2024</v>
      </c>
      <c r="O3" s="3095"/>
      <c r="P3" s="182" t="s">
        <v>80</v>
      </c>
      <c r="Q3" s="182"/>
      <c r="R3" s="182" t="s">
        <v>3274</v>
      </c>
      <c r="S3" s="3087" t="s">
        <v>3275</v>
      </c>
      <c r="T3" s="3088"/>
      <c r="U3" s="3072">
        <f>+N3</f>
        <v>2024</v>
      </c>
      <c r="V3" s="3072"/>
      <c r="W3" s="182" t="s">
        <v>475</v>
      </c>
      <c r="X3" s="547">
        <v>4</v>
      </c>
      <c r="Y3" s="182" t="s">
        <v>811</v>
      </c>
      <c r="Z3" s="547">
        <v>1</v>
      </c>
      <c r="AA3" s="182" t="s">
        <v>812</v>
      </c>
      <c r="AB3" s="182" t="s">
        <v>443</v>
      </c>
      <c r="AC3" s="3072">
        <f>+U3+1</f>
        <v>2025</v>
      </c>
      <c r="AD3" s="3072"/>
      <c r="AE3" s="182" t="s">
        <v>475</v>
      </c>
      <c r="AF3" s="547">
        <v>3</v>
      </c>
      <c r="AG3" s="182" t="s">
        <v>811</v>
      </c>
      <c r="AH3" s="547">
        <v>31</v>
      </c>
      <c r="AI3" s="182" t="s">
        <v>812</v>
      </c>
      <c r="AJ3" s="182"/>
      <c r="AK3" s="182"/>
      <c r="AL3" s="182"/>
      <c r="AM3" s="182"/>
      <c r="AN3" s="182"/>
      <c r="AO3" s="182"/>
      <c r="AP3" s="182"/>
      <c r="AQ3" s="182"/>
      <c r="AR3" s="182"/>
      <c r="AS3" s="3090" t="s">
        <v>432</v>
      </c>
      <c r="AT3" s="3090"/>
      <c r="AU3" s="3090"/>
      <c r="AV3" s="3096"/>
      <c r="AW3" s="3096"/>
      <c r="AX3" s="3096"/>
      <c r="AY3" s="3096"/>
      <c r="AZ3" s="3096"/>
      <c r="BA3" s="3096"/>
      <c r="BB3" s="182"/>
      <c r="BC3" s="182"/>
    </row>
    <row r="4" spans="1:55" ht="13.5" thickBot="1">
      <c r="A4" s="182"/>
      <c r="B4" s="182"/>
      <c r="C4" s="182"/>
      <c r="D4" s="182"/>
      <c r="E4" s="182"/>
      <c r="F4" s="182"/>
      <c r="G4" s="182"/>
      <c r="H4" s="182"/>
      <c r="I4" s="590"/>
      <c r="J4" s="590"/>
      <c r="K4" s="590"/>
      <c r="L4" s="591"/>
      <c r="M4" s="591"/>
      <c r="N4" s="591"/>
      <c r="O4" s="591"/>
      <c r="P4" s="591"/>
      <c r="Q4" s="591"/>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row>
    <row r="5" spans="1:55" ht="17" thickBot="1">
      <c r="A5" s="3080" t="s">
        <v>803</v>
      </c>
      <c r="B5" s="3081"/>
      <c r="C5" s="3081"/>
      <c r="D5" s="3081"/>
      <c r="E5" s="3081"/>
      <c r="F5" s="3081"/>
      <c r="G5" s="3081"/>
      <c r="H5" s="3081"/>
      <c r="I5" s="3081"/>
      <c r="J5" s="3081"/>
      <c r="K5" s="3081"/>
      <c r="L5" s="3081"/>
      <c r="M5" s="3081"/>
      <c r="N5" s="3081"/>
      <c r="O5" s="3081"/>
      <c r="P5" s="3081"/>
      <c r="Q5" s="3082"/>
      <c r="R5" s="182"/>
      <c r="S5" s="182"/>
      <c r="T5" s="3077" t="s">
        <v>805</v>
      </c>
      <c r="U5" s="3078"/>
      <c r="V5" s="3078"/>
      <c r="W5" s="3078"/>
      <c r="X5" s="3078"/>
      <c r="Y5" s="3078"/>
      <c r="Z5" s="3078"/>
      <c r="AA5" s="3078"/>
      <c r="AB5" s="3078"/>
      <c r="AC5" s="3078"/>
      <c r="AD5" s="3078"/>
      <c r="AE5" s="3078"/>
      <c r="AF5" s="3078"/>
      <c r="AG5" s="3078"/>
      <c r="AH5" s="3078"/>
      <c r="AI5" s="3078"/>
      <c r="AJ5" s="3079"/>
      <c r="AK5" s="182"/>
      <c r="AL5" s="182"/>
      <c r="AM5" s="3074" t="s">
        <v>806</v>
      </c>
      <c r="AN5" s="3075"/>
      <c r="AO5" s="3075"/>
      <c r="AP5" s="3075"/>
      <c r="AQ5" s="3075"/>
      <c r="AR5" s="3075"/>
      <c r="AS5" s="3075"/>
      <c r="AT5" s="3075"/>
      <c r="AU5" s="3075"/>
      <c r="AV5" s="3075"/>
      <c r="AW5" s="3075"/>
      <c r="AX5" s="3075"/>
      <c r="AY5" s="3075"/>
      <c r="AZ5" s="3075"/>
      <c r="BA5" s="3075"/>
      <c r="BB5" s="3076"/>
      <c r="BC5" s="182"/>
    </row>
    <row r="6" spans="1:55" ht="16.5">
      <c r="A6" s="568" t="s">
        <v>826</v>
      </c>
      <c r="B6" s="539"/>
      <c r="C6" s="539"/>
      <c r="D6" s="539"/>
      <c r="E6" s="539"/>
      <c r="F6" s="539"/>
      <c r="G6" s="539"/>
      <c r="H6" s="539"/>
      <c r="I6" s="539"/>
      <c r="J6" s="539"/>
      <c r="K6" s="539"/>
      <c r="L6" s="539"/>
      <c r="M6" s="539"/>
      <c r="N6" s="539"/>
      <c r="O6" s="539"/>
      <c r="P6" s="539"/>
      <c r="Q6" s="540"/>
      <c r="R6" s="182"/>
      <c r="S6" s="182"/>
      <c r="T6" s="563" t="s">
        <v>813</v>
      </c>
      <c r="U6" s="1215"/>
      <c r="V6" s="1215"/>
      <c r="W6" s="1215"/>
      <c r="X6" s="1215"/>
      <c r="Y6" s="1215"/>
      <c r="Z6" s="3061" t="s">
        <v>1254</v>
      </c>
      <c r="AA6" s="3061"/>
      <c r="AB6" s="3061"/>
      <c r="AC6" s="3061"/>
      <c r="AD6" s="3061"/>
      <c r="AE6" s="1215"/>
      <c r="AF6" s="1215"/>
      <c r="AG6" s="1215"/>
      <c r="AH6" s="1215"/>
      <c r="AI6" s="1215"/>
      <c r="AJ6" s="1216"/>
      <c r="AK6" s="182"/>
      <c r="AL6" s="182"/>
      <c r="AM6" s="575" t="s">
        <v>905</v>
      </c>
      <c r="AN6" s="570"/>
      <c r="AO6" s="570"/>
      <c r="AP6" s="570"/>
      <c r="AQ6" s="570"/>
      <c r="AR6" s="570"/>
      <c r="AS6" s="570"/>
      <c r="AT6" s="570"/>
      <c r="AU6" s="570"/>
      <c r="AV6" s="570"/>
      <c r="AW6" s="570"/>
      <c r="AX6" s="570"/>
      <c r="AY6" s="570"/>
      <c r="AZ6" s="570"/>
      <c r="BA6" s="570"/>
      <c r="BB6" s="571"/>
      <c r="BC6" s="182"/>
    </row>
    <row r="7" spans="1:55">
      <c r="A7" s="568"/>
      <c r="B7" s="539">
        <v>4</v>
      </c>
      <c r="C7" s="3073" t="s">
        <v>2078</v>
      </c>
      <c r="D7" s="3073"/>
      <c r="E7" s="3073"/>
      <c r="F7" s="3073"/>
      <c r="G7" s="3073"/>
      <c r="H7" s="3073"/>
      <c r="I7" s="3073"/>
      <c r="J7" s="3073"/>
      <c r="K7" s="3073"/>
      <c r="L7" s="3073"/>
      <c r="M7" s="3073"/>
      <c r="N7" s="3073"/>
      <c r="O7" s="3073"/>
      <c r="P7" s="3073"/>
      <c r="Q7" s="540"/>
      <c r="R7" s="182"/>
      <c r="S7" s="182"/>
      <c r="T7" s="526"/>
      <c r="U7" s="527">
        <v>6</v>
      </c>
      <c r="V7" s="3097" t="s">
        <v>1541</v>
      </c>
      <c r="W7" s="3097"/>
      <c r="X7" s="3097"/>
      <c r="Y7" s="3097"/>
      <c r="Z7" s="3097"/>
      <c r="AA7" s="3097"/>
      <c r="AB7" s="3097"/>
      <c r="AC7" s="3097"/>
      <c r="AD7" s="3097"/>
      <c r="AE7" s="3097"/>
      <c r="AF7" s="3097"/>
      <c r="AG7" s="3097"/>
      <c r="AH7" s="3097"/>
      <c r="AI7" s="3097"/>
      <c r="AJ7" s="528"/>
      <c r="AK7" s="182"/>
      <c r="AL7" s="182"/>
      <c r="AM7" s="532"/>
      <c r="AN7" s="533">
        <v>6</v>
      </c>
      <c r="AO7" s="3086" t="s">
        <v>1462</v>
      </c>
      <c r="AP7" s="3086"/>
      <c r="AQ7" s="3086"/>
      <c r="AR7" s="3086"/>
      <c r="AS7" s="3086"/>
      <c r="AT7" s="3086"/>
      <c r="AU7" s="3086"/>
      <c r="AV7" s="3086"/>
      <c r="AW7" s="3086"/>
      <c r="AX7" s="3086"/>
      <c r="AY7" s="3086"/>
      <c r="AZ7" s="3086"/>
      <c r="BA7" s="3086"/>
      <c r="BB7" s="569"/>
      <c r="BC7" s="182"/>
    </row>
    <row r="8" spans="1:55">
      <c r="A8" s="568" t="s">
        <v>825</v>
      </c>
      <c r="B8" s="539"/>
      <c r="C8" s="539"/>
      <c r="D8" s="539"/>
      <c r="E8" s="539"/>
      <c r="F8" s="539"/>
      <c r="G8" s="539"/>
      <c r="H8" s="539"/>
      <c r="I8" s="539"/>
      <c r="J8" s="539"/>
      <c r="K8" s="539"/>
      <c r="L8" s="539"/>
      <c r="M8" s="539"/>
      <c r="N8" s="539"/>
      <c r="O8" s="539"/>
      <c r="P8" s="539"/>
      <c r="Q8" s="540"/>
      <c r="R8" s="182"/>
      <c r="S8" s="182"/>
      <c r="T8" s="563" t="s">
        <v>823</v>
      </c>
      <c r="U8" s="527"/>
      <c r="V8" s="562"/>
      <c r="W8" s="562"/>
      <c r="X8" s="562"/>
      <c r="Y8" s="562"/>
      <c r="Z8" s="562"/>
      <c r="AA8" s="562"/>
      <c r="AB8" s="562"/>
      <c r="AC8" s="562"/>
      <c r="AD8" s="562"/>
      <c r="AE8" s="562"/>
      <c r="AF8" s="562"/>
      <c r="AG8" s="562"/>
      <c r="AH8" s="562"/>
      <c r="AI8" s="562"/>
      <c r="AJ8" s="528"/>
      <c r="AK8" s="182"/>
      <c r="AL8" s="182"/>
      <c r="AM8" s="573" t="s">
        <v>831</v>
      </c>
      <c r="AN8" s="533"/>
      <c r="AO8" s="572"/>
      <c r="AP8" s="572"/>
      <c r="AQ8" s="572"/>
      <c r="AR8" s="572"/>
      <c r="AS8" s="572"/>
      <c r="AT8" s="572"/>
      <c r="AU8" s="572"/>
      <c r="AV8" s="572"/>
      <c r="AW8" s="572"/>
      <c r="AX8" s="572"/>
      <c r="AY8" s="572"/>
      <c r="AZ8" s="572"/>
      <c r="BA8" s="572"/>
      <c r="BB8" s="569"/>
      <c r="BC8" s="182"/>
    </row>
    <row r="9" spans="1:55">
      <c r="A9" s="568"/>
      <c r="B9" s="539">
        <v>2</v>
      </c>
      <c r="C9" s="3073" t="s">
        <v>1464</v>
      </c>
      <c r="D9" s="3073"/>
      <c r="E9" s="3073"/>
      <c r="F9" s="3073"/>
      <c r="G9" s="3073"/>
      <c r="H9" s="3073"/>
      <c r="I9" s="3073"/>
      <c r="J9" s="3073"/>
      <c r="K9" s="3073"/>
      <c r="L9" s="3073"/>
      <c r="M9" s="3073"/>
      <c r="N9" s="3073"/>
      <c r="O9" s="3073"/>
      <c r="P9" s="3073"/>
      <c r="Q9" s="540"/>
      <c r="R9" s="182"/>
      <c r="S9" s="182"/>
      <c r="T9" s="563"/>
      <c r="U9" s="527">
        <v>8</v>
      </c>
      <c r="V9" s="3055" t="s">
        <v>1540</v>
      </c>
      <c r="W9" s="3055"/>
      <c r="X9" s="3055"/>
      <c r="Y9" s="3055"/>
      <c r="Z9" s="3055"/>
      <c r="AA9" s="3055"/>
      <c r="AB9" s="3055"/>
      <c r="AC9" s="3055"/>
      <c r="AD9" s="3055"/>
      <c r="AE9" s="3055"/>
      <c r="AF9" s="3055"/>
      <c r="AG9" s="3055"/>
      <c r="AH9" s="3055"/>
      <c r="AI9" s="3055"/>
      <c r="AJ9" s="528"/>
      <c r="AK9" s="182"/>
      <c r="AL9" s="182"/>
      <c r="AM9" s="532"/>
      <c r="AN9" s="533">
        <v>13</v>
      </c>
      <c r="AO9" s="3057" t="s">
        <v>2088</v>
      </c>
      <c r="AP9" s="3057"/>
      <c r="AQ9" s="3057"/>
      <c r="AR9" s="3057"/>
      <c r="AS9" s="3057"/>
      <c r="AT9" s="3057"/>
      <c r="AU9" s="3057"/>
      <c r="AV9" s="3057"/>
      <c r="AW9" s="3057"/>
      <c r="AX9" s="3057"/>
      <c r="AY9" s="3057"/>
      <c r="AZ9" s="3057"/>
      <c r="BA9" s="3057"/>
      <c r="BB9" s="534"/>
      <c r="BC9" s="182"/>
    </row>
    <row r="10" spans="1:55">
      <c r="A10" s="538"/>
      <c r="B10" s="539">
        <v>3</v>
      </c>
      <c r="C10" s="3073" t="s">
        <v>1553</v>
      </c>
      <c r="D10" s="3073"/>
      <c r="E10" s="3073"/>
      <c r="F10" s="3073"/>
      <c r="G10" s="3073"/>
      <c r="H10" s="3073"/>
      <c r="I10" s="3073"/>
      <c r="J10" s="3073"/>
      <c r="K10" s="3073"/>
      <c r="L10" s="3073"/>
      <c r="M10" s="3073"/>
      <c r="N10" s="3073"/>
      <c r="O10" s="3073"/>
      <c r="P10" s="3073"/>
      <c r="Q10" s="540"/>
      <c r="R10" s="182"/>
      <c r="S10" s="182"/>
      <c r="T10" s="563"/>
      <c r="U10" s="527"/>
      <c r="V10" s="562"/>
      <c r="W10" s="566" t="s">
        <v>828</v>
      </c>
      <c r="X10" s="562"/>
      <c r="Y10" s="562"/>
      <c r="Z10" s="562"/>
      <c r="AA10" s="562"/>
      <c r="AB10" s="562"/>
      <c r="AC10" s="562"/>
      <c r="AD10" s="562"/>
      <c r="AE10" s="562"/>
      <c r="AF10" s="562"/>
      <c r="AG10" s="562"/>
      <c r="AH10" s="562"/>
      <c r="AI10" s="562"/>
      <c r="AJ10" s="528"/>
      <c r="AK10" s="182"/>
      <c r="AL10" s="182"/>
      <c r="AM10" s="532"/>
      <c r="AN10" s="533">
        <v>13</v>
      </c>
      <c r="AO10" s="3057" t="s">
        <v>1759</v>
      </c>
      <c r="AP10" s="3057"/>
      <c r="AQ10" s="3057"/>
      <c r="AR10" s="3057"/>
      <c r="AS10" s="3057"/>
      <c r="AT10" s="3057"/>
      <c r="AU10" s="3057"/>
      <c r="AV10" s="3057"/>
      <c r="AW10" s="3057"/>
      <c r="AX10" s="3057"/>
      <c r="AY10" s="3057"/>
      <c r="AZ10" s="3057"/>
      <c r="BA10" s="3057"/>
      <c r="BB10" s="534"/>
      <c r="BC10" s="182"/>
    </row>
    <row r="11" spans="1:55">
      <c r="A11" s="538"/>
      <c r="B11" s="539">
        <v>6</v>
      </c>
      <c r="C11" s="3073" t="s">
        <v>1460</v>
      </c>
      <c r="D11" s="3073"/>
      <c r="E11" s="3073"/>
      <c r="F11" s="3073"/>
      <c r="G11" s="3073"/>
      <c r="H11" s="3073"/>
      <c r="I11" s="3073"/>
      <c r="J11" s="3073"/>
      <c r="K11" s="3073"/>
      <c r="L11" s="3073"/>
      <c r="M11" s="3073"/>
      <c r="N11" s="3073"/>
      <c r="O11" s="3073"/>
      <c r="P11" s="3073"/>
      <c r="Q11" s="540"/>
      <c r="R11" s="182"/>
      <c r="S11" s="182"/>
      <c r="T11" s="563"/>
      <c r="U11" s="527"/>
      <c r="V11" s="562"/>
      <c r="W11" s="3056" t="s">
        <v>814</v>
      </c>
      <c r="X11" s="3056"/>
      <c r="Y11" s="3056"/>
      <c r="Z11" s="3056"/>
      <c r="AA11" s="3056"/>
      <c r="AB11" s="3056"/>
      <c r="AC11" s="3056"/>
      <c r="AD11" s="3098" t="s">
        <v>815</v>
      </c>
      <c r="AE11" s="3098"/>
      <c r="AF11" s="3098"/>
      <c r="AG11" s="3098"/>
      <c r="AH11" s="564"/>
      <c r="AI11" s="562"/>
      <c r="AJ11" s="528"/>
      <c r="AK11" s="182"/>
      <c r="AL11" s="182"/>
      <c r="AM11" s="532"/>
      <c r="AN11" s="533">
        <v>13</v>
      </c>
      <c r="AO11" s="3057" t="s">
        <v>591</v>
      </c>
      <c r="AP11" s="3057"/>
      <c r="AQ11" s="3057"/>
      <c r="AR11" s="3057"/>
      <c r="AS11" s="3057"/>
      <c r="AT11" s="3057"/>
      <c r="AU11" s="3057"/>
      <c r="AV11" s="3057"/>
      <c r="AW11" s="3057"/>
      <c r="AX11" s="3057"/>
      <c r="AY11" s="3057"/>
      <c r="AZ11" s="3057"/>
      <c r="BA11" s="3057"/>
      <c r="BB11" s="534"/>
      <c r="BC11" s="182"/>
    </row>
    <row r="12" spans="1:55">
      <c r="A12" s="568" t="s">
        <v>819</v>
      </c>
      <c r="B12" s="539"/>
      <c r="C12" s="539"/>
      <c r="D12" s="539"/>
      <c r="E12" s="539"/>
      <c r="F12" s="539"/>
      <c r="G12" s="539"/>
      <c r="H12" s="539"/>
      <c r="I12" s="539"/>
      <c r="J12" s="539"/>
      <c r="K12" s="539"/>
      <c r="L12" s="539"/>
      <c r="M12" s="539"/>
      <c r="N12" s="539"/>
      <c r="O12" s="539"/>
      <c r="P12" s="539"/>
      <c r="Q12" s="540"/>
      <c r="R12" s="182"/>
      <c r="S12" s="182"/>
      <c r="T12" s="563" t="s">
        <v>830</v>
      </c>
      <c r="U12" s="527"/>
      <c r="V12" s="562"/>
      <c r="W12" s="562"/>
      <c r="X12" s="562"/>
      <c r="Y12" s="562"/>
      <c r="Z12" s="562"/>
      <c r="AA12" s="562"/>
      <c r="AB12" s="562"/>
      <c r="AC12" s="562"/>
      <c r="AD12" s="562"/>
      <c r="AE12" s="562"/>
      <c r="AF12" s="562"/>
      <c r="AG12" s="562"/>
      <c r="AH12" s="562"/>
      <c r="AI12" s="562"/>
      <c r="AJ12" s="528"/>
      <c r="AK12" s="182"/>
      <c r="AL12" s="182"/>
      <c r="AM12" s="573" t="s">
        <v>820</v>
      </c>
      <c r="AN12" s="533"/>
      <c r="AO12" s="533"/>
      <c r="AP12" s="533"/>
      <c r="AQ12" s="533"/>
      <c r="AR12" s="533"/>
      <c r="AS12" s="533"/>
      <c r="AT12" s="533"/>
      <c r="AU12" s="533"/>
      <c r="AV12" s="533"/>
      <c r="AW12" s="533"/>
      <c r="AX12" s="533"/>
      <c r="AY12" s="533"/>
      <c r="AZ12" s="533"/>
      <c r="BA12" s="533"/>
      <c r="BB12" s="534"/>
      <c r="BC12" s="182"/>
    </row>
    <row r="13" spans="1:55">
      <c r="A13" s="568"/>
      <c r="B13" s="539">
        <v>4</v>
      </c>
      <c r="C13" s="3073" t="s">
        <v>2079</v>
      </c>
      <c r="D13" s="3073"/>
      <c r="E13" s="3073"/>
      <c r="F13" s="3073"/>
      <c r="G13" s="3073"/>
      <c r="H13" s="3073"/>
      <c r="I13" s="3073"/>
      <c r="J13" s="3073"/>
      <c r="K13" s="3073"/>
      <c r="L13" s="3073"/>
      <c r="M13" s="3073"/>
      <c r="N13" s="3073"/>
      <c r="O13" s="3073"/>
      <c r="P13" s="3073"/>
      <c r="Q13" s="540"/>
      <c r="R13" s="182"/>
      <c r="S13" s="182"/>
      <c r="T13" s="563"/>
      <c r="U13" s="527">
        <v>11</v>
      </c>
      <c r="V13" s="3055" t="s">
        <v>1539</v>
      </c>
      <c r="W13" s="3055"/>
      <c r="X13" s="3055"/>
      <c r="Y13" s="3055"/>
      <c r="Z13" s="3055"/>
      <c r="AA13" s="3055"/>
      <c r="AB13" s="3055"/>
      <c r="AC13" s="3055"/>
      <c r="AD13" s="3055"/>
      <c r="AE13" s="3055"/>
      <c r="AF13" s="3055"/>
      <c r="AG13" s="3055"/>
      <c r="AH13" s="3055"/>
      <c r="AI13" s="3055"/>
      <c r="AJ13" s="528"/>
      <c r="AK13" s="182"/>
      <c r="AL13" s="182"/>
      <c r="AM13" s="532"/>
      <c r="AN13" s="533">
        <v>13</v>
      </c>
      <c r="AO13" s="3057" t="s">
        <v>808</v>
      </c>
      <c r="AP13" s="3057"/>
      <c r="AQ13" s="3057"/>
      <c r="AR13" s="3057"/>
      <c r="AS13" s="3057"/>
      <c r="AT13" s="3057"/>
      <c r="AU13" s="3057"/>
      <c r="AV13" s="3057"/>
      <c r="AW13" s="3057"/>
      <c r="AX13" s="3057"/>
      <c r="AY13" s="3057"/>
      <c r="AZ13" s="3057"/>
      <c r="BA13" s="3057"/>
      <c r="BB13" s="534"/>
      <c r="BC13" s="182"/>
    </row>
    <row r="14" spans="1:55" ht="13.5" thickBot="1">
      <c r="A14" s="568" t="s">
        <v>824</v>
      </c>
      <c r="B14" s="539"/>
      <c r="C14" s="539"/>
      <c r="D14" s="539"/>
      <c r="E14" s="539"/>
      <c r="F14" s="539"/>
      <c r="G14" s="539"/>
      <c r="H14" s="539"/>
      <c r="I14" s="539"/>
      <c r="J14" s="539"/>
      <c r="K14" s="539"/>
      <c r="L14" s="539"/>
      <c r="M14" s="539"/>
      <c r="N14" s="539"/>
      <c r="O14" s="539"/>
      <c r="P14" s="539"/>
      <c r="Q14" s="540"/>
      <c r="R14" s="182"/>
      <c r="S14" s="182"/>
      <c r="T14" s="563"/>
      <c r="U14" s="527"/>
      <c r="V14" s="565"/>
      <c r="W14" s="3055" t="s">
        <v>453</v>
      </c>
      <c r="X14" s="3055"/>
      <c r="Y14" s="3055"/>
      <c r="Z14" s="3055"/>
      <c r="AA14" s="3055"/>
      <c r="AB14" s="3055"/>
      <c r="AC14" s="3061" t="s">
        <v>1524</v>
      </c>
      <c r="AD14" s="3061"/>
      <c r="AE14" s="3061"/>
      <c r="AF14" s="3061"/>
      <c r="AG14" s="3061"/>
      <c r="AH14" s="3061"/>
      <c r="AI14" s="3061"/>
      <c r="AJ14" s="528"/>
      <c r="AK14" s="182"/>
      <c r="AL14" s="182"/>
      <c r="AM14" s="535"/>
      <c r="AN14" s="536"/>
      <c r="AO14" s="576" t="s">
        <v>832</v>
      </c>
      <c r="AP14" s="536"/>
      <c r="AQ14" s="536"/>
      <c r="AR14" s="536"/>
      <c r="AS14" s="536"/>
      <c r="AT14" s="536"/>
      <c r="AU14" s="536"/>
      <c r="AV14" s="536"/>
      <c r="AW14" s="536"/>
      <c r="AX14" s="536"/>
      <c r="AY14" s="536"/>
      <c r="AZ14" s="536"/>
      <c r="BA14" s="536"/>
      <c r="BB14" s="537"/>
      <c r="BC14" s="182"/>
    </row>
    <row r="15" spans="1:55">
      <c r="A15" s="538"/>
      <c r="B15" s="539">
        <v>5</v>
      </c>
      <c r="C15" s="3073" t="s">
        <v>239</v>
      </c>
      <c r="D15" s="3073"/>
      <c r="E15" s="3073"/>
      <c r="F15" s="3073"/>
      <c r="G15" s="3073"/>
      <c r="H15" s="3073"/>
      <c r="I15" s="3073"/>
      <c r="J15" s="3073"/>
      <c r="K15" s="3073"/>
      <c r="L15" s="3073"/>
      <c r="M15" s="3073"/>
      <c r="N15" s="3073"/>
      <c r="O15" s="3073"/>
      <c r="P15" s="3073"/>
      <c r="Q15" s="540"/>
      <c r="R15" s="182"/>
      <c r="S15" s="182"/>
      <c r="T15" s="563" t="s">
        <v>829</v>
      </c>
      <c r="U15" s="527"/>
      <c r="V15" s="557"/>
      <c r="W15" s="557"/>
      <c r="X15" s="557"/>
      <c r="Y15" s="557"/>
      <c r="Z15" s="557"/>
      <c r="AA15" s="557"/>
      <c r="AB15" s="557"/>
      <c r="AC15" s="557"/>
      <c r="AD15" s="557"/>
      <c r="AE15" s="557"/>
      <c r="AF15" s="557"/>
      <c r="AG15" s="557"/>
      <c r="AH15" s="557"/>
      <c r="AI15" s="557"/>
      <c r="AJ15" s="528"/>
      <c r="AK15" s="182"/>
      <c r="AL15" s="182"/>
      <c r="AM15" s="182"/>
      <c r="AN15" s="182"/>
      <c r="AO15" s="182"/>
      <c r="AP15" s="182"/>
      <c r="AQ15" s="182"/>
      <c r="AR15" s="182"/>
      <c r="AS15" s="182"/>
      <c r="AT15" s="182"/>
      <c r="AU15" s="182"/>
      <c r="AV15" s="182"/>
      <c r="AW15" s="182"/>
      <c r="AX15" s="182"/>
      <c r="AY15" s="182"/>
      <c r="AZ15" s="182"/>
      <c r="BA15" s="182"/>
      <c r="BB15" s="182"/>
      <c r="BC15" s="182"/>
    </row>
    <row r="16" spans="1:55" ht="13.5" thickBot="1">
      <c r="A16" s="568" t="s">
        <v>816</v>
      </c>
      <c r="B16" s="539"/>
      <c r="C16" s="539"/>
      <c r="D16" s="539"/>
      <c r="E16" s="539"/>
      <c r="F16" s="539"/>
      <c r="G16" s="539"/>
      <c r="H16" s="539"/>
      <c r="I16" s="539"/>
      <c r="J16" s="539"/>
      <c r="K16" s="539"/>
      <c r="L16" s="539"/>
      <c r="M16" s="539"/>
      <c r="N16" s="539"/>
      <c r="O16" s="539"/>
      <c r="P16" s="539"/>
      <c r="Q16" s="540"/>
      <c r="R16" s="182"/>
      <c r="S16" s="182"/>
      <c r="T16" s="526"/>
      <c r="U16" s="527">
        <v>9</v>
      </c>
      <c r="V16" s="3055" t="s">
        <v>408</v>
      </c>
      <c r="W16" s="3055"/>
      <c r="X16" s="3055"/>
      <c r="Y16" s="3055"/>
      <c r="Z16" s="3055"/>
      <c r="AA16" s="3055"/>
      <c r="AB16" s="3055"/>
      <c r="AC16" s="3055"/>
      <c r="AD16" s="3055"/>
      <c r="AE16" s="3055"/>
      <c r="AF16" s="3055"/>
      <c r="AG16" s="3055"/>
      <c r="AH16" s="3055"/>
      <c r="AI16" s="3055"/>
      <c r="AJ16" s="528"/>
      <c r="AK16" s="182"/>
      <c r="AL16" s="182"/>
      <c r="AM16" s="182"/>
      <c r="AN16" s="182"/>
      <c r="AO16" s="182"/>
      <c r="AP16" s="182"/>
      <c r="AQ16" s="182"/>
      <c r="AR16" s="182"/>
      <c r="AS16" s="182"/>
      <c r="AT16" s="182"/>
      <c r="AU16" s="182"/>
      <c r="AV16" s="182"/>
      <c r="AW16" s="182"/>
      <c r="AX16" s="182"/>
      <c r="AY16" s="182"/>
      <c r="AZ16" s="182"/>
      <c r="BA16" s="182"/>
      <c r="BB16" s="182"/>
      <c r="BC16" s="182"/>
    </row>
    <row r="17" spans="1:65" ht="14.25" customHeight="1" thickBot="1">
      <c r="A17" s="538"/>
      <c r="B17" s="539">
        <v>1</v>
      </c>
      <c r="C17" s="3073" t="s">
        <v>818</v>
      </c>
      <c r="D17" s="3073"/>
      <c r="E17" s="3073"/>
      <c r="F17" s="3073"/>
      <c r="G17" s="3073"/>
      <c r="H17" s="3073"/>
      <c r="I17" s="3073"/>
      <c r="J17" s="3073"/>
      <c r="K17" s="3073"/>
      <c r="L17" s="3073"/>
      <c r="M17" s="3073"/>
      <c r="N17" s="3073"/>
      <c r="O17" s="3073"/>
      <c r="P17" s="3073"/>
      <c r="Q17" s="540"/>
      <c r="R17" s="182"/>
      <c r="S17" s="182"/>
      <c r="T17" s="567" t="s">
        <v>816</v>
      </c>
      <c r="U17" s="527"/>
      <c r="V17" s="565"/>
      <c r="W17" s="565"/>
      <c r="X17" s="565"/>
      <c r="Y17" s="565"/>
      <c r="Z17" s="565"/>
      <c r="AA17" s="565"/>
      <c r="AB17" s="565"/>
      <c r="AC17" s="565"/>
      <c r="AD17" s="565"/>
      <c r="AE17" s="565"/>
      <c r="AF17" s="565"/>
      <c r="AG17" s="565"/>
      <c r="AH17" s="565"/>
      <c r="AI17" s="565"/>
      <c r="AJ17" s="528"/>
      <c r="AK17" s="182"/>
      <c r="AL17" s="182"/>
      <c r="AM17" s="3058" t="s">
        <v>807</v>
      </c>
      <c r="AN17" s="3059"/>
      <c r="AO17" s="3059"/>
      <c r="AP17" s="3059"/>
      <c r="AQ17" s="3059"/>
      <c r="AR17" s="3059"/>
      <c r="AS17" s="3059"/>
      <c r="AT17" s="3059"/>
      <c r="AU17" s="3059"/>
      <c r="AV17" s="3059"/>
      <c r="AW17" s="3059"/>
      <c r="AX17" s="3059"/>
      <c r="AY17" s="3059"/>
      <c r="AZ17" s="3059"/>
      <c r="BA17" s="3060"/>
      <c r="BB17" s="182"/>
      <c r="BC17" s="182"/>
    </row>
    <row r="18" spans="1:65" ht="13.5" thickBot="1">
      <c r="A18" s="541"/>
      <c r="B18" s="542"/>
      <c r="C18" s="552"/>
      <c r="D18" s="542"/>
      <c r="E18" s="542"/>
      <c r="F18" s="542"/>
      <c r="G18" s="542"/>
      <c r="H18" s="542"/>
      <c r="I18" s="542"/>
      <c r="J18" s="542"/>
      <c r="K18" s="542"/>
      <c r="L18" s="542"/>
      <c r="M18" s="542"/>
      <c r="N18" s="542"/>
      <c r="O18" s="542"/>
      <c r="P18" s="542"/>
      <c r="Q18" s="543"/>
      <c r="R18" s="182"/>
      <c r="S18" s="182"/>
      <c r="T18" s="526"/>
      <c r="U18" s="527">
        <v>10</v>
      </c>
      <c r="V18" s="3055" t="s">
        <v>396</v>
      </c>
      <c r="W18" s="3055"/>
      <c r="X18" s="3055"/>
      <c r="Y18" s="3055"/>
      <c r="Z18" s="3055"/>
      <c r="AA18" s="3055"/>
      <c r="AB18" s="3055"/>
      <c r="AC18" s="3055"/>
      <c r="AD18" s="3055"/>
      <c r="AE18" s="3055"/>
      <c r="AF18" s="3055"/>
      <c r="AG18" s="3055"/>
      <c r="AH18" s="3055"/>
      <c r="AI18" s="3055"/>
      <c r="AJ18" s="528"/>
      <c r="AK18" s="182"/>
      <c r="AL18" s="182"/>
      <c r="AM18" s="574" t="s">
        <v>822</v>
      </c>
      <c r="AN18" s="544"/>
      <c r="AO18" s="544"/>
      <c r="AP18" s="544"/>
      <c r="AQ18" s="544"/>
      <c r="AR18" s="544"/>
      <c r="AS18" s="544"/>
      <c r="AT18" s="544"/>
      <c r="AU18" s="544"/>
      <c r="AV18" s="544"/>
      <c r="AW18" s="544"/>
      <c r="AX18" s="544"/>
      <c r="AY18" s="544"/>
      <c r="AZ18" s="544"/>
      <c r="BA18" s="545"/>
      <c r="BB18" s="182"/>
      <c r="BC18" s="182"/>
    </row>
    <row r="19" spans="1:65">
      <c r="A19" s="182"/>
      <c r="B19" s="182"/>
      <c r="C19" s="182"/>
      <c r="D19" s="182"/>
      <c r="E19" s="182"/>
      <c r="F19" s="182"/>
      <c r="G19" s="182"/>
      <c r="H19" s="182"/>
      <c r="I19" s="182"/>
      <c r="J19" s="182"/>
      <c r="K19" s="182"/>
      <c r="L19" s="182"/>
      <c r="M19" s="182"/>
      <c r="N19" s="182"/>
      <c r="O19" s="182"/>
      <c r="P19" s="182"/>
      <c r="Q19" s="182"/>
      <c r="R19" s="182"/>
      <c r="S19" s="182"/>
      <c r="T19" s="526"/>
      <c r="U19" s="527">
        <v>10</v>
      </c>
      <c r="V19" s="3055" t="s">
        <v>817</v>
      </c>
      <c r="W19" s="3055"/>
      <c r="X19" s="3055"/>
      <c r="Y19" s="3055"/>
      <c r="Z19" s="3055"/>
      <c r="AA19" s="3055"/>
      <c r="AB19" s="3055"/>
      <c r="AC19" s="3055"/>
      <c r="AD19" s="3055"/>
      <c r="AE19" s="3055"/>
      <c r="AF19" s="3055"/>
      <c r="AG19" s="3055"/>
      <c r="AH19" s="3055"/>
      <c r="AI19" s="3055"/>
      <c r="AJ19" s="528"/>
      <c r="AK19" s="182"/>
      <c r="AL19" s="182"/>
      <c r="AM19" s="546"/>
      <c r="AN19" s="547">
        <v>14</v>
      </c>
      <c r="AO19" s="3068" t="s">
        <v>1463</v>
      </c>
      <c r="AP19" s="3068"/>
      <c r="AQ19" s="3068"/>
      <c r="AR19" s="3068"/>
      <c r="AS19" s="3068"/>
      <c r="AT19" s="3068"/>
      <c r="AU19" s="3068"/>
      <c r="AV19" s="3068"/>
      <c r="AW19" s="3068"/>
      <c r="AX19" s="3068"/>
      <c r="AY19" s="3068"/>
      <c r="AZ19" s="3068"/>
      <c r="BA19" s="548"/>
      <c r="BB19" s="182"/>
      <c r="BC19" s="182"/>
    </row>
    <row r="20" spans="1:65" ht="13.5" thickBot="1">
      <c r="A20" s="182"/>
      <c r="B20" s="182"/>
      <c r="C20" s="182"/>
      <c r="D20" s="182"/>
      <c r="E20" s="182"/>
      <c r="F20" s="182"/>
      <c r="G20" s="182"/>
      <c r="H20" s="182"/>
      <c r="I20" s="182"/>
      <c r="J20" s="182"/>
      <c r="K20" s="182"/>
      <c r="L20" s="182"/>
      <c r="M20" s="182"/>
      <c r="N20" s="182"/>
      <c r="O20" s="182"/>
      <c r="P20" s="182"/>
      <c r="Q20" s="182"/>
      <c r="R20" s="182"/>
      <c r="S20" s="182"/>
      <c r="T20" s="526"/>
      <c r="U20" s="527">
        <v>7</v>
      </c>
      <c r="V20" s="3055" t="s">
        <v>75</v>
      </c>
      <c r="W20" s="3055"/>
      <c r="X20" s="3055"/>
      <c r="Y20" s="3055"/>
      <c r="Z20" s="3055"/>
      <c r="AA20" s="3055"/>
      <c r="AB20" s="3055"/>
      <c r="AC20" s="3055"/>
      <c r="AD20" s="3055"/>
      <c r="AE20" s="3055"/>
      <c r="AF20" s="3055"/>
      <c r="AG20" s="3055"/>
      <c r="AH20" s="3055"/>
      <c r="AI20" s="3055"/>
      <c r="AJ20" s="528"/>
      <c r="AK20" s="182"/>
      <c r="AL20" s="182"/>
      <c r="AM20" s="549"/>
      <c r="AN20" s="550"/>
      <c r="AO20" s="550"/>
      <c r="AP20" s="550"/>
      <c r="AQ20" s="550"/>
      <c r="AR20" s="550"/>
      <c r="AS20" s="550"/>
      <c r="AT20" s="550"/>
      <c r="AU20" s="550"/>
      <c r="AV20" s="550"/>
      <c r="AW20" s="550"/>
      <c r="AX20" s="550"/>
      <c r="AY20" s="550"/>
      <c r="AZ20" s="550"/>
      <c r="BA20" s="551"/>
      <c r="BB20" s="182"/>
      <c r="BC20" s="182"/>
    </row>
    <row r="21" spans="1:65">
      <c r="A21" s="182"/>
      <c r="B21" s="182"/>
      <c r="C21" s="182"/>
      <c r="D21" s="182"/>
      <c r="E21" s="182"/>
      <c r="F21" s="182"/>
      <c r="G21" s="182"/>
      <c r="H21" s="182"/>
      <c r="I21" s="182"/>
      <c r="J21" s="182"/>
      <c r="K21" s="182"/>
      <c r="L21" s="182"/>
      <c r="M21" s="182"/>
      <c r="N21" s="182"/>
      <c r="O21" s="182"/>
      <c r="P21" s="182"/>
      <c r="Q21" s="182"/>
      <c r="R21" s="182"/>
      <c r="S21" s="182"/>
      <c r="T21" s="526"/>
      <c r="U21" s="527">
        <v>12</v>
      </c>
      <c r="V21" s="3055" t="s">
        <v>1461</v>
      </c>
      <c r="W21" s="3055"/>
      <c r="X21" s="3055"/>
      <c r="Y21" s="3055"/>
      <c r="Z21" s="3055"/>
      <c r="AA21" s="3055"/>
      <c r="AB21" s="3055"/>
      <c r="AC21" s="3055"/>
      <c r="AD21" s="3055"/>
      <c r="AE21" s="3055"/>
      <c r="AF21" s="3055"/>
      <c r="AG21" s="3055"/>
      <c r="AH21" s="3055"/>
      <c r="AI21" s="3055"/>
      <c r="AJ21" s="528"/>
      <c r="AK21" s="182"/>
      <c r="AL21" s="182"/>
      <c r="AM21" s="182"/>
      <c r="AN21" s="182"/>
      <c r="AO21" s="182"/>
      <c r="AP21" s="182"/>
      <c r="AQ21" s="182"/>
      <c r="AR21" s="182"/>
      <c r="AS21" s="182"/>
      <c r="AT21" s="182"/>
      <c r="AU21" s="182"/>
      <c r="AV21" s="182"/>
      <c r="AW21" s="182"/>
      <c r="AX21" s="182"/>
      <c r="AY21" s="182"/>
      <c r="AZ21" s="182"/>
      <c r="BA21" s="182"/>
      <c r="BB21" s="182"/>
      <c r="BC21" s="182"/>
    </row>
    <row r="22" spans="1:65" ht="13.5" thickBot="1">
      <c r="A22" s="182"/>
      <c r="B22" s="182"/>
      <c r="C22" s="182"/>
      <c r="D22" s="182"/>
      <c r="E22" s="182"/>
      <c r="F22" s="182"/>
      <c r="G22" s="182"/>
      <c r="H22" s="182"/>
      <c r="I22" s="182"/>
      <c r="J22" s="182"/>
      <c r="K22" s="182"/>
      <c r="L22" s="182"/>
      <c r="M22" s="182"/>
      <c r="N22" s="182"/>
      <c r="O22" s="182"/>
      <c r="P22" s="182"/>
      <c r="Q22" s="182"/>
      <c r="R22" s="182"/>
      <c r="S22" s="182"/>
      <c r="T22" s="529"/>
      <c r="U22" s="530"/>
      <c r="V22" s="530"/>
      <c r="W22" s="530"/>
      <c r="X22" s="530"/>
      <c r="Y22" s="530"/>
      <c r="Z22" s="530"/>
      <c r="AA22" s="530"/>
      <c r="AB22" s="530"/>
      <c r="AC22" s="530"/>
      <c r="AD22" s="530"/>
      <c r="AE22" s="530"/>
      <c r="AF22" s="530"/>
      <c r="AG22" s="530"/>
      <c r="AH22" s="530"/>
      <c r="AI22" s="530"/>
      <c r="AJ22" s="531"/>
      <c r="AK22" s="182"/>
      <c r="AL22" s="182"/>
      <c r="AM22" s="182"/>
      <c r="AN22" s="182"/>
      <c r="AO22" s="182"/>
      <c r="AP22" s="182"/>
      <c r="AQ22" s="182"/>
      <c r="AR22" s="182"/>
      <c r="AS22" s="182"/>
      <c r="AT22" s="182"/>
      <c r="AU22" s="182"/>
      <c r="AV22" s="182"/>
      <c r="AW22" s="182"/>
      <c r="AX22" s="182"/>
      <c r="AY22" s="182"/>
      <c r="AZ22" s="182"/>
      <c r="BA22" s="182"/>
      <c r="BB22" s="182"/>
      <c r="BC22" s="182"/>
    </row>
    <row r="23" spans="1:65">
      <c r="A23" s="182"/>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553"/>
      <c r="AS23" s="554"/>
      <c r="AT23" s="554"/>
      <c r="AU23" s="554"/>
      <c r="AV23" s="554"/>
      <c r="AW23" s="554"/>
      <c r="AX23" s="554"/>
      <c r="AY23" s="554"/>
      <c r="AZ23" s="555"/>
      <c r="BA23" s="182"/>
      <c r="BB23" s="182"/>
      <c r="BC23" s="182"/>
    </row>
    <row r="24" spans="1:65">
      <c r="A24" s="182"/>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3065" t="s">
        <v>1475</v>
      </c>
      <c r="AS24" s="3066"/>
      <c r="AT24" s="3066"/>
      <c r="AU24" s="3066"/>
      <c r="AV24" s="3066"/>
      <c r="AW24" s="3066"/>
      <c r="AX24" s="3066"/>
      <c r="AY24" s="3066"/>
      <c r="AZ24" s="3067"/>
      <c r="BA24" s="182"/>
      <c r="BB24" s="182"/>
      <c r="BC24" s="182"/>
    </row>
    <row r="25" spans="1:65">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3069" t="s">
        <v>821</v>
      </c>
      <c r="AS25" s="3070"/>
      <c r="AT25" s="3070"/>
      <c r="AU25" s="3070"/>
      <c r="AV25" s="3070"/>
      <c r="AW25" s="3070"/>
      <c r="AX25" s="3070"/>
      <c r="AY25" s="3070"/>
      <c r="AZ25" s="3071"/>
      <c r="BA25" s="182"/>
      <c r="BB25" s="182"/>
      <c r="BC25" s="182"/>
    </row>
    <row r="26" spans="1:65" ht="13.5" thickBot="1">
      <c r="A26" s="182"/>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3062" t="s">
        <v>809</v>
      </c>
      <c r="AS26" s="3063"/>
      <c r="AT26" s="3063"/>
      <c r="AU26" s="3063"/>
      <c r="AV26" s="3063"/>
      <c r="AW26" s="3063"/>
      <c r="AX26" s="3063"/>
      <c r="AY26" s="3063"/>
      <c r="AZ26" s="3064"/>
      <c r="BA26" s="182"/>
      <c r="BB26" s="182"/>
      <c r="BC26" s="182"/>
    </row>
    <row r="27" spans="1:65" s="1455" customFormat="1">
      <c r="A27" s="1465"/>
      <c r="B27" s="3053" t="s">
        <v>3167</v>
      </c>
      <c r="C27" s="3053"/>
      <c r="D27" s="3053"/>
      <c r="E27" s="3053"/>
      <c r="F27" s="3053"/>
      <c r="G27" s="1465"/>
      <c r="H27" s="1465"/>
      <c r="I27" s="1465"/>
      <c r="J27" s="1465"/>
      <c r="K27" s="1465"/>
      <c r="L27" s="1465"/>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1465"/>
      <c r="AO27" s="1465"/>
      <c r="AP27" s="1465"/>
      <c r="AQ27" s="1465"/>
      <c r="AR27" s="2717"/>
      <c r="AS27" s="2717"/>
      <c r="AT27" s="2717"/>
      <c r="AU27" s="2717"/>
      <c r="AV27" s="2717"/>
      <c r="AW27" s="2717"/>
      <c r="AX27" s="2717"/>
      <c r="AY27" s="2717"/>
      <c r="AZ27" s="2717"/>
      <c r="BA27" s="1465"/>
      <c r="BB27" s="1465"/>
      <c r="BC27" s="1465"/>
      <c r="BD27" s="1465"/>
      <c r="BE27" s="1465"/>
      <c r="BF27" s="1465"/>
      <c r="BG27" s="1465"/>
      <c r="BH27" s="1465"/>
      <c r="BI27" s="1465"/>
      <c r="BJ27" s="1465"/>
      <c r="BK27" s="1465"/>
      <c r="BL27" s="1465"/>
      <c r="BM27" s="1465"/>
    </row>
    <row r="28" spans="1:65" s="1455" customFormat="1">
      <c r="A28" s="1465"/>
      <c r="B28" s="3054" t="s">
        <v>3168</v>
      </c>
      <c r="C28" s="3054"/>
      <c r="D28" s="3054"/>
      <c r="E28" s="3054"/>
      <c r="F28" s="3054"/>
      <c r="G28" s="1465"/>
      <c r="H28" s="1465"/>
      <c r="I28" s="1465"/>
      <c r="J28" s="1465"/>
      <c r="K28" s="1465"/>
      <c r="L28" s="1465"/>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1465"/>
      <c r="AO28" s="1465"/>
      <c r="AP28" s="1465"/>
      <c r="AQ28" s="1465"/>
      <c r="AR28" s="1465"/>
      <c r="AS28" s="1465"/>
      <c r="AT28" s="1465"/>
      <c r="AU28" s="1465"/>
      <c r="AV28" s="1465"/>
      <c r="AW28" s="1465"/>
      <c r="AX28" s="1465"/>
      <c r="AY28" s="1465"/>
      <c r="AZ28" s="1465"/>
      <c r="BA28" s="1465"/>
      <c r="BB28" s="1465"/>
      <c r="BC28" s="1465"/>
      <c r="BD28" s="1465"/>
      <c r="BE28" s="1465"/>
      <c r="BF28" s="1465"/>
      <c r="BG28" s="1465"/>
      <c r="BH28" s="1465"/>
      <c r="BI28" s="1465"/>
      <c r="BJ28" s="1465"/>
      <c r="BK28" s="1465"/>
      <c r="BL28" s="1465"/>
      <c r="BM28" s="1465"/>
    </row>
    <row r="29" spans="1:65" s="1465" customFormat="1">
      <c r="B29" s="3053" t="s">
        <v>3169</v>
      </c>
      <c r="C29" s="3053"/>
      <c r="D29" s="3053"/>
      <c r="E29" s="3053"/>
      <c r="F29" s="3053"/>
      <c r="G29" s="3054" t="s">
        <v>3170</v>
      </c>
      <c r="H29" s="3054"/>
      <c r="I29" s="3054"/>
      <c r="J29" s="3054"/>
      <c r="K29" s="3054"/>
      <c r="L29" s="3054" t="s">
        <v>3171</v>
      </c>
      <c r="M29" s="3054"/>
      <c r="N29" s="3054"/>
      <c r="O29" s="3054"/>
      <c r="P29" s="3054"/>
    </row>
    <row r="30" spans="1:65">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row>
    <row r="31" spans="1:65" s="182" customFormat="1"/>
    <row r="32" spans="1:65" s="182" customFormat="1"/>
    <row r="33" s="182" customFormat="1"/>
    <row r="34" s="182" customFormat="1"/>
    <row r="35" s="182" customFormat="1"/>
    <row r="36" s="182" customFormat="1" ht="21.75" customHeight="1"/>
    <row r="37" s="182" customFormat="1"/>
    <row r="38" s="182" customFormat="1"/>
    <row r="39" s="182" customFormat="1"/>
    <row r="40" s="182" customFormat="1"/>
    <row r="41" s="182" customFormat="1"/>
    <row r="42" s="182" customFormat="1"/>
    <row r="43" s="182" customFormat="1"/>
    <row r="44" s="182" customFormat="1"/>
    <row r="45" s="182" customFormat="1"/>
    <row r="46" s="182" customFormat="1"/>
    <row r="47" s="182" customFormat="1"/>
    <row r="48" s="182" customFormat="1"/>
    <row r="49" spans="1:17" s="182" customFormat="1"/>
    <row r="50" spans="1:17" s="182" customFormat="1"/>
    <row r="51" spans="1:17" s="182" customFormat="1"/>
    <row r="52" spans="1:17" s="182" customFormat="1"/>
    <row r="53" spans="1:17" s="182" customFormat="1"/>
    <row r="54" spans="1:17" s="182" customFormat="1"/>
    <row r="55" spans="1:17" s="182" customFormat="1"/>
    <row r="56" spans="1:17" s="182" customFormat="1"/>
    <row r="57" spans="1:17" s="182" customFormat="1"/>
    <row r="58" spans="1:17" s="182" customFormat="1"/>
    <row r="59" spans="1:17" s="182" customFormat="1"/>
    <row r="60" spans="1:17" s="182" customFormat="1"/>
    <row r="61" spans="1:17">
      <c r="A61" s="182"/>
      <c r="B61" s="182"/>
      <c r="C61" s="182"/>
      <c r="D61" s="182"/>
      <c r="E61" s="182"/>
      <c r="F61" s="182"/>
      <c r="G61" s="182"/>
      <c r="H61" s="182"/>
      <c r="I61" s="182"/>
      <c r="J61" s="182"/>
      <c r="K61" s="182"/>
      <c r="L61" s="182"/>
      <c r="M61" s="182"/>
      <c r="N61" s="182"/>
      <c r="O61" s="182"/>
      <c r="P61" s="182"/>
      <c r="Q61" s="182"/>
    </row>
  </sheetData>
  <mergeCells count="50">
    <mergeCell ref="AV2:BA2"/>
    <mergeCell ref="AS2:AU2"/>
    <mergeCell ref="Q1:AK1"/>
    <mergeCell ref="V9:AI9"/>
    <mergeCell ref="C17:P17"/>
    <mergeCell ref="W14:AB14"/>
    <mergeCell ref="B1:O1"/>
    <mergeCell ref="N3:O3"/>
    <mergeCell ref="AS3:AU3"/>
    <mergeCell ref="AO9:BA9"/>
    <mergeCell ref="C15:P15"/>
    <mergeCell ref="C13:P13"/>
    <mergeCell ref="AV3:BA3"/>
    <mergeCell ref="V7:AI7"/>
    <mergeCell ref="AD11:AG11"/>
    <mergeCell ref="C7:P7"/>
    <mergeCell ref="U3:V3"/>
    <mergeCell ref="AC3:AD3"/>
    <mergeCell ref="C11:P11"/>
    <mergeCell ref="C10:P10"/>
    <mergeCell ref="AM5:BB5"/>
    <mergeCell ref="T5:AJ5"/>
    <mergeCell ref="A5:Q5"/>
    <mergeCell ref="A3:L3"/>
    <mergeCell ref="AO7:BA7"/>
    <mergeCell ref="Z6:AD6"/>
    <mergeCell ref="AO10:BA10"/>
    <mergeCell ref="C9:P9"/>
    <mergeCell ref="S3:T3"/>
    <mergeCell ref="AR26:AZ26"/>
    <mergeCell ref="AR24:AZ24"/>
    <mergeCell ref="V20:AI20"/>
    <mergeCell ref="AO19:AZ19"/>
    <mergeCell ref="V18:AI18"/>
    <mergeCell ref="AR25:AZ25"/>
    <mergeCell ref="V19:AI19"/>
    <mergeCell ref="V21:AI21"/>
    <mergeCell ref="V13:AI13"/>
    <mergeCell ref="W11:AC11"/>
    <mergeCell ref="AO11:BA11"/>
    <mergeCell ref="V16:AI16"/>
    <mergeCell ref="AM17:BA17"/>
    <mergeCell ref="AC14:AI14"/>
    <mergeCell ref="AO13:BA13"/>
    <mergeCell ref="A2:L2"/>
    <mergeCell ref="B27:F27"/>
    <mergeCell ref="B28:F28"/>
    <mergeCell ref="B29:F29"/>
    <mergeCell ref="G29:K29"/>
    <mergeCell ref="L29:P29"/>
  </mergeCells>
  <phoneticPr fontId="14"/>
  <hyperlinks>
    <hyperlink ref="C17" location="'1登録範囲'!A1" display="取組の対象組織・活動" xr:uid="{00000000-0004-0000-0100-000000000000}"/>
    <hyperlink ref="C10" location="'2方針'!A1" display="環境方針" xr:uid="{00000000-0004-0000-0100-000001000000}"/>
    <hyperlink ref="C7" location="'3負荷'!A1" display="環境への負荷の自己チェックシート" xr:uid="{00000000-0004-0000-0100-000002000000}"/>
    <hyperlink ref="C13" location="'3取組'!A1" display="環境への取組の自己チェックリスト" xr:uid="{00000000-0004-0000-0100-000003000000}"/>
    <hyperlink ref="C15" location="'4法規'!A1" display="環境関連法規制等の取りまとめ表" xr:uid="{00000000-0004-0000-0100-000004000000}"/>
    <hyperlink ref="C11" location="'5活動計画'!A1" display="環境活動計画書" xr:uid="{00000000-0004-0000-0100-000005000000}"/>
    <hyperlink ref="V20" location="'6体制'!A1" display="実施体制図　役割・責任・権限表" xr:uid="{00000000-0004-0000-0100-000006000000}"/>
    <hyperlink ref="V18" location="'9産廃管理'!A1" display="手順書" xr:uid="{00000000-0004-0000-0100-000007000000}"/>
    <hyperlink ref="V13" location="'10火災'!A1" display="緊急事態対応手順書" xr:uid="{00000000-0004-0000-0100-000008000000}"/>
    <hyperlink ref="V21" location="'11文書・記録'!A1" display="環境関連文書・記録一覧表" xr:uid="{00000000-0004-0000-0100-000009000000}"/>
    <hyperlink ref="AO9" location="'4法規'!A1" display="環境関連法規等の順守評価記録" xr:uid="{00000000-0004-0000-0100-00000A000000}"/>
    <hyperlink ref="AO13" location="'12問題点'!A1" display="問題点是正・予防処置票" xr:uid="{00000000-0004-0000-0100-00000B000000}"/>
    <hyperlink ref="AO19" location="'13代表者見直'!A1" display="代表者による全体の評価と見直し記録" xr:uid="{00000000-0004-0000-0100-00000C000000}"/>
    <hyperlink ref="AR24" location="活動レポート!A1" display="環境活動レポート" xr:uid="{00000000-0004-0000-0100-00000D000000}"/>
    <hyperlink ref="V7" location="'5活動計画'!A1" display="環境活動計画書" xr:uid="{00000000-0004-0000-0100-00000E000000}"/>
    <hyperlink ref="AO7" location="'5活動計画'!A1" display="環境活動計画書" xr:uid="{00000000-0004-0000-0100-00000F000000}"/>
    <hyperlink ref="AO7:AX7" location="'5活動計画'!V6" display="環境活動計画書（記録）" xr:uid="{00000000-0004-0000-0100-000010000000}"/>
    <hyperlink ref="V9" location="'7教育'!A1" display="環境教育訓練計画／実績記録表" xr:uid="{00000000-0004-0000-0100-000011000000}"/>
    <hyperlink ref="V9:AI9" location="'6経営計画'!A167" display="環境教育訓練の実施と記録" xr:uid="{00000000-0004-0000-0100-000012000000}"/>
    <hyperlink ref="W11" location="'7教育'!A1" display="（訓練計画書／記録、" xr:uid="{00000000-0004-0000-0100-000013000000}"/>
    <hyperlink ref="AD11" location="'7教育記録'!A1" display="訓練記録）" xr:uid="{00000000-0004-0000-0100-000014000000}"/>
    <hyperlink ref="W14:AB14" location="'11緊急事態手順書'!A1" display="火災対応手順書" xr:uid="{00000000-0004-0000-0100-000015000000}"/>
    <hyperlink ref="V16" location="'8コミュニケーション'!A1" display="コミュニケーション記録" xr:uid="{00000000-0004-0000-0100-000016000000}"/>
    <hyperlink ref="V19" location="'9産廃管理'!A1" display="手順書" xr:uid="{00000000-0004-0000-0100-000017000000}"/>
    <hyperlink ref="C10:P10" location="housin" display="環境経営方針" xr:uid="{00000000-0004-0000-0100-000018000000}"/>
    <hyperlink ref="V7:AI7" location="'6経営計画'!A1" display="環境経営計画書への実績記入" xr:uid="{00000000-0004-0000-0100-000019000000}"/>
    <hyperlink ref="V19:AI19" location="'10手順書'!A45" display="○○手順書" xr:uid="{00000000-0004-0000-0100-00001A000000}"/>
    <hyperlink ref="V13:AI13" location="kinkyuu" display="緊急事態対応訓練の実施（記録）" xr:uid="{00000000-0004-0000-0100-00001B000000}"/>
    <hyperlink ref="Z6:AD6" location="負荷記録表!A1" display="負荷記録表" xr:uid="{00000000-0004-0000-0100-00001C000000}"/>
    <hyperlink ref="A3:L3" location="構築メニュー!A1" display="構築時メニュー" xr:uid="{00000000-0004-0000-0100-00001D000000}"/>
    <hyperlink ref="C17:P17" location="sosiki" display="取組の対象組織・活動" xr:uid="{00000000-0004-0000-0100-00001E000000}"/>
    <hyperlink ref="V20:AI20" location="taisei" display="実施体制図　役割・責任・権限表" xr:uid="{00000000-0004-0000-0100-00001F000000}"/>
    <hyperlink ref="AO10:BA10" location="'13内部監査手順書'!A1" display="内部監査手順書／チェックリスト" xr:uid="{00000000-0004-0000-0100-000020000000}"/>
    <hyperlink ref="AO11:BA11" location="'13内部監査CHKLST'!A1" display="内部監査チェックリスト" xr:uid="{00000000-0004-0000-0100-000021000000}"/>
    <hyperlink ref="AO13:BA13" location="'13問題点'!A1" display="問題点是正・予防処置票（記録）" xr:uid="{00000000-0004-0000-0100-000022000000}"/>
    <hyperlink ref="AO9:BA9" location="'5法規'!F5" display="環境関連法規等の順守評価記録" xr:uid="{00000000-0004-0000-0100-000023000000}"/>
    <hyperlink ref="AO7:BA7" location="'6経営計画'!V7" display="目標・計画の達成状況の確認・評価" xr:uid="{00000000-0004-0000-0100-000024000000}"/>
    <hyperlink ref="V21:AI21" location="'12文書一覧'!A1" display="環境関連文書類一覧表" xr:uid="{00000000-0004-0000-0100-000025000000}"/>
    <hyperlink ref="V18:AI18" location="'10手順書'!A1" display="産業廃棄物管理手順書" xr:uid="{00000000-0004-0000-0100-000026000000}"/>
    <hyperlink ref="V16:AI16" location="'9コミュニケーション'!A1" display="コミュニケーション記録" xr:uid="{00000000-0004-0000-0100-000027000000}"/>
    <hyperlink ref="AC14:AI14" location="'11緊急事態手順書'!A45" display="油流出事故対応手順書" xr:uid="{00000000-0004-0000-0100-000028000000}"/>
    <hyperlink ref="AD11:AG11" location="'8教育記録'!A1" display="訓練記録）" xr:uid="{00000000-0004-0000-0100-000029000000}"/>
    <hyperlink ref="W11:AC11" location="'8教育計画'!A1" display="（訓練計画書／記録、" xr:uid="{00000000-0004-0000-0100-00002A000000}"/>
    <hyperlink ref="C13:P13" location="'4取組'!A1" display="環境への取組の自己チェックリストの実施" xr:uid="{00000000-0004-0000-0100-00002B000000}"/>
    <hyperlink ref="C15:P15" location="'5法規'!A1" display="環境関連法規制等の取りまとめ表" xr:uid="{00000000-0004-0000-0100-00002C000000}"/>
    <hyperlink ref="C11:P11" location="'6経営計画'!A1" display="環境経営計画書" xr:uid="{00000000-0004-0000-0100-00002D000000}"/>
    <hyperlink ref="C9:P9" location="'2課題とﾁｬﾝｽ'!A1" display="経営における課題とチャンスの明確化" xr:uid="{00000000-0004-0000-0100-00002E000000}"/>
    <hyperlink ref="AR24:AZ24" location="環境経営レポート!A1" display="環境活動レポート" xr:uid="{00000000-0004-0000-0100-00002F000000}"/>
    <hyperlink ref="C7:P7" location="'4負荷'!A1" display="環境への負荷の自己チェックシートへの記録" xr:uid="{00000000-0004-0000-0100-000030000000}"/>
    <hyperlink ref="AO19:AZ19" location="minaosi" display="代表者による全体の評価と見直し・指示" xr:uid="{00000000-0004-0000-0100-000031000000}"/>
    <hyperlink ref="B28:F28" r:id="rId1" display="EA21プラザ" xr:uid="{6526F0EE-357C-4528-BD5D-A749FB090557}"/>
    <hyperlink ref="B29:F29" r:id="rId2" display="SDGsガイドライン" xr:uid="{843C761F-D4A4-4343-985A-4E8CB0FB2A78}"/>
    <hyperlink ref="L29:P29" location="SDGsロゴ!A1" display="SDGｓロゴ" xr:uid="{71410114-8144-402B-B136-DE02B704EB1A}"/>
    <hyperlink ref="G29:K29" location="SDGs紐づけ!A1" display="SDGｓ紐づけ" xr:uid="{0E8C9657-5BEF-42B7-A9FD-D59CACC47381}"/>
    <hyperlink ref="B27:F27" r:id="rId3" display="EA21中央事務局" xr:uid="{A650A0EE-99D5-4B1C-BBC8-7819DC6D2830}"/>
    <hyperlink ref="A2:L2" location="使い方!A1" display="使い方" xr:uid="{B0FB7D85-4AA3-46B0-A620-F3313172C43D}"/>
  </hyperlinks>
  <pageMargins left="0.7" right="0.7" top="0.75" bottom="0.75" header="0.3" footer="0.3"/>
  <pageSetup paperSize="9" scale="94" orientation="landscape" verticalDpi="0" r:id="rId4"/>
  <drawing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69"/>
  <sheetViews>
    <sheetView view="pageBreakPreview" zoomScaleNormal="100" zoomScaleSheetLayoutView="100" workbookViewId="0"/>
  </sheetViews>
  <sheetFormatPr defaultColWidth="9" defaultRowHeight="13"/>
  <cols>
    <col min="1" max="1" width="3.7265625" style="425" customWidth="1"/>
    <col min="2" max="2" width="18" style="425" customWidth="1"/>
    <col min="3" max="3" width="24.08984375" style="425" customWidth="1"/>
    <col min="4" max="4" width="21.36328125" style="425" customWidth="1"/>
    <col min="5" max="5" width="10.08984375" style="425" customWidth="1"/>
    <col min="6" max="6" width="9" style="425"/>
    <col min="7" max="7" width="4" style="425" customWidth="1"/>
    <col min="8" max="11" width="9" style="425"/>
    <col min="12" max="12" width="10.453125" style="425" customWidth="1"/>
    <col min="13" max="16384" width="9" style="425"/>
  </cols>
  <sheetData>
    <row r="1" spans="1:16">
      <c r="A1" s="556" t="s">
        <v>810</v>
      </c>
      <c r="F1" s="556" t="s">
        <v>810</v>
      </c>
    </row>
    <row r="2" spans="1:16" ht="14">
      <c r="A2" s="4747" t="s">
        <v>1584</v>
      </c>
      <c r="B2" s="4747"/>
      <c r="C2" s="445" t="s">
        <v>1585</v>
      </c>
      <c r="D2" s="556"/>
      <c r="E2" s="447" t="s">
        <v>212</v>
      </c>
      <c r="F2" s="448" t="s">
        <v>213</v>
      </c>
      <c r="H2" s="1355" t="s">
        <v>1675</v>
      </c>
      <c r="I2"/>
      <c r="J2"/>
      <c r="K2"/>
      <c r="L2"/>
      <c r="M2"/>
      <c r="N2"/>
      <c r="O2"/>
      <c r="P2"/>
    </row>
    <row r="3" spans="1:16" ht="34.5" customHeight="1">
      <c r="A3" s="444"/>
      <c r="B3" s="444"/>
      <c r="C3" s="445"/>
      <c r="D3" s="446"/>
      <c r="E3" s="449"/>
      <c r="F3" s="450"/>
      <c r="H3" s="3156" t="s">
        <v>1729</v>
      </c>
      <c r="I3" s="3156"/>
      <c r="J3" s="3156"/>
      <c r="K3" s="3156"/>
      <c r="L3" s="3156"/>
      <c r="M3" s="3156"/>
      <c r="N3" s="3156"/>
      <c r="O3" s="3156"/>
      <c r="P3" s="3156"/>
    </row>
    <row r="4" spans="1:16" ht="12.75" customHeight="1" thickBot="1">
      <c r="A4" s="4748"/>
      <c r="B4" s="4748"/>
      <c r="C4" s="4748"/>
      <c r="D4" s="4749"/>
      <c r="E4" s="453" t="s">
        <v>214</v>
      </c>
      <c r="F4" s="84" t="s">
        <v>172</v>
      </c>
      <c r="H4" s="3156"/>
      <c r="I4" s="3156"/>
      <c r="J4" s="3156"/>
      <c r="K4" s="3156"/>
      <c r="L4" s="3156"/>
      <c r="M4" s="3156"/>
      <c r="N4" s="3156"/>
      <c r="O4" s="3156"/>
      <c r="P4" s="3156"/>
    </row>
    <row r="5" spans="1:16">
      <c r="A5" s="4750" t="str">
        <f>+トップ!B1</f>
        <v>ABC株式会社</v>
      </c>
      <c r="B5" s="4751"/>
      <c r="C5" s="4752" t="s">
        <v>396</v>
      </c>
      <c r="D5" s="4753"/>
      <c r="E5" s="4758" t="s">
        <v>1681</v>
      </c>
      <c r="F5" s="4759"/>
      <c r="H5" s="3156"/>
      <c r="I5" s="3156"/>
      <c r="J5" s="3156"/>
      <c r="K5" s="3156"/>
      <c r="L5" s="3156"/>
      <c r="M5" s="3156"/>
      <c r="N5" s="3156"/>
      <c r="O5" s="3156"/>
      <c r="P5" s="3156"/>
    </row>
    <row r="6" spans="1:16" ht="13.5" customHeight="1">
      <c r="A6" s="4760" t="s">
        <v>419</v>
      </c>
      <c r="B6" s="4761"/>
      <c r="C6" s="4754"/>
      <c r="D6" s="4755"/>
      <c r="E6" s="4762" t="s">
        <v>840</v>
      </c>
      <c r="F6" s="4763"/>
      <c r="H6" s="3156"/>
      <c r="I6" s="3156"/>
      <c r="J6" s="3156"/>
      <c r="K6" s="3156"/>
      <c r="L6" s="3156"/>
      <c r="M6" s="3156"/>
      <c r="N6" s="3156"/>
      <c r="O6" s="3156"/>
      <c r="P6" s="3156"/>
    </row>
    <row r="7" spans="1:16" ht="13.5" customHeight="1">
      <c r="A7" s="4764" t="s">
        <v>3186</v>
      </c>
      <c r="B7" s="4765"/>
      <c r="C7" s="4756"/>
      <c r="D7" s="4757"/>
      <c r="E7" s="4766"/>
      <c r="F7" s="4767"/>
      <c r="H7" s="1317"/>
      <c r="I7" s="1317"/>
      <c r="J7" s="1317"/>
      <c r="K7" s="1317"/>
      <c r="L7" s="1317"/>
      <c r="M7" s="1317"/>
      <c r="N7" s="1317"/>
      <c r="O7" s="1317"/>
      <c r="P7" s="1317"/>
    </row>
    <row r="8" spans="1:16" ht="46.5" customHeight="1" thickBot="1">
      <c r="A8" s="454" t="s">
        <v>411</v>
      </c>
      <c r="B8" s="4771" t="s">
        <v>397</v>
      </c>
      <c r="C8" s="4772"/>
      <c r="D8" s="4772"/>
      <c r="E8" s="4772"/>
      <c r="F8" s="4773"/>
      <c r="H8" s="1362" t="s">
        <v>1561</v>
      </c>
      <c r="I8" s="428"/>
      <c r="J8" s="428"/>
      <c r="K8" s="428"/>
      <c r="L8" s="428"/>
      <c r="M8" s="428"/>
      <c r="N8" s="428"/>
      <c r="O8" s="428"/>
      <c r="P8" s="428"/>
    </row>
    <row r="9" spans="1:16" ht="19.5" customHeight="1">
      <c r="A9" s="455" t="s">
        <v>412</v>
      </c>
      <c r="B9" s="4774" t="s">
        <v>413</v>
      </c>
      <c r="C9" s="4775"/>
      <c r="D9" s="4774" t="s">
        <v>414</v>
      </c>
      <c r="E9" s="4776"/>
      <c r="F9" s="4777"/>
      <c r="H9" s="4709" t="s">
        <v>1835</v>
      </c>
      <c r="I9" s="4710"/>
      <c r="J9" s="4710"/>
      <c r="K9" s="4710"/>
      <c r="L9" s="4710"/>
      <c r="M9" s="4710"/>
      <c r="N9" s="4710"/>
      <c r="O9" s="4710"/>
      <c r="P9" s="4711"/>
    </row>
    <row r="10" spans="1:16" ht="13.5" customHeight="1">
      <c r="A10" s="456">
        <v>1</v>
      </c>
      <c r="B10" s="4743" t="s">
        <v>398</v>
      </c>
      <c r="C10" s="4744"/>
      <c r="D10" s="4743"/>
      <c r="E10" s="4745"/>
      <c r="F10" s="4746"/>
      <c r="H10" s="4712"/>
      <c r="I10" s="4650"/>
      <c r="J10" s="4650"/>
      <c r="K10" s="4650"/>
      <c r="L10" s="4650"/>
      <c r="M10" s="4650"/>
      <c r="N10" s="4650"/>
      <c r="O10" s="4650"/>
      <c r="P10" s="4713"/>
    </row>
    <row r="11" spans="1:16" ht="13.5" thickBot="1">
      <c r="A11" s="458"/>
      <c r="B11" s="4726" t="s">
        <v>302</v>
      </c>
      <c r="C11" s="4727"/>
      <c r="D11" s="4726"/>
      <c r="E11" s="4728"/>
      <c r="F11" s="4729"/>
      <c r="H11" s="4714"/>
      <c r="I11" s="4715"/>
      <c r="J11" s="4715"/>
      <c r="K11" s="4715"/>
      <c r="L11" s="4715"/>
      <c r="M11" s="4715"/>
      <c r="N11" s="4715"/>
      <c r="O11" s="4715"/>
      <c r="P11" s="4716"/>
    </row>
    <row r="12" spans="1:16">
      <c r="A12" s="462">
        <v>2</v>
      </c>
      <c r="B12" s="4730" t="s">
        <v>399</v>
      </c>
      <c r="C12" s="4731"/>
      <c r="D12" s="4768" t="s">
        <v>395</v>
      </c>
      <c r="E12" s="4769"/>
      <c r="F12" s="4770"/>
      <c r="H12" s="1793"/>
      <c r="I12" s="1793"/>
      <c r="J12" s="1793"/>
      <c r="K12" s="1793"/>
      <c r="L12" s="1793"/>
      <c r="M12" s="1793"/>
      <c r="N12" s="1793"/>
      <c r="O12" s="1793"/>
      <c r="P12" s="1793"/>
    </row>
    <row r="13" spans="1:16">
      <c r="A13" s="458"/>
      <c r="B13" s="4726" t="s">
        <v>400</v>
      </c>
      <c r="C13" s="4727"/>
      <c r="D13" s="4778" t="s">
        <v>401</v>
      </c>
      <c r="E13" s="4779"/>
      <c r="F13" s="4780"/>
      <c r="H13" s="1793"/>
      <c r="I13" s="1793"/>
      <c r="J13" s="1793"/>
      <c r="K13" s="1793"/>
      <c r="L13" s="1793"/>
      <c r="M13" s="1793"/>
      <c r="N13" s="1793"/>
      <c r="O13" s="1793"/>
      <c r="P13" s="1793"/>
    </row>
    <row r="14" spans="1:16" ht="14">
      <c r="A14" s="462">
        <v>3</v>
      </c>
      <c r="B14" s="4730" t="s">
        <v>402</v>
      </c>
      <c r="C14" s="4731"/>
      <c r="D14" s="4730"/>
      <c r="E14" s="4737"/>
      <c r="F14" s="4738"/>
      <c r="H14" s="296" t="s">
        <v>1563</v>
      </c>
    </row>
    <row r="15" spans="1:16" ht="24.75" customHeight="1">
      <c r="A15" s="462"/>
      <c r="B15" s="4730" t="s">
        <v>303</v>
      </c>
      <c r="C15" s="4731"/>
      <c r="D15" s="4730" t="s">
        <v>304</v>
      </c>
      <c r="E15" s="4737"/>
      <c r="F15" s="4738"/>
      <c r="H15" s="4717" t="s">
        <v>1730</v>
      </c>
      <c r="I15" s="4718"/>
      <c r="J15" s="4718"/>
      <c r="K15" s="4718"/>
      <c r="L15" s="4718"/>
      <c r="M15" s="4718"/>
      <c r="N15" s="4718"/>
      <c r="O15" s="4718"/>
      <c r="P15" s="4719"/>
    </row>
    <row r="16" spans="1:16" ht="50.25" customHeight="1">
      <c r="A16" s="458"/>
      <c r="B16" s="4726"/>
      <c r="C16" s="4727"/>
      <c r="D16" s="4726" t="s">
        <v>170</v>
      </c>
      <c r="E16" s="4728"/>
      <c r="F16" s="4729"/>
      <c r="H16" s="4720"/>
      <c r="I16" s="4721"/>
      <c r="J16" s="4721"/>
      <c r="K16" s="4721"/>
      <c r="L16" s="4721"/>
      <c r="M16" s="4721"/>
      <c r="N16" s="4721"/>
      <c r="O16" s="4721"/>
      <c r="P16" s="4722"/>
    </row>
    <row r="17" spans="1:16" ht="34.5" customHeight="1">
      <c r="A17" s="577">
        <v>4</v>
      </c>
      <c r="B17" s="4730" t="s">
        <v>248</v>
      </c>
      <c r="C17" s="4731"/>
      <c r="D17" s="4730" t="s">
        <v>403</v>
      </c>
      <c r="E17" s="4737"/>
      <c r="F17" s="4738"/>
      <c r="H17" s="4720"/>
      <c r="I17" s="4721"/>
      <c r="J17" s="4721"/>
      <c r="K17" s="4721"/>
      <c r="L17" s="4721"/>
      <c r="M17" s="4721"/>
      <c r="N17" s="4721"/>
      <c r="O17" s="4721"/>
      <c r="P17" s="4722"/>
    </row>
    <row r="18" spans="1:16" ht="13.5" customHeight="1">
      <c r="A18" s="465"/>
      <c r="B18" s="4730" t="s">
        <v>737</v>
      </c>
      <c r="C18" s="4731"/>
      <c r="D18" s="4730"/>
      <c r="E18" s="4737"/>
      <c r="F18" s="4738"/>
      <c r="H18" s="4720"/>
      <c r="I18" s="4721"/>
      <c r="J18" s="4721"/>
      <c r="K18" s="4721"/>
      <c r="L18" s="4721"/>
      <c r="M18" s="4721"/>
      <c r="N18" s="4721"/>
      <c r="O18" s="4721"/>
      <c r="P18" s="4722"/>
    </row>
    <row r="19" spans="1:16">
      <c r="A19" s="465"/>
      <c r="B19" s="4730" t="s">
        <v>738</v>
      </c>
      <c r="C19" s="4731"/>
      <c r="D19" s="4730"/>
      <c r="E19" s="4737"/>
      <c r="F19" s="4738"/>
      <c r="H19" s="4723"/>
      <c r="I19" s="4724"/>
      <c r="J19" s="4724"/>
      <c r="K19" s="4724"/>
      <c r="L19" s="4724"/>
      <c r="M19" s="4724"/>
      <c r="N19" s="4724"/>
      <c r="O19" s="4724"/>
      <c r="P19" s="4725"/>
    </row>
    <row r="20" spans="1:16" ht="13.5" customHeight="1">
      <c r="A20" s="577"/>
      <c r="B20" s="4730" t="s">
        <v>79</v>
      </c>
      <c r="C20" s="4731"/>
      <c r="D20" s="4730"/>
      <c r="E20" s="4737"/>
      <c r="F20" s="4738"/>
      <c r="L20" s="464"/>
    </row>
    <row r="21" spans="1:16" ht="35.25" customHeight="1">
      <c r="A21" s="466"/>
      <c r="B21" s="4726" t="s">
        <v>739</v>
      </c>
      <c r="C21" s="4727"/>
      <c r="D21" s="4726" t="s">
        <v>169</v>
      </c>
      <c r="E21" s="4728"/>
      <c r="F21" s="4729"/>
      <c r="L21" s="464"/>
    </row>
    <row r="22" spans="1:16" ht="23.25" customHeight="1">
      <c r="A22" s="578">
        <v>5</v>
      </c>
      <c r="B22" s="4730" t="s">
        <v>407</v>
      </c>
      <c r="C22" s="4731"/>
      <c r="D22" s="4730"/>
      <c r="E22" s="4737"/>
      <c r="F22" s="4738"/>
      <c r="L22" s="464"/>
    </row>
    <row r="23" spans="1:16" ht="42" customHeight="1">
      <c r="A23" s="578"/>
      <c r="B23" s="4726" t="s">
        <v>880</v>
      </c>
      <c r="C23" s="4727"/>
      <c r="D23" s="4726" t="s">
        <v>17</v>
      </c>
      <c r="E23" s="4728"/>
      <c r="F23" s="4729"/>
      <c r="L23" s="464"/>
    </row>
    <row r="24" spans="1:16" ht="30" customHeight="1">
      <c r="A24" s="578"/>
      <c r="B24" s="4726" t="s">
        <v>881</v>
      </c>
      <c r="C24" s="4727"/>
      <c r="D24" s="4726" t="s">
        <v>882</v>
      </c>
      <c r="E24" s="4728"/>
      <c r="F24" s="4729"/>
      <c r="L24" s="464"/>
    </row>
    <row r="25" spans="1:16" ht="42.75" customHeight="1">
      <c r="A25" s="468"/>
      <c r="B25" s="4726" t="s">
        <v>883</v>
      </c>
      <c r="C25" s="4727"/>
      <c r="D25" s="4726" t="s">
        <v>884</v>
      </c>
      <c r="E25" s="4728"/>
      <c r="F25" s="4729"/>
      <c r="L25" s="464"/>
    </row>
    <row r="26" spans="1:16" ht="15.75" customHeight="1">
      <c r="A26" s="579">
        <v>6</v>
      </c>
      <c r="B26" s="4730" t="s">
        <v>19</v>
      </c>
      <c r="C26" s="4731"/>
      <c r="F26" s="470"/>
      <c r="L26" s="464"/>
    </row>
    <row r="27" spans="1:16" ht="52.5" customHeight="1">
      <c r="A27" s="468"/>
      <c r="B27" s="4732" t="s">
        <v>76</v>
      </c>
      <c r="C27" s="4733"/>
      <c r="D27" s="4734" t="s">
        <v>77</v>
      </c>
      <c r="E27" s="4735"/>
      <c r="F27" s="4736"/>
      <c r="L27" s="464"/>
    </row>
    <row r="28" spans="1:16" ht="17.25" customHeight="1">
      <c r="A28" s="579">
        <v>7</v>
      </c>
      <c r="B28" s="4726" t="s">
        <v>171</v>
      </c>
      <c r="C28" s="4727"/>
      <c r="D28" s="4726"/>
      <c r="E28" s="4728"/>
      <c r="F28" s="4729"/>
      <c r="L28" s="464"/>
    </row>
    <row r="29" spans="1:16">
      <c r="A29" s="469"/>
      <c r="B29" s="4739" t="s">
        <v>78</v>
      </c>
      <c r="C29" s="4740"/>
      <c r="D29" s="4739" t="s">
        <v>59</v>
      </c>
      <c r="E29" s="4741"/>
      <c r="F29" s="4742"/>
      <c r="L29" s="464"/>
    </row>
    <row r="30" spans="1:16" ht="14">
      <c r="A30" s="467"/>
      <c r="B30" s="4730" t="s">
        <v>60</v>
      </c>
      <c r="C30" s="4731"/>
      <c r="D30" s="471"/>
      <c r="E30" s="472"/>
      <c r="F30" s="473"/>
      <c r="H30" s="1355" t="s">
        <v>1560</v>
      </c>
      <c r="I30" s="1364"/>
      <c r="J30" s="1364"/>
      <c r="K30" s="1364"/>
      <c r="L30" s="1364"/>
      <c r="M30" s="1364"/>
      <c r="N30" s="1364"/>
      <c r="O30" s="1364"/>
      <c r="P30" s="1364"/>
    </row>
    <row r="31" spans="1:16">
      <c r="A31" s="469"/>
      <c r="B31" s="4739" t="s">
        <v>61</v>
      </c>
      <c r="C31" s="4740"/>
      <c r="D31" s="4739" t="s">
        <v>62</v>
      </c>
      <c r="E31" s="4741"/>
      <c r="F31" s="4742"/>
      <c r="H31" s="4646" t="s">
        <v>1778</v>
      </c>
      <c r="I31" s="4647"/>
      <c r="J31" s="4647"/>
      <c r="K31" s="4647"/>
      <c r="L31" s="4647"/>
      <c r="M31" s="4647"/>
      <c r="N31" s="4647"/>
      <c r="O31" s="4647"/>
      <c r="P31" s="4648"/>
    </row>
    <row r="32" spans="1:16" ht="13.5" customHeight="1">
      <c r="A32" s="469"/>
      <c r="B32" s="4730" t="s">
        <v>63</v>
      </c>
      <c r="C32" s="4731"/>
      <c r="D32" s="4730" t="s">
        <v>62</v>
      </c>
      <c r="E32" s="4737"/>
      <c r="F32" s="4738"/>
      <c r="H32" s="4649"/>
      <c r="I32" s="4650"/>
      <c r="J32" s="4650"/>
      <c r="K32" s="4650"/>
      <c r="L32" s="4650"/>
      <c r="M32" s="4650"/>
      <c r="N32" s="4650"/>
      <c r="O32" s="4650"/>
      <c r="P32" s="4651"/>
    </row>
    <row r="33" spans="1:16">
      <c r="A33" s="469"/>
      <c r="B33" s="4783" t="s">
        <v>64</v>
      </c>
      <c r="C33" s="4784"/>
      <c r="D33" s="4739" t="s">
        <v>65</v>
      </c>
      <c r="E33" s="4741"/>
      <c r="F33" s="4742"/>
      <c r="H33" s="4649"/>
      <c r="I33" s="4650"/>
      <c r="J33" s="4650"/>
      <c r="K33" s="4650"/>
      <c r="L33" s="4650"/>
      <c r="M33" s="4650"/>
      <c r="N33" s="4650"/>
      <c r="O33" s="4650"/>
      <c r="P33" s="4651"/>
    </row>
    <row r="34" spans="1:16" ht="44.25" customHeight="1" thickBot="1">
      <c r="A34" s="474"/>
      <c r="B34" s="4785"/>
      <c r="C34" s="4786"/>
      <c r="D34" s="4785" t="s">
        <v>18</v>
      </c>
      <c r="E34" s="4787"/>
      <c r="F34" s="4788"/>
      <c r="H34" s="4652"/>
      <c r="I34" s="4653"/>
      <c r="J34" s="4653"/>
      <c r="K34" s="4653"/>
      <c r="L34" s="4653"/>
      <c r="M34" s="4653"/>
      <c r="N34" s="4653"/>
      <c r="O34" s="4653"/>
      <c r="P34" s="4654"/>
    </row>
    <row r="35" spans="1:16">
      <c r="A35" s="475"/>
      <c r="B35" s="475"/>
      <c r="C35" s="475"/>
      <c r="D35" s="475"/>
      <c r="E35" s="475"/>
      <c r="F35" s="475"/>
    </row>
    <row r="36" spans="1:16" ht="13.5" thickBot="1">
      <c r="A36" s="476" t="s">
        <v>415</v>
      </c>
      <c r="B36" s="475"/>
      <c r="C36" s="475"/>
      <c r="D36" s="475"/>
      <c r="E36" s="475"/>
      <c r="F36" s="475"/>
    </row>
    <row r="37" spans="1:16">
      <c r="A37" s="600" t="s">
        <v>416</v>
      </c>
      <c r="B37" s="478" t="s">
        <v>417</v>
      </c>
      <c r="C37" s="4789" t="s">
        <v>418</v>
      </c>
      <c r="D37" s="4789"/>
      <c r="E37" s="4789"/>
      <c r="F37" s="4790"/>
    </row>
    <row r="38" spans="1:16">
      <c r="A38" s="596">
        <v>2</v>
      </c>
      <c r="B38" s="597">
        <v>40924</v>
      </c>
      <c r="C38" s="4791" t="s">
        <v>885</v>
      </c>
      <c r="D38" s="4791"/>
      <c r="E38" s="4791"/>
      <c r="F38" s="4792"/>
    </row>
    <row r="39" spans="1:16" ht="13.5" thickBot="1">
      <c r="A39" s="598"/>
      <c r="B39" s="599"/>
      <c r="C39" s="4781"/>
      <c r="D39" s="4781"/>
      <c r="E39" s="4781"/>
      <c r="F39" s="4782"/>
    </row>
    <row r="43" spans="1:16">
      <c r="A43" s="4747" t="s">
        <v>833</v>
      </c>
      <c r="B43" s="4747"/>
      <c r="C43" s="445" t="s">
        <v>736</v>
      </c>
      <c r="D43" s="556"/>
      <c r="E43" s="447" t="s">
        <v>212</v>
      </c>
      <c r="F43" s="448" t="s">
        <v>213</v>
      </c>
    </row>
    <row r="44" spans="1:16" ht="28.5" customHeight="1">
      <c r="A44" s="444"/>
      <c r="B44" s="444"/>
      <c r="C44" s="445"/>
      <c r="D44" s="446"/>
      <c r="E44" s="449"/>
      <c r="F44" s="450"/>
    </row>
    <row r="45" spans="1:16" ht="10.5" customHeight="1" thickBot="1">
      <c r="A45" s="4748"/>
      <c r="B45" s="4748"/>
      <c r="C45" s="4748"/>
      <c r="D45" s="4749"/>
      <c r="E45" s="453" t="s">
        <v>214</v>
      </c>
      <c r="F45" s="84" t="s">
        <v>172</v>
      </c>
    </row>
    <row r="46" spans="1:16">
      <c r="A46" s="4750" t="str">
        <f>+トップ!B1</f>
        <v>ABC株式会社</v>
      </c>
      <c r="B46" s="4751"/>
      <c r="C46" s="4752" t="s">
        <v>817</v>
      </c>
      <c r="D46" s="4753"/>
      <c r="E46" s="4758" t="s">
        <v>1684</v>
      </c>
      <c r="F46" s="4759"/>
    </row>
    <row r="47" spans="1:16">
      <c r="A47" s="4760" t="s">
        <v>419</v>
      </c>
      <c r="B47" s="4761"/>
      <c r="C47" s="4754"/>
      <c r="D47" s="4755"/>
      <c r="E47" s="4610" t="s">
        <v>840</v>
      </c>
      <c r="F47" s="4610"/>
    </row>
    <row r="48" spans="1:16">
      <c r="A48" s="4793" t="s">
        <v>465</v>
      </c>
      <c r="B48" s="4794"/>
      <c r="C48" s="4756"/>
      <c r="D48" s="4757"/>
      <c r="E48" s="4766"/>
      <c r="F48" s="4767"/>
    </row>
    <row r="49" spans="1:6" ht="42.75" customHeight="1" thickBot="1">
      <c r="A49" s="454" t="s">
        <v>411</v>
      </c>
      <c r="B49" s="4771"/>
      <c r="C49" s="4772"/>
      <c r="D49" s="4772"/>
      <c r="E49" s="4772"/>
      <c r="F49" s="4773"/>
    </row>
    <row r="50" spans="1:6">
      <c r="A50" s="455" t="s">
        <v>412</v>
      </c>
      <c r="B50" s="4774" t="s">
        <v>413</v>
      </c>
      <c r="C50" s="4775"/>
      <c r="D50" s="4774" t="s">
        <v>414</v>
      </c>
      <c r="E50" s="4776"/>
      <c r="F50" s="4777"/>
    </row>
    <row r="51" spans="1:6">
      <c r="A51" s="456">
        <v>1</v>
      </c>
      <c r="B51" s="4743" t="s">
        <v>398</v>
      </c>
      <c r="C51" s="4744"/>
      <c r="D51" s="4743"/>
      <c r="E51" s="4745"/>
      <c r="F51" s="4746"/>
    </row>
    <row r="52" spans="1:6" ht="24" customHeight="1">
      <c r="A52" s="458"/>
      <c r="B52" s="4726"/>
      <c r="C52" s="4727"/>
      <c r="D52" s="4726"/>
      <c r="E52" s="4728"/>
      <c r="F52" s="4729"/>
    </row>
    <row r="53" spans="1:6">
      <c r="A53" s="462">
        <v>2</v>
      </c>
      <c r="B53" s="4730" t="s">
        <v>399</v>
      </c>
      <c r="C53" s="4731"/>
      <c r="D53" s="4768" t="s">
        <v>395</v>
      </c>
      <c r="E53" s="4769"/>
      <c r="F53" s="4770"/>
    </row>
    <row r="54" spans="1:6" ht="22.5" customHeight="1">
      <c r="A54" s="458"/>
      <c r="B54" s="4726"/>
      <c r="C54" s="4727"/>
      <c r="D54" s="4778"/>
      <c r="E54" s="4779"/>
      <c r="F54" s="4780"/>
    </row>
    <row r="55" spans="1:6">
      <c r="A55" s="462">
        <v>3</v>
      </c>
      <c r="B55" s="4730"/>
      <c r="C55" s="4731"/>
      <c r="D55" s="4730"/>
      <c r="E55" s="4737"/>
      <c r="F55" s="4738"/>
    </row>
    <row r="56" spans="1:6" ht="23.25" customHeight="1">
      <c r="A56" s="458"/>
      <c r="B56" s="4726"/>
      <c r="C56" s="4727"/>
      <c r="D56" s="4726"/>
      <c r="E56" s="4728"/>
      <c r="F56" s="4729"/>
    </row>
    <row r="57" spans="1:6">
      <c r="A57" s="577">
        <v>4</v>
      </c>
      <c r="B57" s="4730"/>
      <c r="C57" s="4731"/>
      <c r="D57" s="4730"/>
      <c r="E57" s="4737"/>
      <c r="F57" s="4738"/>
    </row>
    <row r="58" spans="1:6" ht="26.25" customHeight="1">
      <c r="A58" s="466"/>
      <c r="B58" s="4726"/>
      <c r="C58" s="4727"/>
      <c r="D58" s="4726"/>
      <c r="E58" s="4728"/>
      <c r="F58" s="4729"/>
    </row>
    <row r="59" spans="1:6">
      <c r="A59" s="577">
        <v>5</v>
      </c>
      <c r="B59" s="4730"/>
      <c r="C59" s="4731"/>
      <c r="D59" s="4730"/>
      <c r="E59" s="4737"/>
      <c r="F59" s="4738"/>
    </row>
    <row r="60" spans="1:6" ht="21.75" customHeight="1">
      <c r="A60" s="466"/>
      <c r="B60" s="4726"/>
      <c r="C60" s="4727"/>
      <c r="D60" s="4726"/>
      <c r="E60" s="4728"/>
      <c r="F60" s="4729"/>
    </row>
    <row r="61" spans="1:6">
      <c r="A61" s="578">
        <v>6</v>
      </c>
      <c r="B61" s="4730"/>
      <c r="C61" s="4731"/>
      <c r="D61" s="4730"/>
      <c r="E61" s="4737"/>
      <c r="F61" s="4738"/>
    </row>
    <row r="62" spans="1:6" ht="23.25" customHeight="1">
      <c r="A62" s="468"/>
      <c r="B62" s="4726"/>
      <c r="C62" s="4727"/>
      <c r="D62" s="4726"/>
      <c r="E62" s="4728"/>
      <c r="F62" s="4729"/>
    </row>
    <row r="63" spans="1:6">
      <c r="A63" s="579">
        <v>7</v>
      </c>
      <c r="B63" s="4730"/>
      <c r="C63" s="4731"/>
      <c r="F63" s="470"/>
    </row>
    <row r="64" spans="1:6" ht="23.25" customHeight="1">
      <c r="A64" s="468"/>
      <c r="B64" s="4732"/>
      <c r="C64" s="4733"/>
      <c r="D64" s="4734"/>
      <c r="E64" s="4735"/>
      <c r="F64" s="4736"/>
    </row>
    <row r="65" spans="1:6">
      <c r="A65" s="475"/>
      <c r="B65" s="475"/>
      <c r="C65" s="475"/>
      <c r="D65" s="475"/>
      <c r="E65" s="475"/>
      <c r="F65" s="475"/>
    </row>
    <row r="66" spans="1:6" ht="13.5" thickBot="1">
      <c r="A66" s="476" t="s">
        <v>415</v>
      </c>
      <c r="B66" s="475"/>
      <c r="C66" s="475"/>
      <c r="D66" s="475"/>
      <c r="E66" s="475"/>
      <c r="F66" s="475"/>
    </row>
    <row r="67" spans="1:6">
      <c r="A67" s="477" t="s">
        <v>416</v>
      </c>
      <c r="B67" s="478" t="s">
        <v>417</v>
      </c>
      <c r="C67" s="4789" t="s">
        <v>418</v>
      </c>
      <c r="D67" s="4789"/>
      <c r="E67" s="4789"/>
      <c r="F67" s="4790"/>
    </row>
    <row r="68" spans="1:6">
      <c r="A68" s="479"/>
      <c r="B68" s="480"/>
      <c r="C68" s="4797"/>
      <c r="D68" s="4797"/>
      <c r="E68" s="4797"/>
      <c r="F68" s="4798"/>
    </row>
    <row r="69" spans="1:6" ht="13.5" thickBot="1">
      <c r="A69" s="481"/>
      <c r="B69" s="482"/>
      <c r="C69" s="4795"/>
      <c r="D69" s="4795"/>
      <c r="E69" s="4795"/>
      <c r="F69" s="4796"/>
    </row>
  </sheetData>
  <mergeCells count="109">
    <mergeCell ref="H3:P6"/>
    <mergeCell ref="H9:P11"/>
    <mergeCell ref="C69:F69"/>
    <mergeCell ref="B63:C63"/>
    <mergeCell ref="B64:C64"/>
    <mergeCell ref="D64:F64"/>
    <mergeCell ref="B60:C60"/>
    <mergeCell ref="D60:F60"/>
    <mergeCell ref="B61:C61"/>
    <mergeCell ref="B62:C62"/>
    <mergeCell ref="D62:F62"/>
    <mergeCell ref="B58:C58"/>
    <mergeCell ref="D58:F58"/>
    <mergeCell ref="B59:C59"/>
    <mergeCell ref="D59:F59"/>
    <mergeCell ref="C67:F67"/>
    <mergeCell ref="C68:F68"/>
    <mergeCell ref="B57:C57"/>
    <mergeCell ref="D57:F57"/>
    <mergeCell ref="B53:C53"/>
    <mergeCell ref="D53:F53"/>
    <mergeCell ref="B54:C54"/>
    <mergeCell ref="D54:F54"/>
    <mergeCell ref="B55:C55"/>
    <mergeCell ref="D55:F55"/>
    <mergeCell ref="D61:F61"/>
    <mergeCell ref="B56:C56"/>
    <mergeCell ref="D56:F56"/>
    <mergeCell ref="A43:B43"/>
    <mergeCell ref="A45:D45"/>
    <mergeCell ref="A46:B46"/>
    <mergeCell ref="C46:D48"/>
    <mergeCell ref="E46:F46"/>
    <mergeCell ref="A47:B47"/>
    <mergeCell ref="E47:F47"/>
    <mergeCell ref="A48:B48"/>
    <mergeCell ref="E48:F48"/>
    <mergeCell ref="B49:F49"/>
    <mergeCell ref="B50:C50"/>
    <mergeCell ref="D50:F50"/>
    <mergeCell ref="B51:C51"/>
    <mergeCell ref="D51:F51"/>
    <mergeCell ref="B52:C52"/>
    <mergeCell ref="D52:F52"/>
    <mergeCell ref="C39:F39"/>
    <mergeCell ref="B32:C32"/>
    <mergeCell ref="D32:F32"/>
    <mergeCell ref="B33:C33"/>
    <mergeCell ref="D33:F33"/>
    <mergeCell ref="B34:C34"/>
    <mergeCell ref="D34:F34"/>
    <mergeCell ref="B19:C19"/>
    <mergeCell ref="D19:F19"/>
    <mergeCell ref="B20:C20"/>
    <mergeCell ref="D20:F20"/>
    <mergeCell ref="B21:C21"/>
    <mergeCell ref="B23:C23"/>
    <mergeCell ref="D21:F21"/>
    <mergeCell ref="B22:C22"/>
    <mergeCell ref="D22:F22"/>
    <mergeCell ref="D23:F23"/>
    <mergeCell ref="C37:F37"/>
    <mergeCell ref="C38:F38"/>
    <mergeCell ref="D14:F14"/>
    <mergeCell ref="B15:C15"/>
    <mergeCell ref="D15:F15"/>
    <mergeCell ref="B10:C10"/>
    <mergeCell ref="D10:F10"/>
    <mergeCell ref="B11:C11"/>
    <mergeCell ref="D11:F11"/>
    <mergeCell ref="B12:C12"/>
    <mergeCell ref="A2:B2"/>
    <mergeCell ref="A4:D4"/>
    <mergeCell ref="A5:B5"/>
    <mergeCell ref="C5:D7"/>
    <mergeCell ref="E5:F5"/>
    <mergeCell ref="A6:B6"/>
    <mergeCell ref="E6:F6"/>
    <mergeCell ref="A7:B7"/>
    <mergeCell ref="E7:F7"/>
    <mergeCell ref="D12:F12"/>
    <mergeCell ref="B13:C13"/>
    <mergeCell ref="B8:F8"/>
    <mergeCell ref="B9:C9"/>
    <mergeCell ref="D9:F9"/>
    <mergeCell ref="D13:F13"/>
    <mergeCell ref="B14:C14"/>
    <mergeCell ref="H15:P19"/>
    <mergeCell ref="H31:P34"/>
    <mergeCell ref="B24:C24"/>
    <mergeCell ref="D24:F24"/>
    <mergeCell ref="B25:C25"/>
    <mergeCell ref="D25:F25"/>
    <mergeCell ref="B26:C26"/>
    <mergeCell ref="B27:C27"/>
    <mergeCell ref="D27:F27"/>
    <mergeCell ref="B18:C18"/>
    <mergeCell ref="D18:F18"/>
    <mergeCell ref="B28:C28"/>
    <mergeCell ref="D28:F28"/>
    <mergeCell ref="B29:C29"/>
    <mergeCell ref="D29:F29"/>
    <mergeCell ref="B30:C30"/>
    <mergeCell ref="B31:C31"/>
    <mergeCell ref="D31:F31"/>
    <mergeCell ref="B16:C16"/>
    <mergeCell ref="D16:F16"/>
    <mergeCell ref="B17:C17"/>
    <mergeCell ref="D17:F17"/>
  </mergeCells>
  <phoneticPr fontId="14"/>
  <hyperlinks>
    <hyperlink ref="A1" location="トップ!A1" display="トップへ" xr:uid="{00000000-0004-0000-1300-000000000000}"/>
    <hyperlink ref="F1" location="トップ!A1" display="トップへ" xr:uid="{00000000-0004-0000-1300-000001000000}"/>
  </hyperlinks>
  <pageMargins left="0.75" right="0.75" top="0.65" bottom="0.5" header="0.51200000000000001" footer="0.38"/>
  <pageSetup paperSize="9" scale="99" orientation="portrait" vertic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65"/>
  <sheetViews>
    <sheetView view="pageBreakPreview" zoomScaleNormal="100" zoomScaleSheetLayoutView="100" workbookViewId="0"/>
  </sheetViews>
  <sheetFormatPr defaultColWidth="9" defaultRowHeight="13"/>
  <cols>
    <col min="1" max="1" width="3.7265625" style="425" customWidth="1"/>
    <col min="2" max="2" width="18" style="425" customWidth="1"/>
    <col min="3" max="3" width="24.08984375" style="425" customWidth="1"/>
    <col min="4" max="4" width="20.90625" style="425" customWidth="1"/>
    <col min="5" max="5" width="10.08984375" style="425" customWidth="1"/>
    <col min="6" max="6" width="9" style="425"/>
    <col min="7" max="7" width="3.08984375" style="425" customWidth="1"/>
    <col min="8" max="16384" width="9" style="425"/>
  </cols>
  <sheetData>
    <row r="1" spans="1:16">
      <c r="A1" s="556" t="s">
        <v>810</v>
      </c>
      <c r="F1" s="556" t="s">
        <v>810</v>
      </c>
    </row>
    <row r="2" spans="1:16" ht="14">
      <c r="A2" s="4835" t="s">
        <v>1636</v>
      </c>
      <c r="B2" s="4835"/>
      <c r="C2" s="4836" t="s">
        <v>1637</v>
      </c>
      <c r="D2" s="4837"/>
      <c r="E2" s="447" t="s">
        <v>212</v>
      </c>
      <c r="F2" s="448" t="s">
        <v>213</v>
      </c>
      <c r="H2" s="1355" t="s">
        <v>1673</v>
      </c>
      <c r="I2"/>
      <c r="J2"/>
      <c r="K2"/>
      <c r="L2"/>
      <c r="M2"/>
      <c r="N2"/>
      <c r="O2"/>
      <c r="P2"/>
    </row>
    <row r="3" spans="1:16" ht="42" customHeight="1">
      <c r="B3" s="483"/>
      <c r="C3" s="484"/>
      <c r="D3" s="485"/>
      <c r="E3" s="449"/>
      <c r="F3" s="450"/>
      <c r="H3" s="3156" t="s">
        <v>1779</v>
      </c>
      <c r="I3" s="3156"/>
      <c r="J3" s="3156"/>
      <c r="K3" s="3156"/>
      <c r="L3" s="3156"/>
      <c r="M3" s="3156"/>
      <c r="N3" s="3156"/>
      <c r="O3" s="3156"/>
      <c r="P3" s="3156"/>
    </row>
    <row r="4" spans="1:16" ht="14.25" customHeight="1">
      <c r="A4" s="4748" t="s">
        <v>740</v>
      </c>
      <c r="B4" s="4748"/>
      <c r="C4" s="4748"/>
      <c r="D4" s="4749"/>
      <c r="E4" s="486" t="s">
        <v>214</v>
      </c>
      <c r="F4" s="83" t="s">
        <v>53</v>
      </c>
      <c r="H4" s="3156"/>
      <c r="I4" s="3156"/>
      <c r="J4" s="3156"/>
      <c r="K4" s="3156"/>
      <c r="L4" s="3156"/>
      <c r="M4" s="3156"/>
      <c r="N4" s="3156"/>
      <c r="O4" s="3156"/>
      <c r="P4" s="3156"/>
    </row>
    <row r="5" spans="1:16" ht="13.5" customHeight="1">
      <c r="A5" s="4838" t="str">
        <f>+トップ!B1</f>
        <v>ABC株式会社</v>
      </c>
      <c r="B5" s="4839"/>
      <c r="C5" s="4840" t="s">
        <v>453</v>
      </c>
      <c r="D5" s="4841"/>
      <c r="E5" s="4815" t="s">
        <v>1683</v>
      </c>
      <c r="F5" s="4816"/>
      <c r="H5" s="1317"/>
      <c r="I5" s="1317"/>
      <c r="J5" s="1317"/>
      <c r="K5" s="1317"/>
      <c r="L5" s="1317"/>
      <c r="M5" s="1317"/>
      <c r="N5" s="1317"/>
      <c r="O5" s="1317"/>
      <c r="P5" s="1317"/>
    </row>
    <row r="6" spans="1:16" ht="14.5" thickBot="1">
      <c r="A6" s="4838" t="s">
        <v>741</v>
      </c>
      <c r="B6" s="4761"/>
      <c r="C6" s="4754"/>
      <c r="D6" s="4755"/>
      <c r="E6" s="4610" t="s">
        <v>840</v>
      </c>
      <c r="F6" s="4610"/>
      <c r="H6" s="1362" t="s">
        <v>1561</v>
      </c>
      <c r="I6" s="428"/>
      <c r="J6" s="428"/>
      <c r="K6" s="428"/>
      <c r="L6" s="428"/>
      <c r="M6" s="428"/>
      <c r="N6" s="428"/>
      <c r="O6" s="428"/>
      <c r="P6" s="428"/>
    </row>
    <row r="7" spans="1:16" ht="13.5" customHeight="1">
      <c r="A7" s="4842" t="s">
        <v>465</v>
      </c>
      <c r="B7" s="4794"/>
      <c r="C7" s="4756"/>
      <c r="D7" s="4757"/>
      <c r="E7" s="4766"/>
      <c r="F7" s="4766"/>
      <c r="H7" s="4843" t="s">
        <v>1791</v>
      </c>
      <c r="I7" s="4844"/>
      <c r="J7" s="4844"/>
      <c r="K7" s="4844"/>
      <c r="L7" s="4844"/>
      <c r="M7" s="4844"/>
      <c r="N7" s="4844"/>
      <c r="O7" s="4844"/>
      <c r="P7" s="4845"/>
    </row>
    <row r="8" spans="1:16" ht="38.25" customHeight="1">
      <c r="A8" s="487" t="s">
        <v>411</v>
      </c>
      <c r="B8" s="4869" t="s">
        <v>742</v>
      </c>
      <c r="C8" s="4870"/>
      <c r="D8" s="4870"/>
      <c r="E8" s="4870"/>
      <c r="F8" s="4871"/>
      <c r="H8" s="4846"/>
      <c r="I8" s="4847"/>
      <c r="J8" s="4847"/>
      <c r="K8" s="4847"/>
      <c r="L8" s="4847"/>
      <c r="M8" s="4847"/>
      <c r="N8" s="4847"/>
      <c r="O8" s="4847"/>
      <c r="P8" s="4848"/>
    </row>
    <row r="9" spans="1:16" ht="19.5" customHeight="1" thickBot="1">
      <c r="A9" s="487" t="s">
        <v>412</v>
      </c>
      <c r="B9" s="4815" t="s">
        <v>413</v>
      </c>
      <c r="C9" s="4816"/>
      <c r="D9" s="4815" t="s">
        <v>414</v>
      </c>
      <c r="E9" s="4872"/>
      <c r="F9" s="4816"/>
      <c r="H9" s="4849"/>
      <c r="I9" s="4850"/>
      <c r="J9" s="4850"/>
      <c r="K9" s="4850"/>
      <c r="L9" s="4850"/>
      <c r="M9" s="4850"/>
      <c r="N9" s="4850"/>
      <c r="O9" s="4850"/>
      <c r="P9" s="4851"/>
    </row>
    <row r="10" spans="1:16" ht="19.5" customHeight="1" thickBot="1">
      <c r="A10" s="488">
        <v>0</v>
      </c>
      <c r="B10" s="457" t="s">
        <v>175</v>
      </c>
      <c r="C10" s="489"/>
      <c r="D10" s="490"/>
      <c r="E10" s="491"/>
      <c r="F10" s="489"/>
      <c r="H10" s="296" t="s">
        <v>1563</v>
      </c>
    </row>
    <row r="11" spans="1:16" ht="67.5" customHeight="1">
      <c r="A11" s="449"/>
      <c r="B11" s="4732" t="s">
        <v>494</v>
      </c>
      <c r="C11" s="4733"/>
      <c r="D11" s="4726" t="s">
        <v>495</v>
      </c>
      <c r="E11" s="4728"/>
      <c r="F11" s="4727"/>
      <c r="H11" s="4852" t="s">
        <v>2467</v>
      </c>
      <c r="I11" s="4853"/>
      <c r="J11" s="4853"/>
      <c r="K11" s="4853"/>
      <c r="L11" s="4853"/>
      <c r="M11" s="4853"/>
      <c r="N11" s="4853"/>
      <c r="O11" s="4853"/>
      <c r="P11" s="4854"/>
    </row>
    <row r="12" spans="1:16" ht="13.5" customHeight="1">
      <c r="A12" s="488">
        <v>1</v>
      </c>
      <c r="B12" s="4873" t="s">
        <v>66</v>
      </c>
      <c r="C12" s="4874"/>
      <c r="D12" s="4743"/>
      <c r="E12" s="4745"/>
      <c r="F12" s="4744"/>
      <c r="H12" s="4855"/>
      <c r="I12" s="4856"/>
      <c r="J12" s="4856"/>
      <c r="K12" s="4856"/>
      <c r="L12" s="4856"/>
      <c r="M12" s="4856"/>
      <c r="N12" s="4856"/>
      <c r="O12" s="4856"/>
      <c r="P12" s="4857"/>
    </row>
    <row r="13" spans="1:16">
      <c r="A13" s="449"/>
      <c r="B13" s="4768" t="s">
        <v>67</v>
      </c>
      <c r="C13" s="4817"/>
      <c r="D13" s="4730" t="s">
        <v>68</v>
      </c>
      <c r="E13" s="4737"/>
      <c r="F13" s="4731"/>
      <c r="H13" s="4855"/>
      <c r="I13" s="4856"/>
      <c r="J13" s="4856"/>
      <c r="K13" s="4856"/>
      <c r="L13" s="4856"/>
      <c r="M13" s="4856"/>
      <c r="N13" s="4856"/>
      <c r="O13" s="4856"/>
      <c r="P13" s="4857"/>
    </row>
    <row r="14" spans="1:16" ht="26.25" customHeight="1">
      <c r="A14" s="449"/>
      <c r="B14" s="4768" t="s">
        <v>69</v>
      </c>
      <c r="C14" s="4817"/>
      <c r="D14" s="4730" t="s">
        <v>70</v>
      </c>
      <c r="E14" s="4737"/>
      <c r="F14" s="4731"/>
      <c r="H14" s="4855"/>
      <c r="I14" s="4856"/>
      <c r="J14" s="4856"/>
      <c r="K14" s="4856"/>
      <c r="L14" s="4856"/>
      <c r="M14" s="4856"/>
      <c r="N14" s="4856"/>
      <c r="O14" s="4856"/>
      <c r="P14" s="4857"/>
    </row>
    <row r="15" spans="1:16">
      <c r="A15" s="449"/>
      <c r="B15" s="4768" t="s">
        <v>71</v>
      </c>
      <c r="C15" s="4817"/>
      <c r="D15" s="4768"/>
      <c r="E15" s="4769"/>
      <c r="F15" s="4817"/>
      <c r="H15" s="4855"/>
      <c r="I15" s="4856"/>
      <c r="J15" s="4856"/>
      <c r="K15" s="4856"/>
      <c r="L15" s="4856"/>
      <c r="M15" s="4856"/>
      <c r="N15" s="4856"/>
      <c r="O15" s="4856"/>
      <c r="P15" s="4857"/>
    </row>
    <row r="16" spans="1:16">
      <c r="A16" s="449"/>
      <c r="B16" s="4768" t="s">
        <v>87</v>
      </c>
      <c r="C16" s="4817"/>
      <c r="D16" s="4768"/>
      <c r="E16" s="4769"/>
      <c r="F16" s="4817"/>
      <c r="H16" s="4855"/>
      <c r="I16" s="4856"/>
      <c r="J16" s="4856"/>
      <c r="K16" s="4856"/>
      <c r="L16" s="4856"/>
      <c r="M16" s="4856"/>
      <c r="N16" s="4856"/>
      <c r="O16" s="4856"/>
      <c r="P16" s="4857"/>
    </row>
    <row r="17" spans="1:16" ht="13.5" thickBot="1">
      <c r="A17" s="449"/>
      <c r="B17" s="4768" t="s">
        <v>392</v>
      </c>
      <c r="C17" s="4817"/>
      <c r="D17" s="4768"/>
      <c r="E17" s="4769"/>
      <c r="F17" s="4817"/>
      <c r="H17" s="4858"/>
      <c r="I17" s="4859"/>
      <c r="J17" s="4859"/>
      <c r="K17" s="4859"/>
      <c r="L17" s="4859"/>
      <c r="M17" s="4859"/>
      <c r="N17" s="4859"/>
      <c r="O17" s="4859"/>
      <c r="P17" s="4860"/>
    </row>
    <row r="18" spans="1:16">
      <c r="A18" s="487"/>
      <c r="B18" s="4778"/>
      <c r="C18" s="4829"/>
      <c r="D18" s="4778"/>
      <c r="E18" s="4779"/>
      <c r="F18" s="4829"/>
      <c r="L18" s="464"/>
    </row>
    <row r="19" spans="1:16" ht="14">
      <c r="A19" s="449">
        <v>2</v>
      </c>
      <c r="B19" s="4768" t="s">
        <v>393</v>
      </c>
      <c r="C19" s="4817"/>
      <c r="D19" s="4768"/>
      <c r="E19" s="4769"/>
      <c r="F19" s="4817"/>
      <c r="H19" s="1355" t="s">
        <v>1560</v>
      </c>
      <c r="I19" s="1364"/>
      <c r="J19" s="1364"/>
      <c r="K19" s="1364"/>
      <c r="L19" s="1364"/>
      <c r="M19" s="1364"/>
      <c r="N19" s="1364"/>
      <c r="O19" s="1364"/>
      <c r="P19" s="1364"/>
    </row>
    <row r="20" spans="1:16" ht="13.5" customHeight="1">
      <c r="A20" s="449"/>
      <c r="B20" s="4768" t="s">
        <v>241</v>
      </c>
      <c r="C20" s="4817"/>
      <c r="D20" s="4768"/>
      <c r="E20" s="4769"/>
      <c r="F20" s="4817"/>
      <c r="H20" s="4861" t="s">
        <v>1586</v>
      </c>
      <c r="I20" s="4862"/>
      <c r="J20" s="4862"/>
      <c r="K20" s="4862"/>
      <c r="L20" s="4862"/>
      <c r="M20" s="4862"/>
      <c r="N20" s="4862"/>
      <c r="O20" s="4862"/>
      <c r="P20" s="4863"/>
    </row>
    <row r="21" spans="1:16" ht="15.75" customHeight="1">
      <c r="A21" s="449"/>
      <c r="B21" s="4768" t="s">
        <v>242</v>
      </c>
      <c r="C21" s="4817"/>
      <c r="D21" s="4730"/>
      <c r="E21" s="4737"/>
      <c r="F21" s="4731"/>
      <c r="H21" s="4864"/>
      <c r="I21" s="4847"/>
      <c r="J21" s="4847"/>
      <c r="K21" s="4847"/>
      <c r="L21" s="4847"/>
      <c r="M21" s="4847"/>
      <c r="N21" s="4847"/>
      <c r="O21" s="4847"/>
      <c r="P21" s="4865"/>
    </row>
    <row r="22" spans="1:16" ht="13.5" customHeight="1">
      <c r="A22" s="449"/>
      <c r="B22" s="4768" t="s">
        <v>243</v>
      </c>
      <c r="C22" s="4817"/>
      <c r="D22" s="4730"/>
      <c r="E22" s="4737"/>
      <c r="F22" s="4731"/>
      <c r="H22" s="4864"/>
      <c r="I22" s="4847"/>
      <c r="J22" s="4847"/>
      <c r="K22" s="4847"/>
      <c r="L22" s="4847"/>
      <c r="M22" s="4847"/>
      <c r="N22" s="4847"/>
      <c r="O22" s="4847"/>
      <c r="P22" s="4865"/>
    </row>
    <row r="23" spans="1:16">
      <c r="A23" s="487"/>
      <c r="B23" s="463"/>
      <c r="C23" s="492"/>
      <c r="D23" s="459"/>
      <c r="E23" s="461"/>
      <c r="F23" s="460"/>
      <c r="H23" s="4864"/>
      <c r="I23" s="4847"/>
      <c r="J23" s="4847"/>
      <c r="K23" s="4847"/>
      <c r="L23" s="4847"/>
      <c r="M23" s="4847"/>
      <c r="N23" s="4847"/>
      <c r="O23" s="4847"/>
      <c r="P23" s="4865"/>
    </row>
    <row r="24" spans="1:16">
      <c r="A24" s="449">
        <v>3</v>
      </c>
      <c r="B24" s="4768" t="s">
        <v>173</v>
      </c>
      <c r="C24" s="4817"/>
      <c r="D24" s="4730"/>
      <c r="E24" s="4737"/>
      <c r="F24" s="4731"/>
      <c r="H24" s="4866"/>
      <c r="I24" s="4867"/>
      <c r="J24" s="4867"/>
      <c r="K24" s="4867"/>
      <c r="L24" s="4867"/>
      <c r="M24" s="4867"/>
      <c r="N24" s="4867"/>
      <c r="O24" s="4867"/>
      <c r="P24" s="4868"/>
    </row>
    <row r="25" spans="1:16" ht="28.5" customHeight="1">
      <c r="A25" s="449"/>
      <c r="B25" s="4768" t="s">
        <v>244</v>
      </c>
      <c r="C25" s="4817"/>
      <c r="D25" s="4730" t="s">
        <v>394</v>
      </c>
      <c r="E25" s="4737"/>
      <c r="F25" s="4731"/>
    </row>
    <row r="26" spans="1:16" ht="13.5" customHeight="1">
      <c r="A26" s="487"/>
      <c r="B26" s="4778"/>
      <c r="C26" s="4829"/>
      <c r="D26" s="4726"/>
      <c r="E26" s="4728"/>
      <c r="F26" s="4727"/>
    </row>
    <row r="27" spans="1:16">
      <c r="A27" s="449">
        <v>4</v>
      </c>
      <c r="B27" s="4768" t="s">
        <v>174</v>
      </c>
      <c r="C27" s="4817"/>
      <c r="D27" s="4730"/>
      <c r="E27" s="4737"/>
      <c r="F27" s="4731"/>
    </row>
    <row r="28" spans="1:16" ht="29.25" customHeight="1">
      <c r="A28" s="449"/>
      <c r="B28" s="4768" t="s">
        <v>176</v>
      </c>
      <c r="C28" s="4817"/>
      <c r="D28" s="4730" t="s">
        <v>743</v>
      </c>
      <c r="E28" s="4737"/>
      <c r="F28" s="4731"/>
    </row>
    <row r="29" spans="1:16" ht="13.5" customHeight="1">
      <c r="A29" s="487"/>
      <c r="B29" s="463"/>
      <c r="C29" s="492"/>
      <c r="D29" s="4726"/>
      <c r="E29" s="4728"/>
      <c r="F29" s="4727"/>
    </row>
    <row r="30" spans="1:16">
      <c r="A30" s="493">
        <v>5</v>
      </c>
      <c r="B30" s="4768" t="s">
        <v>3273</v>
      </c>
      <c r="C30" s="4817"/>
      <c r="D30" s="4730"/>
      <c r="E30" s="4737"/>
      <c r="F30" s="4731"/>
    </row>
    <row r="31" spans="1:16" ht="54" customHeight="1">
      <c r="A31" s="494"/>
      <c r="B31" s="4768" t="s">
        <v>245</v>
      </c>
      <c r="C31" s="4817"/>
      <c r="D31" s="4730" t="s">
        <v>1321</v>
      </c>
      <c r="E31" s="4737"/>
      <c r="F31" s="4731"/>
    </row>
    <row r="32" spans="1:16" ht="29.25" customHeight="1">
      <c r="A32" s="494"/>
      <c r="B32" s="4768" t="s">
        <v>293</v>
      </c>
      <c r="C32" s="4817"/>
      <c r="D32" s="4823" t="s">
        <v>497</v>
      </c>
      <c r="E32" s="4824"/>
      <c r="F32" s="4825"/>
    </row>
    <row r="33" spans="1:16" ht="23.25" customHeight="1">
      <c r="A33" s="495"/>
      <c r="B33" s="4778" t="s">
        <v>496</v>
      </c>
      <c r="C33" s="4829"/>
      <c r="D33" s="4826"/>
      <c r="E33" s="4827"/>
      <c r="F33" s="4828"/>
    </row>
    <row r="34" spans="1:16" ht="13.5" customHeight="1">
      <c r="A34" s="475"/>
      <c r="B34" s="475" t="s">
        <v>46</v>
      </c>
      <c r="C34" s="475"/>
      <c r="D34" s="475"/>
      <c r="E34" s="475"/>
      <c r="F34" s="475"/>
    </row>
    <row r="35" spans="1:16">
      <c r="A35" s="476" t="s">
        <v>415</v>
      </c>
      <c r="B35" s="475"/>
      <c r="C35" s="475"/>
      <c r="D35" s="475"/>
      <c r="E35" s="475"/>
      <c r="F35" s="475"/>
    </row>
    <row r="36" spans="1:16">
      <c r="A36" s="4830" t="s">
        <v>416</v>
      </c>
      <c r="B36" s="4832" t="s">
        <v>417</v>
      </c>
      <c r="C36" s="4833" t="s">
        <v>418</v>
      </c>
      <c r="D36" s="4833"/>
      <c r="E36" s="4833"/>
      <c r="F36" s="4833"/>
    </row>
    <row r="37" spans="1:16">
      <c r="A37" s="4831"/>
      <c r="B37" s="4832"/>
      <c r="C37" s="4834"/>
      <c r="D37" s="4834"/>
      <c r="E37" s="4834"/>
      <c r="F37" s="4834"/>
    </row>
    <row r="38" spans="1:16">
      <c r="A38" s="601"/>
      <c r="B38" s="597"/>
      <c r="C38" s="4791"/>
      <c r="D38" s="4791"/>
      <c r="E38" s="4791"/>
      <c r="F38" s="4791"/>
    </row>
    <row r="39" spans="1:16">
      <c r="A39" s="601"/>
      <c r="B39" s="597"/>
      <c r="C39" s="4791"/>
      <c r="D39" s="4791"/>
      <c r="E39" s="4791"/>
      <c r="F39" s="4791"/>
    </row>
    <row r="40" spans="1:16">
      <c r="B40" s="582" t="s">
        <v>839</v>
      </c>
    </row>
    <row r="46" spans="1:16" customFormat="1" ht="15.75" customHeight="1">
      <c r="A46" s="4835" t="s">
        <v>1636</v>
      </c>
      <c r="B46" s="4835"/>
      <c r="C46" s="4836" t="s">
        <v>1637</v>
      </c>
      <c r="D46" s="4837"/>
      <c r="E46" s="1325" t="s">
        <v>212</v>
      </c>
      <c r="F46" s="1325" t="s">
        <v>213</v>
      </c>
      <c r="G46" s="425"/>
      <c r="H46" s="425"/>
      <c r="I46" s="425"/>
      <c r="J46" s="425"/>
      <c r="K46" s="425"/>
      <c r="L46" s="425"/>
      <c r="M46" s="425"/>
      <c r="N46" s="425"/>
      <c r="O46" s="425"/>
      <c r="P46" s="425"/>
    </row>
    <row r="47" spans="1:16" customFormat="1" ht="54" customHeight="1">
      <c r="A47" s="4808"/>
      <c r="B47" s="4808"/>
      <c r="C47" s="4808"/>
      <c r="D47" s="4808"/>
      <c r="E47" s="1326" t="s">
        <v>214</v>
      </c>
      <c r="F47" s="1327" t="s">
        <v>1525</v>
      </c>
      <c r="G47" s="425"/>
      <c r="H47" s="425"/>
      <c r="I47" s="425"/>
      <c r="J47" s="425"/>
      <c r="K47" s="425"/>
      <c r="L47" s="425"/>
      <c r="M47" s="425"/>
      <c r="N47" s="425"/>
      <c r="O47" s="425"/>
      <c r="P47" s="425"/>
    </row>
    <row r="48" spans="1:16" customFormat="1" ht="15.75" customHeight="1">
      <c r="A48" s="4610" t="str">
        <f>+トップ!B1</f>
        <v>ABC株式会社</v>
      </c>
      <c r="B48" s="4610"/>
      <c r="C48" s="4809" t="s">
        <v>1526</v>
      </c>
      <c r="D48" s="4810"/>
      <c r="E48" s="4815" t="s">
        <v>1683</v>
      </c>
      <c r="F48" s="4816"/>
    </row>
    <row r="49" spans="1:16" customFormat="1" ht="15.75" customHeight="1">
      <c r="A49" s="4610" t="s">
        <v>741</v>
      </c>
      <c r="B49" s="4610"/>
      <c r="C49" s="4811"/>
      <c r="D49" s="4812"/>
      <c r="E49" s="4610" t="s">
        <v>53</v>
      </c>
      <c r="F49" s="4610"/>
    </row>
    <row r="50" spans="1:16" customFormat="1" ht="15.75" customHeight="1">
      <c r="A50" s="4599" t="s">
        <v>1530</v>
      </c>
      <c r="B50" s="4599"/>
      <c r="C50" s="4813"/>
      <c r="D50" s="4814"/>
      <c r="E50" s="4766"/>
      <c r="F50" s="4766"/>
    </row>
    <row r="51" spans="1:16" customFormat="1" ht="60.75" customHeight="1">
      <c r="A51" s="16" t="s">
        <v>411</v>
      </c>
      <c r="B51" s="4802" t="s">
        <v>1527</v>
      </c>
      <c r="C51" s="4803"/>
      <c r="D51" s="4803"/>
      <c r="E51" s="4803"/>
      <c r="F51" s="4804"/>
    </row>
    <row r="52" spans="1:16" customFormat="1" ht="15.75" customHeight="1">
      <c r="A52" s="16" t="s">
        <v>412</v>
      </c>
      <c r="B52" s="4607" t="s">
        <v>413</v>
      </c>
      <c r="C52" s="4612"/>
      <c r="D52" s="4610" t="s">
        <v>414</v>
      </c>
      <c r="E52" s="4610"/>
      <c r="F52" s="4610"/>
    </row>
    <row r="53" spans="1:16" customFormat="1" ht="70.5" customHeight="1">
      <c r="A53" s="1328">
        <v>1</v>
      </c>
      <c r="B53" s="4805" t="s">
        <v>1531</v>
      </c>
      <c r="C53" s="4806"/>
      <c r="D53" s="4807" t="s">
        <v>1528</v>
      </c>
      <c r="E53" s="4807"/>
      <c r="F53" s="4807"/>
    </row>
    <row r="54" spans="1:16" customFormat="1" ht="167.25" customHeight="1">
      <c r="A54" s="1329">
        <v>2</v>
      </c>
      <c r="B54" s="4819" t="s">
        <v>1532</v>
      </c>
      <c r="C54" s="4820"/>
      <c r="D54" s="4821" t="s">
        <v>1533</v>
      </c>
      <c r="E54" s="4822"/>
      <c r="F54" s="4822"/>
    </row>
    <row r="55" spans="1:16" customFormat="1" ht="124.5" customHeight="1">
      <c r="A55" s="1329">
        <v>3</v>
      </c>
      <c r="B55" s="4819" t="s">
        <v>1534</v>
      </c>
      <c r="C55" s="4820"/>
      <c r="D55" s="4822" t="s">
        <v>1529</v>
      </c>
      <c r="E55" s="4822"/>
      <c r="F55" s="4822"/>
    </row>
    <row r="56" spans="1:16" customFormat="1" ht="63.75" customHeight="1">
      <c r="A56" s="1329">
        <v>4</v>
      </c>
      <c r="B56" s="4819" t="s">
        <v>1535</v>
      </c>
      <c r="C56" s="4820"/>
      <c r="D56" s="4822" t="s">
        <v>1536</v>
      </c>
      <c r="E56" s="4822"/>
      <c r="F56" s="4822"/>
    </row>
    <row r="57" spans="1:16" customFormat="1" ht="59.25" customHeight="1">
      <c r="A57" s="1330">
        <v>5</v>
      </c>
      <c r="B57" s="4799" t="s">
        <v>1537</v>
      </c>
      <c r="C57" s="4800"/>
      <c r="D57" s="4801" t="s">
        <v>1538</v>
      </c>
      <c r="E57" s="4801"/>
      <c r="F57" s="4801"/>
    </row>
    <row r="58" spans="1:16" customFormat="1">
      <c r="A58" s="1331"/>
      <c r="B58" s="1331"/>
      <c r="C58" s="1331"/>
      <c r="D58" s="1331"/>
      <c r="E58" s="1331"/>
      <c r="F58" s="1331"/>
    </row>
    <row r="59" spans="1:16" customFormat="1">
      <c r="A59" s="1332"/>
      <c r="B59" s="1332"/>
    </row>
    <row r="60" spans="1:16" customFormat="1">
      <c r="A60" s="1332" t="s">
        <v>415</v>
      </c>
      <c r="B60" s="1332"/>
    </row>
    <row r="61" spans="1:16" customFormat="1" ht="24.75" customHeight="1">
      <c r="A61" s="16" t="s">
        <v>416</v>
      </c>
      <c r="B61" s="16" t="s">
        <v>417</v>
      </c>
      <c r="C61" s="4610" t="s">
        <v>418</v>
      </c>
      <c r="D61" s="4610"/>
      <c r="E61" s="4610"/>
      <c r="F61" s="4610"/>
    </row>
    <row r="62" spans="1:16" customFormat="1" ht="18.75" customHeight="1">
      <c r="A62" s="1333"/>
      <c r="B62" s="1334"/>
      <c r="C62" s="4818"/>
      <c r="D62" s="4818"/>
      <c r="E62" s="4818"/>
      <c r="F62" s="4818"/>
    </row>
    <row r="63" spans="1:16" customFormat="1" ht="18.75" customHeight="1">
      <c r="A63" s="1333"/>
      <c r="B63" s="1334"/>
      <c r="C63" s="4818"/>
      <c r="D63" s="4818"/>
      <c r="E63" s="4818"/>
      <c r="F63" s="4818"/>
    </row>
    <row r="64" spans="1:16">
      <c r="G64"/>
      <c r="H64"/>
      <c r="I64"/>
      <c r="J64"/>
      <c r="K64"/>
      <c r="L64"/>
      <c r="M64"/>
      <c r="N64"/>
      <c r="O64"/>
      <c r="P64"/>
    </row>
    <row r="65" spans="7:16">
      <c r="G65"/>
      <c r="H65"/>
      <c r="I65"/>
      <c r="J65"/>
      <c r="K65"/>
      <c r="L65"/>
      <c r="M65"/>
      <c r="N65"/>
      <c r="O65"/>
      <c r="P65"/>
    </row>
  </sheetData>
  <mergeCells count="89">
    <mergeCell ref="H7:P9"/>
    <mergeCell ref="H11:P17"/>
    <mergeCell ref="H20:P24"/>
    <mergeCell ref="A46:B46"/>
    <mergeCell ref="C46:D46"/>
    <mergeCell ref="B15:C15"/>
    <mergeCell ref="D15:F15"/>
    <mergeCell ref="B8:F8"/>
    <mergeCell ref="B9:C9"/>
    <mergeCell ref="D9:F9"/>
    <mergeCell ref="B11:C11"/>
    <mergeCell ref="D11:F11"/>
    <mergeCell ref="B12:C12"/>
    <mergeCell ref="D12:F12"/>
    <mergeCell ref="B13:C13"/>
    <mergeCell ref="D13:F13"/>
    <mergeCell ref="E5:F5"/>
    <mergeCell ref="A6:B6"/>
    <mergeCell ref="E6:F6"/>
    <mergeCell ref="A7:B7"/>
    <mergeCell ref="E7:F7"/>
    <mergeCell ref="A2:B2"/>
    <mergeCell ref="C2:D2"/>
    <mergeCell ref="A4:D4"/>
    <mergeCell ref="A5:B5"/>
    <mergeCell ref="C5:D7"/>
    <mergeCell ref="B14:C14"/>
    <mergeCell ref="D14:F14"/>
    <mergeCell ref="B16:C16"/>
    <mergeCell ref="D16:F16"/>
    <mergeCell ref="B17:C17"/>
    <mergeCell ref="D17:F17"/>
    <mergeCell ref="B18:C18"/>
    <mergeCell ref="D18:F18"/>
    <mergeCell ref="B19:C19"/>
    <mergeCell ref="D19:F19"/>
    <mergeCell ref="B20:C20"/>
    <mergeCell ref="D20:F20"/>
    <mergeCell ref="B21:C21"/>
    <mergeCell ref="D21:F22"/>
    <mergeCell ref="B22:C22"/>
    <mergeCell ref="B24:C24"/>
    <mergeCell ref="D24:F24"/>
    <mergeCell ref="B25:C25"/>
    <mergeCell ref="D25:F25"/>
    <mergeCell ref="B26:C26"/>
    <mergeCell ref="D26:F26"/>
    <mergeCell ref="B27:C27"/>
    <mergeCell ref="D27:F27"/>
    <mergeCell ref="B28:C28"/>
    <mergeCell ref="D28:F28"/>
    <mergeCell ref="D29:F29"/>
    <mergeCell ref="B30:C30"/>
    <mergeCell ref="D30:F30"/>
    <mergeCell ref="A50:B50"/>
    <mergeCell ref="E50:F50"/>
    <mergeCell ref="B32:C32"/>
    <mergeCell ref="D32:F33"/>
    <mergeCell ref="B33:C33"/>
    <mergeCell ref="A36:A37"/>
    <mergeCell ref="B36:B37"/>
    <mergeCell ref="C36:F37"/>
    <mergeCell ref="C38:F38"/>
    <mergeCell ref="C39:F39"/>
    <mergeCell ref="C61:F61"/>
    <mergeCell ref="C62:F62"/>
    <mergeCell ref="C63:F63"/>
    <mergeCell ref="B54:C54"/>
    <mergeCell ref="D54:F54"/>
    <mergeCell ref="B55:C55"/>
    <mergeCell ref="D55:F55"/>
    <mergeCell ref="B56:C56"/>
    <mergeCell ref="D56:F56"/>
    <mergeCell ref="H3:P4"/>
    <mergeCell ref="B57:C57"/>
    <mergeCell ref="D57:F57"/>
    <mergeCell ref="B51:F51"/>
    <mergeCell ref="B52:C52"/>
    <mergeCell ref="D52:F52"/>
    <mergeCell ref="B53:C53"/>
    <mergeCell ref="D53:F53"/>
    <mergeCell ref="A47:D47"/>
    <mergeCell ref="A48:B48"/>
    <mergeCell ref="C48:D50"/>
    <mergeCell ref="E48:F48"/>
    <mergeCell ref="B31:C31"/>
    <mergeCell ref="D31:F31"/>
    <mergeCell ref="A49:B49"/>
    <mergeCell ref="E49:F49"/>
  </mergeCells>
  <phoneticPr fontId="14"/>
  <hyperlinks>
    <hyperlink ref="A1" location="トップ!A1" display="トップへ" xr:uid="{00000000-0004-0000-1400-000000000000}"/>
    <hyperlink ref="F1" location="トップ!A1" display="トップへ" xr:uid="{00000000-0004-0000-1400-000001000000}"/>
  </hyperlinks>
  <pageMargins left="0.75" right="0.46" top="0.77" bottom="0.61" header="0.51200000000000001" footer="0.51200000000000001"/>
  <pageSetup paperSize="9" orientation="portrait" verticalDpi="1200" r:id="rId1"/>
  <headerFooter alignWithMargins="0"/>
  <colBreaks count="1" manualBreakCount="1">
    <brk id="6" min="1" max="38"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28"/>
  <sheetViews>
    <sheetView zoomScaleNormal="100" zoomScaleSheetLayoutView="100" workbookViewId="0"/>
  </sheetViews>
  <sheetFormatPr defaultRowHeight="13"/>
  <cols>
    <col min="1" max="1" width="15.90625" customWidth="1"/>
    <col min="2" max="2" width="48" customWidth="1"/>
    <col min="6" max="6" width="3.453125" customWidth="1"/>
  </cols>
  <sheetData>
    <row r="1" spans="1:15">
      <c r="A1" s="556" t="s">
        <v>810</v>
      </c>
      <c r="E1" s="556" t="s">
        <v>810</v>
      </c>
    </row>
    <row r="2" spans="1:15">
      <c r="A2" s="451" t="s">
        <v>101</v>
      </c>
      <c r="B2" t="s">
        <v>102</v>
      </c>
      <c r="C2" s="451"/>
      <c r="D2" s="452"/>
      <c r="E2" s="556"/>
    </row>
    <row r="3" spans="1:15" ht="14">
      <c r="A3" s="4892" t="s">
        <v>45</v>
      </c>
      <c r="B3" s="4893"/>
      <c r="C3" s="75" t="s">
        <v>81</v>
      </c>
      <c r="D3" s="75" t="s">
        <v>321</v>
      </c>
      <c r="E3" s="75" t="s">
        <v>447</v>
      </c>
      <c r="G3" s="45" t="s">
        <v>744</v>
      </c>
    </row>
    <row r="4" spans="1:15" ht="39" customHeight="1">
      <c r="A4" s="4894" t="s">
        <v>487</v>
      </c>
      <c r="B4" s="4894"/>
      <c r="C4" s="449"/>
      <c r="D4" s="450"/>
      <c r="E4" s="450"/>
      <c r="G4" t="s">
        <v>745</v>
      </c>
    </row>
    <row r="5" spans="1:15">
      <c r="A5" s="183" t="s">
        <v>746</v>
      </c>
      <c r="B5" s="184" t="s">
        <v>747</v>
      </c>
      <c r="C5" s="20" t="s">
        <v>82</v>
      </c>
      <c r="D5" s="76" t="s">
        <v>94</v>
      </c>
      <c r="E5" s="185" t="s">
        <v>319</v>
      </c>
      <c r="G5" s="4895" t="s">
        <v>748</v>
      </c>
      <c r="H5" s="4896"/>
      <c r="I5" s="4896"/>
      <c r="J5" s="4896"/>
      <c r="K5" s="4896"/>
      <c r="L5" s="4896"/>
      <c r="M5" s="4896"/>
      <c r="N5" s="4896"/>
      <c r="O5" s="4897"/>
    </row>
    <row r="6" spans="1:15" ht="24" customHeight="1">
      <c r="A6" s="72" t="s">
        <v>83</v>
      </c>
      <c r="B6" s="4901" t="s">
        <v>749</v>
      </c>
      <c r="C6" s="4902"/>
      <c r="D6" s="4902"/>
      <c r="E6" s="4903"/>
      <c r="G6" s="4898"/>
      <c r="H6" s="4899"/>
      <c r="I6" s="4899"/>
      <c r="J6" s="4899"/>
      <c r="K6" s="4899"/>
      <c r="L6" s="4899"/>
      <c r="M6" s="4899"/>
      <c r="N6" s="4899"/>
      <c r="O6" s="4900"/>
    </row>
    <row r="7" spans="1:15" ht="21.75" customHeight="1">
      <c r="A7" s="72"/>
      <c r="B7" s="4882" t="s">
        <v>750</v>
      </c>
      <c r="C7" s="4883"/>
      <c r="D7" s="4883"/>
      <c r="E7" s="4884"/>
      <c r="G7" t="s">
        <v>751</v>
      </c>
    </row>
    <row r="8" spans="1:15" ht="21" customHeight="1">
      <c r="A8" s="4880" t="s">
        <v>488</v>
      </c>
      <c r="B8" s="4907" t="s">
        <v>3</v>
      </c>
      <c r="C8" s="4908"/>
      <c r="D8" s="4908"/>
      <c r="E8" s="4909"/>
      <c r="G8" s="4913" t="s">
        <v>752</v>
      </c>
      <c r="H8" s="4914"/>
      <c r="I8" s="4914"/>
      <c r="J8" s="4914"/>
      <c r="K8" s="4914"/>
      <c r="L8" s="4914"/>
      <c r="M8" s="4914"/>
      <c r="N8" s="4914"/>
      <c r="O8" s="4914"/>
    </row>
    <row r="9" spans="1:15" ht="120.75" customHeight="1">
      <c r="A9" s="4880"/>
      <c r="B9" s="4910"/>
      <c r="C9" s="4911"/>
      <c r="D9" s="4911"/>
      <c r="E9" s="4912"/>
      <c r="G9" s="4914"/>
      <c r="H9" s="4914"/>
      <c r="I9" s="4914"/>
      <c r="J9" s="4914"/>
      <c r="K9" s="4914"/>
      <c r="L9" s="4914"/>
      <c r="M9" s="4914"/>
      <c r="N9" s="4914"/>
      <c r="O9" s="4914"/>
    </row>
    <row r="10" spans="1:15" ht="60.75" customHeight="1">
      <c r="A10" s="4880"/>
      <c r="B10" s="4915"/>
      <c r="C10" s="4916"/>
      <c r="D10" s="4916"/>
      <c r="E10" s="4917"/>
      <c r="G10" s="3156" t="s">
        <v>753</v>
      </c>
      <c r="H10" s="4918"/>
      <c r="I10" s="4918"/>
      <c r="J10" s="4918"/>
      <c r="K10" s="4918"/>
      <c r="L10" s="4918"/>
      <c r="M10" s="4918"/>
      <c r="N10" s="4918"/>
      <c r="O10" s="4918"/>
    </row>
    <row r="11" spans="1:15" ht="56.25" customHeight="1">
      <c r="A11" s="4881"/>
      <c r="B11" s="4919" t="s">
        <v>754</v>
      </c>
      <c r="C11" s="4920"/>
      <c r="D11" s="4920"/>
      <c r="E11" s="4921"/>
      <c r="G11" s="4878" t="s">
        <v>300</v>
      </c>
      <c r="H11" s="4545"/>
      <c r="I11" s="4545"/>
      <c r="J11" s="4545"/>
      <c r="K11" s="4545"/>
      <c r="L11" s="4545"/>
      <c r="M11" s="4545"/>
      <c r="N11" s="4545"/>
      <c r="O11" s="4545"/>
    </row>
    <row r="12" spans="1:15" ht="21" customHeight="1">
      <c r="A12" s="72" t="s">
        <v>203</v>
      </c>
      <c r="B12" s="4885" t="s">
        <v>204</v>
      </c>
      <c r="C12" s="4886"/>
      <c r="D12" s="4886"/>
      <c r="E12" s="4887"/>
      <c r="G12" t="s">
        <v>301</v>
      </c>
    </row>
    <row r="13" spans="1:15" ht="21" customHeight="1">
      <c r="A13" s="71" t="s">
        <v>327</v>
      </c>
      <c r="B13" s="4904" t="s">
        <v>205</v>
      </c>
      <c r="C13" s="4905"/>
      <c r="D13" s="4905"/>
      <c r="E13" s="4906"/>
    </row>
    <row r="14" spans="1:15" ht="135.75" customHeight="1">
      <c r="A14" s="78" t="s">
        <v>489</v>
      </c>
      <c r="B14" s="4875" t="s">
        <v>755</v>
      </c>
      <c r="C14" s="4876"/>
      <c r="D14" s="4876"/>
      <c r="E14" s="4877"/>
      <c r="G14" s="4878" t="s">
        <v>276</v>
      </c>
      <c r="H14" s="4545"/>
      <c r="I14" s="4545"/>
      <c r="J14" s="4545"/>
      <c r="K14" s="4545"/>
      <c r="L14" s="4545"/>
      <c r="M14" s="4545"/>
      <c r="N14" s="4545"/>
      <c r="O14" s="4545"/>
    </row>
    <row r="15" spans="1:15" ht="18" customHeight="1">
      <c r="A15" s="4880" t="s">
        <v>206</v>
      </c>
      <c r="B15" s="4882" t="s">
        <v>756</v>
      </c>
      <c r="C15" s="4883"/>
      <c r="D15" s="4883"/>
      <c r="E15" s="4884"/>
    </row>
    <row r="16" spans="1:15" ht="20.25" customHeight="1">
      <c r="A16" s="4880"/>
      <c r="B16" s="4885" t="s">
        <v>207</v>
      </c>
      <c r="C16" s="4886"/>
      <c r="D16" s="4886"/>
      <c r="E16" s="4887"/>
      <c r="G16" s="4878" t="s">
        <v>277</v>
      </c>
      <c r="H16" s="4878"/>
      <c r="I16" s="4878"/>
      <c r="J16" s="4878"/>
      <c r="K16" s="4878"/>
      <c r="L16" s="4878"/>
      <c r="M16" s="4878"/>
      <c r="N16" s="4878"/>
      <c r="O16" s="4878"/>
    </row>
    <row r="17" spans="1:15" ht="13.5" customHeight="1">
      <c r="A17" s="4880"/>
      <c r="B17" s="4885" t="s">
        <v>757</v>
      </c>
      <c r="C17" s="4886"/>
      <c r="D17" s="4886"/>
      <c r="E17" s="4887"/>
      <c r="G17" s="4878"/>
      <c r="H17" s="4878"/>
      <c r="I17" s="4878"/>
      <c r="J17" s="4878"/>
      <c r="K17" s="4878"/>
      <c r="L17" s="4878"/>
      <c r="M17" s="4878"/>
      <c r="N17" s="4878"/>
      <c r="O17" s="4878"/>
    </row>
    <row r="18" spans="1:15" ht="13.5" customHeight="1">
      <c r="A18" s="4880"/>
      <c r="B18" s="4885" t="s">
        <v>758</v>
      </c>
      <c r="C18" s="4886"/>
      <c r="D18" s="4886"/>
      <c r="E18" s="4887"/>
      <c r="G18" s="4878"/>
      <c r="H18" s="4878"/>
      <c r="I18" s="4878"/>
      <c r="J18" s="4878"/>
      <c r="K18" s="4878"/>
      <c r="L18" s="4878"/>
      <c r="M18" s="4878"/>
      <c r="N18" s="4878"/>
      <c r="O18" s="4878"/>
    </row>
    <row r="19" spans="1:15">
      <c r="A19" s="4880"/>
      <c r="B19" s="4885" t="s">
        <v>208</v>
      </c>
      <c r="C19" s="4886"/>
      <c r="D19" s="4886"/>
      <c r="E19" s="4887"/>
      <c r="G19" s="4878"/>
      <c r="H19" s="4878"/>
      <c r="I19" s="4878"/>
      <c r="J19" s="4878"/>
      <c r="K19" s="4878"/>
      <c r="L19" s="4878"/>
      <c r="M19" s="4878"/>
      <c r="N19" s="4878"/>
      <c r="O19" s="4878"/>
    </row>
    <row r="20" spans="1:15">
      <c r="A20" s="4880"/>
      <c r="B20" s="73"/>
      <c r="C20" s="134"/>
      <c r="D20" s="134"/>
      <c r="E20" s="74"/>
      <c r="G20" s="4878"/>
      <c r="H20" s="4878"/>
      <c r="I20" s="4878"/>
      <c r="J20" s="4878"/>
      <c r="K20" s="4878"/>
      <c r="L20" s="4878"/>
      <c r="M20" s="4878"/>
      <c r="N20" s="4878"/>
      <c r="O20" s="4878"/>
    </row>
    <row r="21" spans="1:15">
      <c r="A21" s="4880"/>
      <c r="B21" s="73"/>
      <c r="C21" s="134"/>
      <c r="D21" s="134"/>
      <c r="E21" s="74"/>
      <c r="G21" s="4878"/>
      <c r="H21" s="4878"/>
      <c r="I21" s="4878"/>
      <c r="J21" s="4878"/>
      <c r="K21" s="4878"/>
      <c r="L21" s="4878"/>
      <c r="M21" s="4878"/>
      <c r="N21" s="4878"/>
      <c r="O21" s="4878"/>
    </row>
    <row r="22" spans="1:15" ht="13.5">
      <c r="A22" s="4881"/>
      <c r="B22" s="4888"/>
      <c r="C22" s="4889"/>
      <c r="D22" s="4889"/>
      <c r="E22" s="4890"/>
    </row>
    <row r="23" spans="1:15" ht="84" customHeight="1">
      <c r="A23" s="77" t="s">
        <v>209</v>
      </c>
      <c r="B23" s="4888"/>
      <c r="C23" s="4889"/>
      <c r="D23" s="4889"/>
      <c r="E23" s="4890"/>
      <c r="G23" s="4878" t="s">
        <v>278</v>
      </c>
      <c r="H23" s="4545"/>
      <c r="I23" s="4545"/>
      <c r="J23" s="4545"/>
      <c r="K23" s="4545"/>
      <c r="L23" s="4545"/>
      <c r="M23" s="4545"/>
      <c r="N23" s="4545"/>
      <c r="O23" s="4545"/>
    </row>
    <row r="24" spans="1:15" s="79" customFormat="1" ht="13.5" customHeight="1">
      <c r="A24" s="4891" t="s">
        <v>498</v>
      </c>
      <c r="B24" s="4891"/>
      <c r="C24" s="4891"/>
      <c r="D24" s="4891"/>
      <c r="E24" s="4891"/>
    </row>
    <row r="25" spans="1:15" s="79" customFormat="1" ht="13.5" customHeight="1">
      <c r="A25" s="4879" t="s">
        <v>499</v>
      </c>
      <c r="B25" s="4879"/>
      <c r="C25" s="4879"/>
      <c r="D25" s="4879"/>
      <c r="E25" s="4879"/>
    </row>
    <row r="26" spans="1:15" s="79" customFormat="1" ht="13.5" customHeight="1">
      <c r="A26" s="4879" t="s">
        <v>202</v>
      </c>
      <c r="B26" s="4879"/>
      <c r="C26" s="4879"/>
      <c r="D26" s="4879"/>
      <c r="E26" s="4879"/>
    </row>
    <row r="27" spans="1:15" s="79" customFormat="1" ht="13.5" customHeight="1">
      <c r="A27" s="4879" t="s">
        <v>231</v>
      </c>
      <c r="B27" s="4879"/>
      <c r="C27" s="4879"/>
      <c r="D27" s="4879"/>
      <c r="E27" s="4879"/>
    </row>
    <row r="28" spans="1:15">
      <c r="A28" s="103" t="s">
        <v>210</v>
      </c>
    </row>
  </sheetData>
  <mergeCells count="30">
    <mergeCell ref="B12:E12"/>
    <mergeCell ref="B13:E13"/>
    <mergeCell ref="A8:A11"/>
    <mergeCell ref="B8:E9"/>
    <mergeCell ref="G8:O9"/>
    <mergeCell ref="B10:E10"/>
    <mergeCell ref="G10:O10"/>
    <mergeCell ref="B11:E11"/>
    <mergeCell ref="G11:O11"/>
    <mergeCell ref="A3:B3"/>
    <mergeCell ref="A4:B4"/>
    <mergeCell ref="G5:O6"/>
    <mergeCell ref="B6:E6"/>
    <mergeCell ref="B7:E7"/>
    <mergeCell ref="B14:E14"/>
    <mergeCell ref="G14:O14"/>
    <mergeCell ref="A27:E27"/>
    <mergeCell ref="A15:A22"/>
    <mergeCell ref="B15:E15"/>
    <mergeCell ref="B16:E16"/>
    <mergeCell ref="G16:O21"/>
    <mergeCell ref="B17:E17"/>
    <mergeCell ref="B18:E18"/>
    <mergeCell ref="B19:E19"/>
    <mergeCell ref="B22:E22"/>
    <mergeCell ref="B23:E23"/>
    <mergeCell ref="G23:O23"/>
    <mergeCell ref="A24:E24"/>
    <mergeCell ref="A25:E25"/>
    <mergeCell ref="A26:E26"/>
  </mergeCells>
  <phoneticPr fontId="14"/>
  <hyperlinks>
    <hyperlink ref="E1" location="トップ!A1" display="トップへ" xr:uid="{00000000-0004-0000-1500-000000000000}"/>
    <hyperlink ref="A1" location="トップ!A1" display="トップへ" xr:uid="{00000000-0004-0000-1500-000001000000}"/>
  </hyperlinks>
  <pageMargins left="0.75" right="0.28999999999999998" top="0.57999999999999996" bottom="0.51" header="0.51200000000000001" footer="0.24"/>
  <pageSetup paperSize="9" orientation="portrait" verticalDpi="0"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R53"/>
  <sheetViews>
    <sheetView zoomScaleNormal="100" workbookViewId="0"/>
  </sheetViews>
  <sheetFormatPr defaultColWidth="9" defaultRowHeight="13"/>
  <cols>
    <col min="1" max="1" width="2" style="386" customWidth="1"/>
    <col min="2" max="2" width="4.7265625" style="386" customWidth="1"/>
    <col min="3" max="3" width="37" style="386" customWidth="1"/>
    <col min="4" max="4" width="5.6328125" style="386" customWidth="1"/>
    <col min="5" max="5" width="32.36328125" style="386" customWidth="1"/>
    <col min="6" max="6" width="17.26953125" style="386" customWidth="1"/>
    <col min="7" max="7" width="25.26953125" style="386" customWidth="1"/>
    <col min="8" max="8" width="18.90625" style="386" customWidth="1"/>
    <col min="9" max="9" width="4.08984375" style="386" customWidth="1"/>
    <col min="10" max="16384" width="9" style="386"/>
  </cols>
  <sheetData>
    <row r="1" spans="2:18">
      <c r="B1" s="556" t="s">
        <v>810</v>
      </c>
      <c r="H1" s="556" t="s">
        <v>810</v>
      </c>
    </row>
    <row r="2" spans="2:18" ht="14">
      <c r="B2" s="1393" t="s">
        <v>1635</v>
      </c>
      <c r="D2" s="387"/>
      <c r="J2" s="1355" t="s">
        <v>1634</v>
      </c>
      <c r="K2"/>
      <c r="L2"/>
      <c r="M2"/>
      <c r="N2"/>
      <c r="O2"/>
      <c r="P2"/>
      <c r="Q2"/>
      <c r="R2"/>
    </row>
    <row r="3" spans="2:18" ht="21" customHeight="1">
      <c r="C3" s="388"/>
      <c r="D3" s="5000" t="s">
        <v>1587</v>
      </c>
      <c r="E3" s="5000"/>
      <c r="F3" s="5000"/>
      <c r="G3" s="390" t="s">
        <v>432</v>
      </c>
      <c r="H3" s="391"/>
      <c r="J3" s="3156" t="s">
        <v>1731</v>
      </c>
      <c r="K3" s="3156"/>
      <c r="L3" s="3156"/>
      <c r="M3" s="3156"/>
      <c r="N3" s="3156"/>
      <c r="O3" s="3156"/>
      <c r="P3" s="3156"/>
      <c r="Q3" s="3156"/>
      <c r="R3" s="3156"/>
    </row>
    <row r="4" spans="2:18" ht="16.5" customHeight="1">
      <c r="C4" s="388"/>
      <c r="D4" s="389"/>
      <c r="E4" s="389"/>
      <c r="F4" s="389"/>
      <c r="G4" s="390" t="s">
        <v>346</v>
      </c>
      <c r="H4" s="392">
        <v>44714</v>
      </c>
      <c r="J4" s="3156"/>
      <c r="K4" s="3156"/>
      <c r="L4" s="3156"/>
      <c r="M4" s="3156"/>
      <c r="N4" s="3156"/>
      <c r="O4" s="3156"/>
      <c r="P4" s="3156"/>
      <c r="Q4" s="3156"/>
      <c r="R4" s="3156"/>
    </row>
    <row r="5" spans="2:18" ht="29.25" customHeight="1">
      <c r="B5" s="43" t="s">
        <v>150</v>
      </c>
      <c r="C5" s="1388" t="s">
        <v>759</v>
      </c>
      <c r="D5" s="1389" t="s">
        <v>249</v>
      </c>
      <c r="E5" s="5001" t="s">
        <v>1619</v>
      </c>
      <c r="F5" s="5002"/>
      <c r="G5" s="5001" t="s">
        <v>1593</v>
      </c>
      <c r="H5" s="5002"/>
      <c r="J5" s="3156"/>
      <c r="K5" s="3156"/>
      <c r="L5" s="3156"/>
      <c r="M5" s="3156"/>
      <c r="N5" s="3156"/>
      <c r="O5" s="3156"/>
      <c r="P5" s="3156"/>
      <c r="Q5" s="3156"/>
      <c r="R5" s="3156"/>
    </row>
    <row r="6" spans="2:18" ht="14.5" thickBot="1">
      <c r="B6" s="1379" t="s">
        <v>1594</v>
      </c>
      <c r="C6" s="1371" t="s">
        <v>1615</v>
      </c>
      <c r="D6" s="517" t="s">
        <v>760</v>
      </c>
      <c r="E6" s="4964" t="s">
        <v>1624</v>
      </c>
      <c r="F6" s="4972"/>
      <c r="G6" s="5001"/>
      <c r="H6" s="5002"/>
      <c r="J6" s="1362" t="s">
        <v>1561</v>
      </c>
      <c r="K6" s="428"/>
      <c r="L6" s="428"/>
      <c r="M6" s="428"/>
      <c r="N6" s="428"/>
      <c r="O6" s="428"/>
      <c r="P6" s="428"/>
      <c r="Q6" s="428"/>
      <c r="R6" s="428"/>
    </row>
    <row r="7" spans="2:18" ht="27" customHeight="1">
      <c r="B7" s="1379" t="s">
        <v>1595</v>
      </c>
      <c r="C7" s="1378" t="s">
        <v>1710</v>
      </c>
      <c r="D7" s="517" t="s">
        <v>760</v>
      </c>
      <c r="E7" s="4973"/>
      <c r="F7" s="4974"/>
      <c r="G7" s="5006" t="s">
        <v>1622</v>
      </c>
      <c r="H7" s="5007"/>
      <c r="J7" s="4843" t="s">
        <v>1792</v>
      </c>
      <c r="K7" s="4844"/>
      <c r="L7" s="4844"/>
      <c r="M7" s="4844"/>
      <c r="N7" s="4844"/>
      <c r="O7" s="4844"/>
      <c r="P7" s="4844"/>
      <c r="Q7" s="4844"/>
      <c r="R7" s="4845"/>
    </row>
    <row r="8" spans="2:18" ht="14">
      <c r="B8" s="1380">
        <v>3</v>
      </c>
      <c r="C8" s="1372" t="s">
        <v>1613</v>
      </c>
      <c r="D8" s="517" t="s">
        <v>760</v>
      </c>
      <c r="E8" s="4964" t="s">
        <v>1624</v>
      </c>
      <c r="F8" s="4972"/>
      <c r="G8" s="5004"/>
      <c r="H8" s="5005"/>
      <c r="J8" s="4846"/>
      <c r="K8" s="4847"/>
      <c r="L8" s="4847"/>
      <c r="M8" s="4847"/>
      <c r="N8" s="4847"/>
      <c r="O8" s="4847"/>
      <c r="P8" s="4847"/>
      <c r="Q8" s="4847"/>
      <c r="R8" s="4848"/>
    </row>
    <row r="9" spans="2:18" ht="13.5" customHeight="1">
      <c r="B9" s="1381">
        <v>4</v>
      </c>
      <c r="C9" s="4957" t="s">
        <v>1612</v>
      </c>
      <c r="D9" s="1390" t="s">
        <v>761</v>
      </c>
      <c r="E9" s="4951" t="s">
        <v>1591</v>
      </c>
      <c r="F9" s="4952"/>
      <c r="G9" s="4947" t="s">
        <v>1620</v>
      </c>
      <c r="H9" s="4948"/>
      <c r="J9" s="4846"/>
      <c r="K9" s="4847"/>
      <c r="L9" s="4847"/>
      <c r="M9" s="4847"/>
      <c r="N9" s="4847"/>
      <c r="O9" s="4847"/>
      <c r="P9" s="4847"/>
      <c r="Q9" s="4847"/>
      <c r="R9" s="4848"/>
    </row>
    <row r="10" spans="2:18" ht="13.5" customHeight="1">
      <c r="B10" s="1380"/>
      <c r="C10" s="4958"/>
      <c r="D10" s="1795" t="s">
        <v>1745</v>
      </c>
      <c r="E10" s="4975" t="s">
        <v>1592</v>
      </c>
      <c r="F10" s="4976"/>
      <c r="G10" s="4959" t="s">
        <v>1621</v>
      </c>
      <c r="H10" s="4943"/>
      <c r="J10" s="4846"/>
      <c r="K10" s="4847"/>
      <c r="L10" s="4847"/>
      <c r="M10" s="4847"/>
      <c r="N10" s="4847"/>
      <c r="O10" s="4847"/>
      <c r="P10" s="4847"/>
      <c r="Q10" s="4847"/>
      <c r="R10" s="4848"/>
    </row>
    <row r="11" spans="2:18" ht="27" customHeight="1">
      <c r="B11" s="1382">
        <v>5</v>
      </c>
      <c r="C11" s="1373" t="s">
        <v>1611</v>
      </c>
      <c r="D11" s="518" t="s">
        <v>1746</v>
      </c>
      <c r="E11" s="4962" t="s">
        <v>764</v>
      </c>
      <c r="F11" s="4963"/>
      <c r="G11" s="4960" t="s">
        <v>589</v>
      </c>
      <c r="H11" s="4961"/>
      <c r="J11" s="4846"/>
      <c r="K11" s="4847"/>
      <c r="L11" s="4847"/>
      <c r="M11" s="4847"/>
      <c r="N11" s="4847"/>
      <c r="O11" s="4847"/>
      <c r="P11" s="4847"/>
      <c r="Q11" s="4847"/>
      <c r="R11" s="4848"/>
    </row>
    <row r="12" spans="2:18" ht="14.25" customHeight="1">
      <c r="B12" s="1381">
        <v>6</v>
      </c>
      <c r="C12" s="1374" t="s">
        <v>1610</v>
      </c>
      <c r="D12" s="519" t="s">
        <v>1747</v>
      </c>
      <c r="E12" s="4964" t="s">
        <v>1618</v>
      </c>
      <c r="F12" s="4965"/>
      <c r="G12" s="4970" t="s">
        <v>762</v>
      </c>
      <c r="H12" s="4971"/>
      <c r="J12" s="4846"/>
      <c r="K12" s="4847"/>
      <c r="L12" s="4847"/>
      <c r="M12" s="4847"/>
      <c r="N12" s="4847"/>
      <c r="O12" s="4847"/>
      <c r="P12" s="4847"/>
      <c r="Q12" s="4847"/>
      <c r="R12" s="4848"/>
    </row>
    <row r="13" spans="2:18" ht="14">
      <c r="B13" s="1382">
        <v>7</v>
      </c>
      <c r="C13" s="1373" t="s">
        <v>11</v>
      </c>
      <c r="D13" s="517" t="s">
        <v>760</v>
      </c>
      <c r="E13" s="4966" t="s">
        <v>1625</v>
      </c>
      <c r="F13" s="4967"/>
      <c r="G13" s="4960"/>
      <c r="H13" s="4961"/>
      <c r="J13" s="4846"/>
      <c r="K13" s="4847"/>
      <c r="L13" s="4847"/>
      <c r="M13" s="4847"/>
      <c r="N13" s="4847"/>
      <c r="O13" s="4847"/>
      <c r="P13" s="4847"/>
      <c r="Q13" s="4847"/>
      <c r="R13" s="4848"/>
    </row>
    <row r="14" spans="2:18" ht="16.5" customHeight="1">
      <c r="B14" s="1381">
        <v>8</v>
      </c>
      <c r="C14" s="1375" t="s">
        <v>284</v>
      </c>
      <c r="D14" s="1390" t="s">
        <v>763</v>
      </c>
      <c r="E14" s="4968" t="s">
        <v>1623</v>
      </c>
      <c r="F14" s="4969"/>
      <c r="G14" s="4940"/>
      <c r="H14" s="4941"/>
      <c r="J14" s="4846"/>
      <c r="K14" s="4847"/>
      <c r="L14" s="4847"/>
      <c r="M14" s="4847"/>
      <c r="N14" s="4847"/>
      <c r="O14" s="4847"/>
      <c r="P14" s="4847"/>
      <c r="Q14" s="4847"/>
      <c r="R14" s="4848"/>
    </row>
    <row r="15" spans="2:18" ht="14.25" customHeight="1">
      <c r="B15" s="1380"/>
      <c r="C15" s="1376"/>
      <c r="D15" s="520" t="s">
        <v>1748</v>
      </c>
      <c r="E15" s="4975" t="s">
        <v>1599</v>
      </c>
      <c r="F15" s="4976"/>
      <c r="G15" s="4942"/>
      <c r="H15" s="4943"/>
      <c r="J15" s="4846"/>
      <c r="K15" s="4847"/>
      <c r="L15" s="4847"/>
      <c r="M15" s="4847"/>
      <c r="N15" s="4847"/>
      <c r="O15" s="4847"/>
      <c r="P15" s="4847"/>
      <c r="Q15" s="4847"/>
      <c r="R15" s="4848"/>
    </row>
    <row r="16" spans="2:18" ht="18.75" customHeight="1">
      <c r="B16" s="1382">
        <v>9</v>
      </c>
      <c r="C16" s="1377" t="s">
        <v>12</v>
      </c>
      <c r="D16" s="518" t="s">
        <v>1749</v>
      </c>
      <c r="E16" s="4977" t="s">
        <v>1600</v>
      </c>
      <c r="F16" s="4978"/>
      <c r="G16" s="4545"/>
      <c r="H16" s="5003"/>
      <c r="J16" s="4846"/>
      <c r="K16" s="4847"/>
      <c r="L16" s="4847"/>
      <c r="M16" s="4847"/>
      <c r="N16" s="4847"/>
      <c r="O16" s="4847"/>
      <c r="P16" s="4847"/>
      <c r="Q16" s="4847"/>
      <c r="R16" s="4848"/>
    </row>
    <row r="17" spans="2:18" ht="14">
      <c r="B17" s="1381">
        <v>10</v>
      </c>
      <c r="C17" s="1375" t="s">
        <v>285</v>
      </c>
      <c r="D17" s="519" t="s">
        <v>1750</v>
      </c>
      <c r="E17" s="4968" t="s">
        <v>286</v>
      </c>
      <c r="F17" s="4979"/>
      <c r="G17" s="4940"/>
      <c r="H17" s="4941"/>
      <c r="J17" s="4846"/>
      <c r="K17" s="4847"/>
      <c r="L17" s="4847"/>
      <c r="M17" s="4847"/>
      <c r="N17" s="4847"/>
      <c r="O17" s="4847"/>
      <c r="P17" s="4847"/>
      <c r="Q17" s="4847"/>
      <c r="R17" s="4848"/>
    </row>
    <row r="18" spans="2:18" ht="14">
      <c r="B18" s="1380"/>
      <c r="C18" s="1376"/>
      <c r="D18" s="520" t="s">
        <v>1751</v>
      </c>
      <c r="E18" s="4994" t="s">
        <v>286</v>
      </c>
      <c r="F18" s="4995"/>
      <c r="G18" s="1370"/>
      <c r="H18" s="1383"/>
      <c r="J18" s="4846"/>
      <c r="K18" s="4847"/>
      <c r="L18" s="4847"/>
      <c r="M18" s="4847"/>
      <c r="N18" s="4847"/>
      <c r="O18" s="4847"/>
      <c r="P18" s="4847"/>
      <c r="Q18" s="4847"/>
      <c r="R18" s="4848"/>
    </row>
    <row r="19" spans="2:18" ht="14.25" customHeight="1">
      <c r="B19" s="1381">
        <v>11</v>
      </c>
      <c r="C19" s="4982" t="s">
        <v>1588</v>
      </c>
      <c r="D19" s="519" t="s">
        <v>1752</v>
      </c>
      <c r="E19" s="4968" t="s">
        <v>1608</v>
      </c>
      <c r="F19" s="4969"/>
      <c r="G19" s="4940"/>
      <c r="H19" s="4941"/>
      <c r="J19" s="4846"/>
      <c r="K19" s="4847"/>
      <c r="L19" s="4847"/>
      <c r="M19" s="4847"/>
      <c r="N19" s="4847"/>
      <c r="O19" s="4847"/>
      <c r="P19" s="4847"/>
      <c r="Q19" s="4847"/>
      <c r="R19" s="4848"/>
    </row>
    <row r="20" spans="2:18" ht="14.25" customHeight="1">
      <c r="B20" s="1384"/>
      <c r="C20" s="4982"/>
      <c r="D20" s="521" t="s">
        <v>1590</v>
      </c>
      <c r="E20" s="4996" t="s">
        <v>1609</v>
      </c>
      <c r="F20" s="4997"/>
      <c r="G20" s="1368"/>
      <c r="H20" s="1385"/>
      <c r="J20" s="4846"/>
      <c r="K20" s="4847"/>
      <c r="L20" s="4847"/>
      <c r="M20" s="4847"/>
      <c r="N20" s="4847"/>
      <c r="O20" s="4847"/>
      <c r="P20" s="4847"/>
      <c r="Q20" s="4847"/>
      <c r="R20" s="4848"/>
    </row>
    <row r="21" spans="2:18" ht="14.25" customHeight="1">
      <c r="B21" s="1380"/>
      <c r="C21" s="4983"/>
      <c r="D21" s="517" t="s">
        <v>760</v>
      </c>
      <c r="E21" s="4975" t="s">
        <v>1589</v>
      </c>
      <c r="F21" s="4976"/>
      <c r="G21" s="4942"/>
      <c r="H21" s="4943"/>
      <c r="J21" s="4846"/>
      <c r="K21" s="4847"/>
      <c r="L21" s="4847"/>
      <c r="M21" s="4847"/>
      <c r="N21" s="4847"/>
      <c r="O21" s="4847"/>
      <c r="P21" s="4847"/>
      <c r="Q21" s="4847"/>
      <c r="R21" s="4848"/>
    </row>
    <row r="22" spans="2:18" ht="14.25" customHeight="1">
      <c r="B22" s="1382">
        <v>12</v>
      </c>
      <c r="C22" s="1373" t="s">
        <v>1630</v>
      </c>
      <c r="D22" s="518" t="s">
        <v>1753</v>
      </c>
      <c r="E22" s="4998" t="s">
        <v>225</v>
      </c>
      <c r="F22" s="4999"/>
      <c r="G22" s="3445"/>
      <c r="H22" s="3446"/>
      <c r="J22" s="4846"/>
      <c r="K22" s="4847"/>
      <c r="L22" s="4847"/>
      <c r="M22" s="4847"/>
      <c r="N22" s="4847"/>
      <c r="O22" s="4847"/>
      <c r="P22" s="4847"/>
      <c r="Q22" s="4847"/>
      <c r="R22" s="4848"/>
    </row>
    <row r="23" spans="2:18" ht="14.25" customHeight="1" thickBot="1">
      <c r="B23" s="1381">
        <v>13</v>
      </c>
      <c r="C23" s="4944" t="s">
        <v>1617</v>
      </c>
      <c r="D23" s="519" t="s">
        <v>1754</v>
      </c>
      <c r="E23" s="4951" t="s">
        <v>1597</v>
      </c>
      <c r="F23" s="4952"/>
      <c r="G23" s="4947"/>
      <c r="H23" s="4948"/>
      <c r="J23" s="4849"/>
      <c r="K23" s="4850"/>
      <c r="L23" s="4850"/>
      <c r="M23" s="4850"/>
      <c r="N23" s="4850"/>
      <c r="O23" s="4850"/>
      <c r="P23" s="4850"/>
      <c r="Q23" s="4850"/>
      <c r="R23" s="4851"/>
    </row>
    <row r="24" spans="2:18" ht="14.25" customHeight="1">
      <c r="B24" s="1384"/>
      <c r="C24" s="4945"/>
      <c r="D24" s="521" t="s">
        <v>1755</v>
      </c>
      <c r="E24" s="4953" t="s">
        <v>1596</v>
      </c>
      <c r="F24" s="4954"/>
      <c r="G24" s="4949"/>
      <c r="H24" s="4950"/>
      <c r="J24" s="1391"/>
      <c r="K24" s="1391"/>
      <c r="L24" s="1391"/>
      <c r="M24" s="1391"/>
      <c r="N24" s="1391"/>
      <c r="O24" s="1391"/>
      <c r="P24" s="1391"/>
      <c r="Q24" s="1391"/>
      <c r="R24" s="1391"/>
    </row>
    <row r="25" spans="2:18" ht="14.25" customHeight="1">
      <c r="B25" s="1384"/>
      <c r="C25" s="4945"/>
      <c r="D25" s="521" t="s">
        <v>1756</v>
      </c>
      <c r="E25" s="4953" t="s">
        <v>590</v>
      </c>
      <c r="F25" s="4954"/>
      <c r="G25" s="1365"/>
      <c r="H25" s="1386"/>
      <c r="J25" s="296" t="s">
        <v>1563</v>
      </c>
      <c r="K25" s="425"/>
      <c r="L25" s="425"/>
      <c r="M25" s="425"/>
      <c r="N25" s="425"/>
      <c r="O25" s="425"/>
      <c r="P25" s="425"/>
      <c r="Q25" s="425"/>
      <c r="R25" s="425"/>
    </row>
    <row r="26" spans="2:18" ht="14.25" customHeight="1">
      <c r="B26" s="1380"/>
      <c r="C26" s="4946"/>
      <c r="D26" s="520" t="s">
        <v>1757</v>
      </c>
      <c r="E26" s="4955" t="s">
        <v>1598</v>
      </c>
      <c r="F26" s="4956"/>
      <c r="G26" s="1366"/>
      <c r="H26" s="1367"/>
      <c r="J26" s="4986" t="s">
        <v>1774</v>
      </c>
      <c r="K26" s="4987"/>
      <c r="L26" s="4987"/>
      <c r="M26" s="4987"/>
      <c r="N26" s="4987"/>
      <c r="O26" s="4987"/>
      <c r="P26" s="4987"/>
      <c r="Q26" s="4987"/>
      <c r="R26" s="4988"/>
    </row>
    <row r="27" spans="2:18" ht="17.25" customHeight="1">
      <c r="B27" s="1382">
        <v>14</v>
      </c>
      <c r="C27" s="1373" t="s">
        <v>1463</v>
      </c>
      <c r="D27" s="517" t="s">
        <v>760</v>
      </c>
      <c r="E27" s="4964" t="s">
        <v>1624</v>
      </c>
      <c r="F27" s="4972"/>
      <c r="G27" s="4898"/>
      <c r="H27" s="4900"/>
      <c r="J27" s="4989"/>
      <c r="K27" s="4856"/>
      <c r="L27" s="4856"/>
      <c r="M27" s="4856"/>
      <c r="N27" s="4856"/>
      <c r="O27" s="4856"/>
      <c r="P27" s="4856"/>
      <c r="Q27" s="4856"/>
      <c r="R27" s="4990"/>
    </row>
    <row r="28" spans="2:18" ht="14">
      <c r="B28" s="1380" t="s">
        <v>689</v>
      </c>
      <c r="C28" s="1387" t="s">
        <v>1616</v>
      </c>
      <c r="D28" s="517" t="s">
        <v>765</v>
      </c>
      <c r="E28" s="4964" t="s">
        <v>1475</v>
      </c>
      <c r="F28" s="4972"/>
      <c r="G28" s="4984"/>
      <c r="H28" s="4985"/>
      <c r="J28" s="4989"/>
      <c r="K28" s="4856"/>
      <c r="L28" s="4856"/>
      <c r="M28" s="4856"/>
      <c r="N28" s="4856"/>
      <c r="O28" s="4856"/>
      <c r="P28" s="4856"/>
      <c r="Q28" s="4856"/>
      <c r="R28" s="4990"/>
    </row>
    <row r="29" spans="2:18" ht="15" customHeight="1">
      <c r="B29" s="4980" t="s">
        <v>1626</v>
      </c>
      <c r="C29" s="4981"/>
      <c r="D29" s="4981"/>
      <c r="E29" s="4981"/>
      <c r="F29" s="4981"/>
      <c r="G29" s="4981"/>
      <c r="H29" s="4981"/>
      <c r="J29" s="4989"/>
      <c r="K29" s="4856"/>
      <c r="L29" s="4856"/>
      <c r="M29" s="4856"/>
      <c r="N29" s="4856"/>
      <c r="O29" s="4856"/>
      <c r="P29" s="4856"/>
      <c r="Q29" s="4856"/>
      <c r="R29" s="4990"/>
    </row>
    <row r="30" spans="2:18">
      <c r="B30" s="4938" t="s">
        <v>1677</v>
      </c>
      <c r="C30" s="4939"/>
      <c r="D30" s="4939"/>
      <c r="E30" s="4939"/>
      <c r="F30" s="4932" t="s">
        <v>1628</v>
      </c>
      <c r="G30" s="4933"/>
      <c r="H30" s="4934"/>
      <c r="J30" s="4989"/>
      <c r="K30" s="4856"/>
      <c r="L30" s="4856"/>
      <c r="M30" s="4856"/>
      <c r="N30" s="4856"/>
      <c r="O30" s="4856"/>
      <c r="P30" s="4856"/>
      <c r="Q30" s="4856"/>
      <c r="R30" s="4990"/>
    </row>
    <row r="31" spans="2:18" ht="13.5" customHeight="1">
      <c r="B31" s="4922" t="s">
        <v>1627</v>
      </c>
      <c r="C31" s="4923"/>
      <c r="D31" s="4923"/>
      <c r="E31" s="4924"/>
      <c r="F31" s="4935" t="s">
        <v>1678</v>
      </c>
      <c r="G31" s="4936"/>
      <c r="H31" s="4937"/>
      <c r="J31" s="4991"/>
      <c r="K31" s="4992"/>
      <c r="L31" s="4992"/>
      <c r="M31" s="4992"/>
      <c r="N31" s="4992"/>
      <c r="O31" s="4992"/>
      <c r="P31" s="4992"/>
      <c r="Q31" s="4992"/>
      <c r="R31" s="4993"/>
    </row>
    <row r="32" spans="2:18">
      <c r="B32" s="4922" t="s">
        <v>168</v>
      </c>
      <c r="C32" s="4923"/>
      <c r="D32" s="4923"/>
      <c r="E32" s="4924"/>
      <c r="F32" s="4932" t="s">
        <v>1629</v>
      </c>
      <c r="G32" s="4933"/>
      <c r="H32" s="4934"/>
      <c r="J32" s="1369"/>
      <c r="K32" s="1369"/>
      <c r="L32" s="1369"/>
      <c r="M32" s="1369"/>
      <c r="N32" s="1369"/>
      <c r="O32" s="1369"/>
      <c r="P32" s="1369"/>
      <c r="Q32" s="1369"/>
      <c r="R32" s="1369"/>
    </row>
    <row r="33" spans="3:18" ht="13.5" customHeight="1">
      <c r="J33" s="1355" t="s">
        <v>1560</v>
      </c>
      <c r="K33" s="1364"/>
      <c r="L33" s="1364"/>
      <c r="M33" s="1364"/>
      <c r="N33" s="1364"/>
      <c r="O33" s="1364"/>
      <c r="P33" s="1364"/>
      <c r="Q33" s="1364"/>
      <c r="R33" s="1364"/>
    </row>
    <row r="34" spans="3:18" ht="26">
      <c r="C34" s="393" t="s">
        <v>190</v>
      </c>
      <c r="D34" s="394" t="s">
        <v>191</v>
      </c>
      <c r="E34" s="393" t="s">
        <v>192</v>
      </c>
      <c r="F34" s="393"/>
      <c r="G34" s="4927" t="s">
        <v>193</v>
      </c>
      <c r="H34" s="4928"/>
      <c r="J34" s="4861" t="s">
        <v>1679</v>
      </c>
      <c r="K34" s="4862"/>
      <c r="L34" s="4862"/>
      <c r="M34" s="4862"/>
      <c r="N34" s="4862"/>
      <c r="O34" s="4862"/>
      <c r="P34" s="4862"/>
      <c r="Q34" s="4862"/>
      <c r="R34" s="4863"/>
    </row>
    <row r="35" spans="3:18" ht="14">
      <c r="C35" s="395" t="s">
        <v>35</v>
      </c>
      <c r="D35" s="396" t="s">
        <v>1601</v>
      </c>
      <c r="E35" s="397" t="s">
        <v>272</v>
      </c>
      <c r="F35" s="397"/>
      <c r="G35" s="4926" t="s">
        <v>273</v>
      </c>
      <c r="H35" s="4926"/>
      <c r="J35" s="4864"/>
      <c r="K35" s="4847"/>
      <c r="L35" s="4847"/>
      <c r="M35" s="4847"/>
      <c r="N35" s="4847"/>
      <c r="O35" s="4847"/>
      <c r="P35" s="4847"/>
      <c r="Q35" s="4847"/>
      <c r="R35" s="4865"/>
    </row>
    <row r="36" spans="3:18" ht="14">
      <c r="C36" s="43" t="s">
        <v>592</v>
      </c>
      <c r="D36" s="396" t="s">
        <v>1602</v>
      </c>
      <c r="E36" s="397" t="s">
        <v>274</v>
      </c>
      <c r="F36" s="397"/>
      <c r="G36" s="4925" t="s">
        <v>275</v>
      </c>
      <c r="H36" s="4925"/>
      <c r="J36" s="4864"/>
      <c r="K36" s="4847"/>
      <c r="L36" s="4847"/>
      <c r="M36" s="4847"/>
      <c r="N36" s="4847"/>
      <c r="O36" s="4847"/>
      <c r="P36" s="4847"/>
      <c r="Q36" s="4847"/>
      <c r="R36" s="4865"/>
    </row>
    <row r="37" spans="3:18" ht="14">
      <c r="C37" s="43" t="s">
        <v>766</v>
      </c>
      <c r="D37" s="396" t="s">
        <v>1603</v>
      </c>
      <c r="E37" s="397" t="s">
        <v>593</v>
      </c>
      <c r="F37" s="397"/>
      <c r="G37" s="4925" t="s">
        <v>240</v>
      </c>
      <c r="H37" s="4925"/>
      <c r="J37" s="4864"/>
      <c r="K37" s="4847"/>
      <c r="L37" s="4847"/>
      <c r="M37" s="4847"/>
      <c r="N37" s="4847"/>
      <c r="O37" s="4847"/>
      <c r="P37" s="4847"/>
      <c r="Q37" s="4847"/>
      <c r="R37" s="4865"/>
    </row>
    <row r="38" spans="3:18" ht="14">
      <c r="C38" s="43" t="s">
        <v>594</v>
      </c>
      <c r="D38" s="396" t="s">
        <v>1604</v>
      </c>
      <c r="E38" s="397" t="s">
        <v>272</v>
      </c>
      <c r="F38" s="397"/>
      <c r="G38" s="4926" t="s">
        <v>273</v>
      </c>
      <c r="H38" s="4926"/>
      <c r="J38" s="4864"/>
      <c r="K38" s="4847"/>
      <c r="L38" s="4847"/>
      <c r="M38" s="4847"/>
      <c r="N38" s="4847"/>
      <c r="O38" s="4847"/>
      <c r="P38" s="4847"/>
      <c r="Q38" s="4847"/>
      <c r="R38" s="4865"/>
    </row>
    <row r="39" spans="3:18" ht="14.25" customHeight="1">
      <c r="C39" s="43" t="s">
        <v>595</v>
      </c>
      <c r="D39" s="396" t="s">
        <v>1605</v>
      </c>
      <c r="E39" s="397"/>
      <c r="F39" s="397"/>
      <c r="G39" s="4925"/>
      <c r="H39" s="4925"/>
      <c r="J39" s="4866"/>
      <c r="K39" s="4867"/>
      <c r="L39" s="4867"/>
      <c r="M39" s="4867"/>
      <c r="N39" s="4867"/>
      <c r="O39" s="4867"/>
      <c r="P39" s="4867"/>
      <c r="Q39" s="4867"/>
      <c r="R39" s="4868"/>
    </row>
    <row r="40" spans="3:18" ht="14">
      <c r="C40" s="43" t="s">
        <v>596</v>
      </c>
      <c r="D40" s="396" t="s">
        <v>1606</v>
      </c>
      <c r="E40" s="397"/>
      <c r="F40" s="397"/>
      <c r="G40" s="4925"/>
      <c r="H40" s="4925"/>
      <c r="J40" s="425"/>
      <c r="K40" s="425"/>
      <c r="L40" s="425"/>
      <c r="M40" s="425"/>
      <c r="N40" s="464"/>
      <c r="O40" s="425"/>
      <c r="P40" s="425"/>
      <c r="Q40" s="425"/>
      <c r="R40" s="425"/>
    </row>
    <row r="41" spans="3:18" ht="14">
      <c r="C41" s="43" t="s">
        <v>597</v>
      </c>
      <c r="D41" s="396" t="s">
        <v>1607</v>
      </c>
      <c r="E41" s="397"/>
      <c r="F41" s="397"/>
      <c r="G41" s="4925"/>
      <c r="H41" s="4925"/>
      <c r="J41" s="425"/>
      <c r="K41" s="425"/>
      <c r="L41" s="425"/>
      <c r="M41" s="425"/>
      <c r="N41" s="425"/>
      <c r="O41" s="425"/>
      <c r="P41" s="425"/>
      <c r="Q41" s="425"/>
      <c r="R41" s="425"/>
    </row>
    <row r="42" spans="3:18" ht="14">
      <c r="C42" s="43" t="s">
        <v>598</v>
      </c>
      <c r="D42" s="396" t="s">
        <v>767</v>
      </c>
      <c r="E42" s="397" t="s">
        <v>599</v>
      </c>
      <c r="F42" s="397"/>
      <c r="G42" s="4925"/>
      <c r="H42" s="4925"/>
      <c r="J42" s="425"/>
      <c r="K42" s="425"/>
      <c r="L42" s="425"/>
      <c r="M42" s="425"/>
      <c r="N42" s="425"/>
      <c r="O42" s="425"/>
      <c r="P42" s="425"/>
      <c r="Q42" s="425"/>
      <c r="R42" s="425"/>
    </row>
    <row r="43" spans="3:18">
      <c r="C43" s="4929" t="s">
        <v>34</v>
      </c>
      <c r="D43" s="4930"/>
      <c r="E43" s="4930"/>
      <c r="F43" s="4930"/>
      <c r="G43" s="4930"/>
      <c r="H43" s="4931"/>
      <c r="J43" s="425"/>
      <c r="K43" s="425"/>
      <c r="L43" s="425"/>
      <c r="M43" s="425"/>
      <c r="N43" s="425"/>
      <c r="O43" s="425"/>
      <c r="P43" s="425"/>
      <c r="Q43" s="425"/>
      <c r="R43" s="425"/>
    </row>
    <row r="44" spans="3:18">
      <c r="J44" s="425"/>
      <c r="K44" s="425"/>
      <c r="L44" s="425"/>
      <c r="M44" s="425"/>
      <c r="N44" s="425"/>
      <c r="O44" s="425"/>
      <c r="P44" s="425"/>
      <c r="Q44" s="425"/>
      <c r="R44" s="425"/>
    </row>
    <row r="45" spans="3:18">
      <c r="J45" s="425"/>
      <c r="K45" s="425"/>
      <c r="L45" s="425"/>
      <c r="M45" s="425"/>
      <c r="N45" s="425"/>
      <c r="O45" s="425"/>
      <c r="P45" s="425"/>
      <c r="Q45" s="425"/>
      <c r="R45" s="425"/>
    </row>
    <row r="46" spans="3:18">
      <c r="J46" s="425"/>
      <c r="K46" s="425"/>
      <c r="L46" s="425"/>
      <c r="M46" s="425"/>
      <c r="N46" s="425"/>
      <c r="O46" s="425"/>
      <c r="P46" s="425"/>
      <c r="Q46" s="425"/>
      <c r="R46" s="425"/>
    </row>
    <row r="52" spans="10:18">
      <c r="J52" s="425"/>
      <c r="K52" s="425"/>
      <c r="L52" s="425"/>
      <c r="M52" s="425"/>
      <c r="N52" s="425"/>
      <c r="O52" s="425"/>
      <c r="P52" s="425"/>
      <c r="Q52" s="425"/>
      <c r="R52" s="425"/>
    </row>
    <row r="53" spans="10:18">
      <c r="J53" s="425"/>
      <c r="K53" s="425"/>
      <c r="L53" s="425"/>
      <c r="M53" s="425"/>
      <c r="N53" s="425"/>
      <c r="O53" s="425"/>
      <c r="P53" s="425"/>
      <c r="Q53" s="425"/>
      <c r="R53" s="425"/>
    </row>
  </sheetData>
  <mergeCells count="69">
    <mergeCell ref="J7:R23"/>
    <mergeCell ref="J26:R31"/>
    <mergeCell ref="J3:R5"/>
    <mergeCell ref="E18:F18"/>
    <mergeCell ref="E19:F19"/>
    <mergeCell ref="E20:F20"/>
    <mergeCell ref="E21:F21"/>
    <mergeCell ref="E22:F22"/>
    <mergeCell ref="D3:F3"/>
    <mergeCell ref="G5:H5"/>
    <mergeCell ref="E5:F5"/>
    <mergeCell ref="G15:H15"/>
    <mergeCell ref="G16:H16"/>
    <mergeCell ref="G8:H8"/>
    <mergeCell ref="G6:H6"/>
    <mergeCell ref="G7:H7"/>
    <mergeCell ref="G17:H17"/>
    <mergeCell ref="E15:F15"/>
    <mergeCell ref="E16:F16"/>
    <mergeCell ref="E17:F17"/>
    <mergeCell ref="B29:H29"/>
    <mergeCell ref="C19:C21"/>
    <mergeCell ref="G27:H27"/>
    <mergeCell ref="G28:H28"/>
    <mergeCell ref="E27:F27"/>
    <mergeCell ref="E28:F28"/>
    <mergeCell ref="E6:F6"/>
    <mergeCell ref="E7:F7"/>
    <mergeCell ref="E8:F8"/>
    <mergeCell ref="E9:F9"/>
    <mergeCell ref="E10:F10"/>
    <mergeCell ref="C9:C10"/>
    <mergeCell ref="G9:H9"/>
    <mergeCell ref="G10:H10"/>
    <mergeCell ref="G11:H11"/>
    <mergeCell ref="G14:H14"/>
    <mergeCell ref="E11:F11"/>
    <mergeCell ref="E12:F12"/>
    <mergeCell ref="E13:F13"/>
    <mergeCell ref="E14:F14"/>
    <mergeCell ref="G12:H12"/>
    <mergeCell ref="G13:H13"/>
    <mergeCell ref="C43:H43"/>
    <mergeCell ref="F30:H30"/>
    <mergeCell ref="F31:H31"/>
    <mergeCell ref="B30:E30"/>
    <mergeCell ref="G19:H19"/>
    <mergeCell ref="G21:H21"/>
    <mergeCell ref="C23:C26"/>
    <mergeCell ref="G23:H23"/>
    <mergeCell ref="G24:H24"/>
    <mergeCell ref="G22:H22"/>
    <mergeCell ref="E23:F23"/>
    <mergeCell ref="E24:F24"/>
    <mergeCell ref="E25:F25"/>
    <mergeCell ref="E26:F26"/>
    <mergeCell ref="B32:E32"/>
    <mergeCell ref="F32:H32"/>
    <mergeCell ref="B31:E31"/>
    <mergeCell ref="J34:R39"/>
    <mergeCell ref="G42:H42"/>
    <mergeCell ref="G35:H35"/>
    <mergeCell ref="G34:H34"/>
    <mergeCell ref="G36:H36"/>
    <mergeCell ref="G37:H37"/>
    <mergeCell ref="G38:H38"/>
    <mergeCell ref="G39:H39"/>
    <mergeCell ref="G40:H40"/>
    <mergeCell ref="G41:H41"/>
  </mergeCells>
  <phoneticPr fontId="14"/>
  <dataValidations count="2">
    <dataValidation type="list" allowBlank="1" showInputMessage="1" showErrorMessage="1" sqref="E14:F14" xr:uid="{00000000-0002-0000-1600-000000000000}">
      <formula1>"環境教育訓練計画/実績記録表,環境経営計画書"</formula1>
    </dataValidation>
    <dataValidation type="list" allowBlank="1" showInputMessage="1" showErrorMessage="1" sqref="E15:F15" xr:uid="{00000000-0002-0000-1600-000001000000}">
      <formula1>"環境教育・訓練記録,環境経営計画書"</formula1>
    </dataValidation>
  </dataValidations>
  <hyperlinks>
    <hyperlink ref="B1" location="トップ!A1" display="トップへ" xr:uid="{00000000-0004-0000-1600-000000000000}"/>
    <hyperlink ref="H1" location="トップ!A1" display="トップへ" xr:uid="{00000000-0004-0000-1600-000001000000}"/>
  </hyperlinks>
  <pageMargins left="0.3" right="0.17" top="0.39" bottom="0.21" header="0.22" footer="0.2"/>
  <pageSetup paperSize="9" orientation="landscape" verticalDpi="300"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10"/>
  <sheetViews>
    <sheetView view="pageBreakPreview" zoomScaleNormal="100" zoomScaleSheetLayoutView="100" workbookViewId="0">
      <selection activeCell="B1" sqref="B1"/>
    </sheetView>
  </sheetViews>
  <sheetFormatPr defaultColWidth="9" defaultRowHeight="13"/>
  <cols>
    <col min="1" max="1" width="2.26953125" style="426" customWidth="1"/>
    <col min="2" max="2" width="9" style="426" customWidth="1"/>
    <col min="3" max="3" width="15.6328125" style="426" customWidth="1"/>
    <col min="4" max="4" width="22.26953125" style="426" customWidth="1"/>
    <col min="5" max="5" width="8.6328125" style="426" customWidth="1"/>
    <col min="6" max="6" width="11.26953125" style="426" customWidth="1"/>
    <col min="7" max="7" width="15.7265625" style="426" customWidth="1"/>
    <col min="8" max="8" width="10.26953125" style="426" customWidth="1"/>
    <col min="9" max="9" width="5" style="426" customWidth="1"/>
    <col min="10" max="16384" width="9" style="426"/>
  </cols>
  <sheetData>
    <row r="1" spans="1:18">
      <c r="B1" s="556" t="s">
        <v>810</v>
      </c>
      <c r="H1" s="556" t="s">
        <v>810</v>
      </c>
    </row>
    <row r="2" spans="1:18" ht="16.5" customHeight="1">
      <c r="A2" s="5050" t="s">
        <v>1632</v>
      </c>
      <c r="B2" s="5051"/>
      <c r="C2" s="1392" t="s">
        <v>1633</v>
      </c>
      <c r="G2" s="426" t="s">
        <v>770</v>
      </c>
      <c r="J2" s="1355" t="s">
        <v>3294</v>
      </c>
      <c r="K2"/>
      <c r="L2"/>
      <c r="M2"/>
      <c r="N2"/>
      <c r="O2"/>
      <c r="P2"/>
      <c r="Q2"/>
      <c r="R2"/>
    </row>
    <row r="3" spans="1:18" ht="18.75" customHeight="1">
      <c r="C3" s="497" t="s">
        <v>103</v>
      </c>
      <c r="F3" s="5052" t="s">
        <v>771</v>
      </c>
      <c r="G3" s="5053"/>
      <c r="H3" s="5054"/>
      <c r="J3" s="3156" t="s">
        <v>1732</v>
      </c>
      <c r="K3" s="3156"/>
      <c r="L3" s="3156"/>
      <c r="M3" s="3156"/>
      <c r="N3" s="3156"/>
      <c r="O3" s="3156"/>
      <c r="P3" s="3156"/>
      <c r="Q3" s="3156"/>
      <c r="R3" s="3156"/>
    </row>
    <row r="4" spans="1:18" ht="13.5" customHeight="1">
      <c r="A4" s="498"/>
      <c r="B4" s="498"/>
      <c r="C4" s="498"/>
      <c r="D4" s="498"/>
      <c r="E4" s="498"/>
      <c r="F4" s="5055"/>
      <c r="G4" s="5056"/>
      <c r="H4" s="5057"/>
      <c r="J4" s="3156"/>
      <c r="K4" s="3156"/>
      <c r="L4" s="3156"/>
      <c r="M4" s="3156"/>
      <c r="N4" s="3156"/>
      <c r="O4" s="3156"/>
      <c r="P4" s="3156"/>
      <c r="Q4" s="3156"/>
      <c r="R4" s="3156"/>
    </row>
    <row r="5" spans="1:18" ht="14">
      <c r="A5" s="499" t="s">
        <v>491</v>
      </c>
      <c r="B5" s="499"/>
      <c r="C5" s="499"/>
      <c r="D5" s="499"/>
      <c r="E5" s="499"/>
      <c r="F5" s="5058"/>
      <c r="G5" s="5059"/>
      <c r="H5" s="5060"/>
      <c r="J5" s="3156"/>
      <c r="K5" s="3156"/>
      <c r="L5" s="3156"/>
      <c r="M5" s="3156"/>
      <c r="N5" s="3156"/>
      <c r="O5" s="3156"/>
      <c r="P5" s="3156"/>
      <c r="Q5" s="3156"/>
      <c r="R5" s="3156"/>
    </row>
    <row r="6" spans="1:18" ht="27" customHeight="1" thickBot="1">
      <c r="A6" s="498"/>
      <c r="B6" s="5061" t="s">
        <v>1680</v>
      </c>
      <c r="C6" s="5062"/>
      <c r="D6" s="5062"/>
      <c r="E6" s="5062"/>
      <c r="F6" s="5062"/>
      <c r="G6" s="5062"/>
      <c r="H6" s="5062"/>
      <c r="J6" s="1362" t="s">
        <v>1561</v>
      </c>
      <c r="K6" s="428"/>
      <c r="L6" s="428"/>
      <c r="M6" s="428"/>
      <c r="N6" s="428"/>
      <c r="O6" s="428"/>
      <c r="P6" s="428"/>
      <c r="Q6" s="428"/>
      <c r="R6" s="428"/>
    </row>
    <row r="7" spans="1:18">
      <c r="A7" s="498"/>
      <c r="B7" s="500" t="s">
        <v>350</v>
      </c>
      <c r="C7" s="501"/>
      <c r="D7" s="502" t="s">
        <v>351</v>
      </c>
      <c r="E7" s="5043"/>
      <c r="F7" s="5043"/>
      <c r="G7" s="5044"/>
      <c r="H7" s="503" t="s">
        <v>38</v>
      </c>
      <c r="J7" s="4843" t="s">
        <v>1793</v>
      </c>
      <c r="K7" s="4844"/>
      <c r="L7" s="4844"/>
      <c r="M7" s="4844"/>
      <c r="N7" s="4844"/>
      <c r="O7" s="4844"/>
      <c r="P7" s="4844"/>
      <c r="Q7" s="4844"/>
      <c r="R7" s="4845"/>
    </row>
    <row r="8" spans="1:18" ht="14.25" customHeight="1">
      <c r="A8" s="498"/>
      <c r="B8" s="504" t="s">
        <v>352</v>
      </c>
      <c r="C8" s="505"/>
      <c r="D8" s="505"/>
      <c r="E8" s="505"/>
      <c r="F8" s="505"/>
      <c r="G8" s="505"/>
      <c r="H8" s="5016"/>
      <c r="J8" s="4846"/>
      <c r="K8" s="4847"/>
      <c r="L8" s="4847"/>
      <c r="M8" s="4847"/>
      <c r="N8" s="4847"/>
      <c r="O8" s="4847"/>
      <c r="P8" s="4847"/>
      <c r="Q8" s="4847"/>
      <c r="R8" s="4848"/>
    </row>
    <row r="9" spans="1:18" ht="18.75" customHeight="1">
      <c r="A9" s="498"/>
      <c r="B9" s="5018"/>
      <c r="C9" s="5045"/>
      <c r="D9" s="5045"/>
      <c r="E9" s="5045"/>
      <c r="F9" s="5045"/>
      <c r="G9" s="5046"/>
      <c r="H9" s="5025"/>
      <c r="J9" s="4846"/>
      <c r="K9" s="4847"/>
      <c r="L9" s="4847"/>
      <c r="M9" s="4847"/>
      <c r="N9" s="4847"/>
      <c r="O9" s="4847"/>
      <c r="P9" s="4847"/>
      <c r="Q9" s="4847"/>
      <c r="R9" s="4848"/>
    </row>
    <row r="10" spans="1:18" ht="18.75" customHeight="1">
      <c r="A10" s="498"/>
      <c r="B10" s="5018"/>
      <c r="C10" s="5045"/>
      <c r="D10" s="5045"/>
      <c r="E10" s="5045"/>
      <c r="F10" s="5045"/>
      <c r="G10" s="5046"/>
      <c r="H10" s="5025"/>
      <c r="J10" s="4846"/>
      <c r="K10" s="4847"/>
      <c r="L10" s="4847"/>
      <c r="M10" s="4847"/>
      <c r="N10" s="4847"/>
      <c r="O10" s="4847"/>
      <c r="P10" s="4847"/>
      <c r="Q10" s="4847"/>
      <c r="R10" s="4848"/>
    </row>
    <row r="11" spans="1:18" ht="16.5" customHeight="1">
      <c r="A11" s="498"/>
      <c r="B11" s="5018"/>
      <c r="C11" s="5045"/>
      <c r="D11" s="5045"/>
      <c r="E11" s="5045"/>
      <c r="F11" s="5045"/>
      <c r="G11" s="5046"/>
      <c r="H11" s="5017"/>
      <c r="J11" s="4846"/>
      <c r="K11" s="4847"/>
      <c r="L11" s="4847"/>
      <c r="M11" s="4847"/>
      <c r="N11" s="4847"/>
      <c r="O11" s="4847"/>
      <c r="P11" s="4847"/>
      <c r="Q11" s="4847"/>
      <c r="R11" s="4848"/>
    </row>
    <row r="12" spans="1:18" ht="16.5" customHeight="1">
      <c r="A12" s="498"/>
      <c r="B12" s="5047"/>
      <c r="C12" s="5048"/>
      <c r="D12" s="5048"/>
      <c r="E12" s="5048"/>
      <c r="F12" s="5048"/>
      <c r="G12" s="5049"/>
      <c r="H12" s="620"/>
      <c r="J12" s="4846"/>
      <c r="K12" s="4847"/>
      <c r="L12" s="4847"/>
      <c r="M12" s="4847"/>
      <c r="N12" s="4847"/>
      <c r="O12" s="4847"/>
      <c r="P12" s="4847"/>
      <c r="Q12" s="4847"/>
      <c r="R12" s="4848"/>
    </row>
    <row r="13" spans="1:18" ht="13.5" thickBot="1">
      <c r="A13" s="498"/>
      <c r="B13" s="504" t="s">
        <v>353</v>
      </c>
      <c r="C13" s="505"/>
      <c r="D13" s="505"/>
      <c r="E13" s="505"/>
      <c r="F13" s="505"/>
      <c r="G13" s="505"/>
      <c r="H13" s="506"/>
      <c r="J13" s="4849"/>
      <c r="K13" s="4850"/>
      <c r="L13" s="4850"/>
      <c r="M13" s="4850"/>
      <c r="N13" s="4850"/>
      <c r="O13" s="4850"/>
      <c r="P13" s="4850"/>
      <c r="Q13" s="4850"/>
      <c r="R13" s="4851"/>
    </row>
    <row r="14" spans="1:18" ht="25.5" customHeight="1">
      <c r="A14" s="498"/>
      <c r="B14" s="5008"/>
      <c r="C14" s="5009"/>
      <c r="D14" s="5009"/>
      <c r="E14" s="5009"/>
      <c r="F14" s="5009"/>
      <c r="G14" s="5010"/>
      <c r="H14" s="5014" t="s">
        <v>183</v>
      </c>
      <c r="J14" s="296" t="s">
        <v>1563</v>
      </c>
      <c r="K14" s="425"/>
      <c r="L14" s="425"/>
      <c r="M14" s="425"/>
      <c r="N14" s="425"/>
      <c r="O14" s="425"/>
      <c r="P14" s="425"/>
      <c r="Q14" s="425"/>
      <c r="R14" s="425"/>
    </row>
    <row r="15" spans="1:18" ht="32.25" customHeight="1">
      <c r="A15" s="498"/>
      <c r="B15" s="5011"/>
      <c r="C15" s="5012"/>
      <c r="D15" s="5012"/>
      <c r="E15" s="5012"/>
      <c r="F15" s="5012"/>
      <c r="G15" s="5013"/>
      <c r="H15" s="5015"/>
      <c r="J15" s="4986" t="s">
        <v>1733</v>
      </c>
      <c r="K15" s="4987"/>
      <c r="L15" s="4987"/>
      <c r="M15" s="4987"/>
      <c r="N15" s="4987"/>
      <c r="O15" s="4987"/>
      <c r="P15" s="4987"/>
      <c r="Q15" s="4987"/>
      <c r="R15" s="4988"/>
    </row>
    <row r="16" spans="1:18">
      <c r="A16" s="498"/>
      <c r="B16" s="504" t="s">
        <v>772</v>
      </c>
      <c r="C16" s="507"/>
      <c r="D16" s="507"/>
      <c r="E16" s="507"/>
      <c r="F16" s="507"/>
      <c r="G16" s="507"/>
      <c r="H16" s="5016"/>
      <c r="J16" s="4989"/>
      <c r="K16" s="4856"/>
      <c r="L16" s="4856"/>
      <c r="M16" s="4856"/>
      <c r="N16" s="4856"/>
      <c r="O16" s="4856"/>
      <c r="P16" s="4856"/>
      <c r="Q16" s="4856"/>
      <c r="R16" s="4990"/>
    </row>
    <row r="17" spans="1:18" ht="30" customHeight="1">
      <c r="A17" s="498"/>
      <c r="B17" s="5018"/>
      <c r="C17" s="5019"/>
      <c r="D17" s="5019"/>
      <c r="E17" s="5019"/>
      <c r="F17" s="5019"/>
      <c r="G17" s="5019"/>
      <c r="H17" s="5017"/>
      <c r="J17" s="4989"/>
      <c r="K17" s="4856"/>
      <c r="L17" s="4856"/>
      <c r="M17" s="4856"/>
      <c r="N17" s="4856"/>
      <c r="O17" s="4856"/>
      <c r="P17" s="4856"/>
      <c r="Q17" s="4856"/>
      <c r="R17" s="4990"/>
    </row>
    <row r="18" spans="1:18" ht="16.5" customHeight="1">
      <c r="A18" s="498"/>
      <c r="B18" s="5020"/>
      <c r="C18" s="5021"/>
      <c r="D18" s="5021"/>
      <c r="E18" s="5021"/>
      <c r="F18" s="5021"/>
      <c r="G18" s="5021"/>
      <c r="H18" s="620"/>
      <c r="J18" s="4989"/>
      <c r="K18" s="4856"/>
      <c r="L18" s="4856"/>
      <c r="M18" s="4856"/>
      <c r="N18" s="4856"/>
      <c r="O18" s="4856"/>
      <c r="P18" s="4856"/>
      <c r="Q18" s="4856"/>
      <c r="R18" s="4990"/>
    </row>
    <row r="19" spans="1:18">
      <c r="A19" s="498"/>
      <c r="B19" s="498"/>
      <c r="C19" s="498"/>
      <c r="D19" s="498"/>
      <c r="E19" s="498"/>
      <c r="F19" s="498"/>
      <c r="G19" s="498"/>
      <c r="H19" s="498"/>
      <c r="J19" s="4989"/>
      <c r="K19" s="4856"/>
      <c r="L19" s="4856"/>
      <c r="M19" s="4856"/>
      <c r="N19" s="4856"/>
      <c r="O19" s="4856"/>
      <c r="P19" s="4856"/>
      <c r="Q19" s="4856"/>
      <c r="R19" s="4990"/>
    </row>
    <row r="20" spans="1:18" ht="14.25" customHeight="1">
      <c r="A20" s="509" t="s">
        <v>492</v>
      </c>
      <c r="B20" s="510"/>
      <c r="C20" s="498"/>
      <c r="D20" s="498"/>
      <c r="E20" s="498"/>
      <c r="F20" s="498"/>
      <c r="G20" s="498"/>
      <c r="H20" s="498"/>
      <c r="J20" s="4989"/>
      <c r="K20" s="4856"/>
      <c r="L20" s="4856"/>
      <c r="M20" s="4856"/>
      <c r="N20" s="4856"/>
      <c r="O20" s="4856"/>
      <c r="P20" s="4856"/>
      <c r="Q20" s="4856"/>
      <c r="R20" s="4990"/>
    </row>
    <row r="21" spans="1:18">
      <c r="A21" s="498"/>
      <c r="B21" s="498"/>
      <c r="C21" s="498"/>
      <c r="D21" s="498"/>
      <c r="E21" s="498"/>
      <c r="F21" s="498"/>
      <c r="G21" s="498"/>
      <c r="H21" s="498"/>
      <c r="J21" s="4989"/>
      <c r="K21" s="4856"/>
      <c r="L21" s="4856"/>
      <c r="M21" s="4856"/>
      <c r="N21" s="4856"/>
      <c r="O21" s="4856"/>
      <c r="P21" s="4856"/>
      <c r="Q21" s="4856"/>
      <c r="R21" s="4990"/>
    </row>
    <row r="22" spans="1:18">
      <c r="A22" s="498"/>
      <c r="B22" s="5022" t="s">
        <v>348</v>
      </c>
      <c r="C22" s="5023"/>
      <c r="D22" s="5024"/>
      <c r="E22" s="5022" t="s">
        <v>773</v>
      </c>
      <c r="F22" s="5023"/>
      <c r="G22" s="5024"/>
      <c r="H22" s="503" t="s">
        <v>38</v>
      </c>
      <c r="J22" s="4989"/>
      <c r="K22" s="4856"/>
      <c r="L22" s="4856"/>
      <c r="M22" s="4856"/>
      <c r="N22" s="4856"/>
      <c r="O22" s="4856"/>
      <c r="P22" s="4856"/>
      <c r="Q22" s="4856"/>
      <c r="R22" s="4990"/>
    </row>
    <row r="23" spans="1:18">
      <c r="A23" s="498"/>
      <c r="B23" s="511" t="s">
        <v>349</v>
      </c>
      <c r="C23" s="5034" t="s">
        <v>51</v>
      </c>
      <c r="D23" s="5035"/>
      <c r="E23" s="511" t="s">
        <v>349</v>
      </c>
      <c r="F23" s="5034" t="s">
        <v>354</v>
      </c>
      <c r="G23" s="5035"/>
      <c r="H23" s="5036"/>
      <c r="J23" s="4989"/>
      <c r="K23" s="4856"/>
      <c r="L23" s="4856"/>
      <c r="M23" s="4856"/>
      <c r="N23" s="4856"/>
      <c r="O23" s="4856"/>
      <c r="P23" s="4856"/>
      <c r="Q23" s="4856"/>
      <c r="R23" s="4990"/>
    </row>
    <row r="24" spans="1:18">
      <c r="A24" s="498"/>
      <c r="B24" s="621"/>
      <c r="C24" s="5018"/>
      <c r="D24" s="5063"/>
      <c r="E24" s="621"/>
      <c r="F24" s="5018"/>
      <c r="G24" s="5063"/>
      <c r="H24" s="5037"/>
      <c r="J24" s="4989"/>
      <c r="K24" s="4856"/>
      <c r="L24" s="4856"/>
      <c r="M24" s="4856"/>
      <c r="N24" s="4856"/>
      <c r="O24" s="4856"/>
      <c r="P24" s="4856"/>
      <c r="Q24" s="4856"/>
      <c r="R24" s="4990"/>
    </row>
    <row r="25" spans="1:18">
      <c r="A25" s="498"/>
      <c r="B25" s="621"/>
      <c r="C25" s="5064"/>
      <c r="D25" s="5063"/>
      <c r="E25" s="621"/>
      <c r="F25" s="5064"/>
      <c r="G25" s="5063"/>
      <c r="H25" s="5037"/>
      <c r="J25" s="4989"/>
      <c r="K25" s="4856"/>
      <c r="L25" s="4856"/>
      <c r="M25" s="4856"/>
      <c r="N25" s="4856"/>
      <c r="O25" s="4856"/>
      <c r="P25" s="4856"/>
      <c r="Q25" s="4856"/>
      <c r="R25" s="4990"/>
    </row>
    <row r="26" spans="1:18">
      <c r="A26" s="498"/>
      <c r="B26" s="621"/>
      <c r="C26" s="5064"/>
      <c r="D26" s="5063"/>
      <c r="E26" s="621"/>
      <c r="F26" s="5064"/>
      <c r="G26" s="5063"/>
      <c r="H26" s="5038"/>
      <c r="J26" s="4989" t="s">
        <v>1734</v>
      </c>
      <c r="K26" s="4856"/>
      <c r="L26" s="4856"/>
      <c r="M26" s="4856"/>
      <c r="N26" s="4856"/>
      <c r="O26" s="4856"/>
      <c r="P26" s="4856"/>
      <c r="Q26" s="4856"/>
      <c r="R26" s="4990"/>
    </row>
    <row r="27" spans="1:18">
      <c r="A27" s="498"/>
      <c r="B27" s="621"/>
      <c r="C27" s="5064"/>
      <c r="D27" s="5063"/>
      <c r="E27" s="621"/>
      <c r="F27" s="5041" t="s">
        <v>355</v>
      </c>
      <c r="G27" s="5042"/>
      <c r="H27" s="620"/>
      <c r="J27" s="4989"/>
      <c r="K27" s="4856"/>
      <c r="L27" s="4856"/>
      <c r="M27" s="4856"/>
      <c r="N27" s="4856"/>
      <c r="O27" s="4856"/>
      <c r="P27" s="4856"/>
      <c r="Q27" s="4856"/>
      <c r="R27" s="4990"/>
    </row>
    <row r="28" spans="1:18" ht="13.5" customHeight="1">
      <c r="A28" s="498"/>
      <c r="B28" s="621"/>
      <c r="C28" s="5064"/>
      <c r="D28" s="5063"/>
      <c r="E28" s="621"/>
      <c r="F28" s="5064"/>
      <c r="G28" s="5063"/>
      <c r="H28" s="512"/>
      <c r="J28" s="4989"/>
      <c r="K28" s="4856"/>
      <c r="L28" s="4856"/>
      <c r="M28" s="4856"/>
      <c r="N28" s="4856"/>
      <c r="O28" s="4856"/>
      <c r="P28" s="4856"/>
      <c r="Q28" s="4856"/>
      <c r="R28" s="4990"/>
    </row>
    <row r="29" spans="1:18">
      <c r="A29" s="498"/>
      <c r="B29" s="621"/>
      <c r="C29" s="5064"/>
      <c r="D29" s="5063"/>
      <c r="E29" s="621"/>
      <c r="F29" s="5064"/>
      <c r="G29" s="5063"/>
      <c r="H29" s="512"/>
      <c r="J29" s="4989"/>
      <c r="K29" s="4856"/>
      <c r="L29" s="4856"/>
      <c r="M29" s="4856"/>
      <c r="N29" s="4856"/>
      <c r="O29" s="4856"/>
      <c r="P29" s="4856"/>
      <c r="Q29" s="4856"/>
      <c r="R29" s="4990"/>
    </row>
    <row r="30" spans="1:18">
      <c r="A30" s="498"/>
      <c r="B30" s="1314"/>
      <c r="C30" s="5020"/>
      <c r="D30" s="5065"/>
      <c r="E30" s="1314"/>
      <c r="F30" s="5020"/>
      <c r="G30" s="5065"/>
      <c r="H30" s="1315"/>
      <c r="J30" s="4989"/>
      <c r="K30" s="4856"/>
      <c r="L30" s="4856"/>
      <c r="M30" s="4856"/>
      <c r="N30" s="4856"/>
      <c r="O30" s="4856"/>
      <c r="P30" s="4856"/>
      <c r="Q30" s="4856"/>
      <c r="R30" s="4990"/>
    </row>
    <row r="31" spans="1:18" ht="13.5" hidden="1" customHeight="1">
      <c r="A31" s="498"/>
      <c r="B31" s="5066" t="s">
        <v>177</v>
      </c>
      <c r="C31" s="5067"/>
      <c r="D31" s="5067"/>
      <c r="E31" s="5067"/>
      <c r="F31" s="5067"/>
      <c r="G31" s="5068"/>
      <c r="H31" s="5069" t="s">
        <v>183</v>
      </c>
      <c r="J31" s="4989"/>
      <c r="K31" s="4856"/>
      <c r="L31" s="4856"/>
      <c r="M31" s="4856"/>
      <c r="N31" s="4856"/>
      <c r="O31" s="4856"/>
      <c r="P31" s="4856"/>
      <c r="Q31" s="4856"/>
      <c r="R31" s="4990"/>
    </row>
    <row r="32" spans="1:18" ht="13.5" hidden="1" customHeight="1">
      <c r="A32" s="498"/>
      <c r="B32" s="5027" t="s">
        <v>178</v>
      </c>
      <c r="C32" s="5028"/>
      <c r="D32" s="5028"/>
      <c r="E32" s="5028"/>
      <c r="F32" s="5028"/>
      <c r="G32" s="5029"/>
      <c r="H32" s="5070"/>
      <c r="J32" s="4989"/>
      <c r="K32" s="4856"/>
      <c r="L32" s="4856"/>
      <c r="M32" s="4856"/>
      <c r="N32" s="4856"/>
      <c r="O32" s="4856"/>
      <c r="P32" s="4856"/>
      <c r="Q32" s="4856"/>
      <c r="R32" s="4990"/>
    </row>
    <row r="33" spans="1:18" ht="14.25" hidden="1" customHeight="1">
      <c r="A33" s="498"/>
      <c r="B33" s="5027" t="s">
        <v>179</v>
      </c>
      <c r="C33" s="5028"/>
      <c r="D33" s="5028"/>
      <c r="E33" s="5028"/>
      <c r="F33" s="5028"/>
      <c r="G33" s="5029"/>
      <c r="H33" s="5016"/>
      <c r="J33" s="4989"/>
      <c r="K33" s="4856"/>
      <c r="L33" s="4856"/>
      <c r="M33" s="4856"/>
      <c r="N33" s="4856"/>
      <c r="O33" s="4856"/>
      <c r="P33" s="4856"/>
      <c r="Q33" s="4856"/>
      <c r="R33" s="4990"/>
    </row>
    <row r="34" spans="1:18" ht="13.5" hidden="1" customHeight="1">
      <c r="A34" s="498"/>
      <c r="B34" s="5027" t="s">
        <v>181</v>
      </c>
      <c r="C34" s="5028"/>
      <c r="D34" s="5028"/>
      <c r="E34" s="5028"/>
      <c r="F34" s="5028"/>
      <c r="G34" s="5029"/>
      <c r="H34" s="5025"/>
      <c r="J34" s="4989"/>
      <c r="K34" s="4856"/>
      <c r="L34" s="4856"/>
      <c r="M34" s="4856"/>
      <c r="N34" s="4856"/>
      <c r="O34" s="4856"/>
      <c r="P34" s="4856"/>
      <c r="Q34" s="4856"/>
      <c r="R34" s="4990"/>
    </row>
    <row r="35" spans="1:18" ht="13.5" hidden="1" customHeight="1">
      <c r="A35" s="498"/>
      <c r="B35" s="5027" t="s">
        <v>180</v>
      </c>
      <c r="C35" s="5028"/>
      <c r="D35" s="5028"/>
      <c r="E35" s="5028"/>
      <c r="F35" s="5028"/>
      <c r="G35" s="5029"/>
      <c r="H35" s="5025"/>
      <c r="J35" s="4989"/>
      <c r="K35" s="4856"/>
      <c r="L35" s="4856"/>
      <c r="M35" s="4856"/>
      <c r="N35" s="4856"/>
      <c r="O35" s="4856"/>
      <c r="P35" s="4856"/>
      <c r="Q35" s="4856"/>
      <c r="R35" s="4990"/>
    </row>
    <row r="36" spans="1:18" ht="13.5" hidden="1" customHeight="1">
      <c r="A36" s="498"/>
      <c r="B36" s="5027" t="s">
        <v>774</v>
      </c>
      <c r="C36" s="5028"/>
      <c r="D36" s="5028"/>
      <c r="E36" s="5028"/>
      <c r="F36" s="5028"/>
      <c r="G36" s="5029"/>
      <c r="H36" s="5025"/>
      <c r="J36" s="4989"/>
      <c r="K36" s="4856"/>
      <c r="L36" s="4856"/>
      <c r="M36" s="4856"/>
      <c r="N36" s="4856"/>
      <c r="O36" s="4856"/>
      <c r="P36" s="4856"/>
      <c r="Q36" s="4856"/>
      <c r="R36" s="4990"/>
    </row>
    <row r="37" spans="1:18" ht="13.5" hidden="1" customHeight="1">
      <c r="A37" s="498"/>
      <c r="B37" s="5027" t="s">
        <v>182</v>
      </c>
      <c r="C37" s="5028"/>
      <c r="D37" s="5028"/>
      <c r="E37" s="5028"/>
      <c r="F37" s="5028"/>
      <c r="G37" s="5029"/>
      <c r="H37" s="5017"/>
      <c r="J37" s="4989"/>
      <c r="K37" s="4856"/>
      <c r="L37" s="4856"/>
      <c r="M37" s="4856"/>
      <c r="N37" s="4856"/>
      <c r="O37" s="4856"/>
      <c r="P37" s="4856"/>
      <c r="Q37" s="4856"/>
      <c r="R37" s="4990"/>
    </row>
    <row r="38" spans="1:18" ht="13.5" hidden="1" customHeight="1">
      <c r="A38" s="498"/>
      <c r="B38" s="5031" t="s">
        <v>379</v>
      </c>
      <c r="C38" s="5032"/>
      <c r="D38" s="5032"/>
      <c r="E38" s="5032"/>
      <c r="F38" s="5032"/>
      <c r="G38" s="5033"/>
      <c r="H38" s="620"/>
      <c r="J38" s="4989"/>
      <c r="K38" s="4856"/>
      <c r="L38" s="4856"/>
      <c r="M38" s="4856"/>
      <c r="N38" s="4856"/>
      <c r="O38" s="4856"/>
      <c r="P38" s="4856"/>
      <c r="Q38" s="4856"/>
      <c r="R38" s="4990"/>
    </row>
    <row r="39" spans="1:18">
      <c r="A39" s="498"/>
      <c r="B39" s="498"/>
      <c r="C39" s="498"/>
      <c r="D39" s="498"/>
      <c r="E39" s="498"/>
      <c r="F39" s="498"/>
      <c r="G39" s="498"/>
      <c r="H39" s="498"/>
      <c r="J39" s="4989"/>
      <c r="K39" s="4856"/>
      <c r="L39" s="4856"/>
      <c r="M39" s="4856"/>
      <c r="N39" s="4856"/>
      <c r="O39" s="4856"/>
      <c r="P39" s="4856"/>
      <c r="Q39" s="4856"/>
      <c r="R39" s="4990"/>
    </row>
    <row r="40" spans="1:18">
      <c r="A40" s="514" t="s">
        <v>493</v>
      </c>
      <c r="B40" s="515"/>
      <c r="C40" s="498"/>
      <c r="D40" s="498"/>
      <c r="E40" s="498"/>
      <c r="F40" s="498"/>
      <c r="G40" s="498"/>
      <c r="H40" s="498"/>
      <c r="J40" s="4989"/>
      <c r="K40" s="4856"/>
      <c r="L40" s="4856"/>
      <c r="M40" s="4856"/>
      <c r="N40" s="4856"/>
      <c r="O40" s="4856"/>
      <c r="P40" s="4856"/>
      <c r="Q40" s="4856"/>
      <c r="R40" s="4990"/>
    </row>
    <row r="41" spans="1:18">
      <c r="A41" s="498"/>
      <c r="B41" s="498"/>
      <c r="C41" s="5032" t="s">
        <v>27</v>
      </c>
      <c r="D41" s="5032"/>
      <c r="E41" s="5032"/>
      <c r="F41" s="5032"/>
      <c r="G41" s="5032"/>
      <c r="H41" s="5032"/>
      <c r="J41" s="4989"/>
      <c r="K41" s="4856"/>
      <c r="L41" s="4856"/>
      <c r="M41" s="4856"/>
      <c r="N41" s="4856"/>
      <c r="O41" s="4856"/>
      <c r="P41" s="4856"/>
      <c r="Q41" s="4856"/>
      <c r="R41" s="4990"/>
    </row>
    <row r="42" spans="1:18">
      <c r="A42" s="498"/>
      <c r="B42" s="5022" t="s">
        <v>52</v>
      </c>
      <c r="C42" s="5023"/>
      <c r="D42" s="5024"/>
      <c r="E42" s="5022" t="s">
        <v>50</v>
      </c>
      <c r="F42" s="5023"/>
      <c r="G42" s="5024"/>
      <c r="H42" s="503" t="s">
        <v>38</v>
      </c>
      <c r="J42" s="4989"/>
      <c r="K42" s="4856"/>
      <c r="L42" s="4856"/>
      <c r="M42" s="4856"/>
      <c r="N42" s="4856"/>
      <c r="O42" s="4856"/>
      <c r="P42" s="4856"/>
      <c r="Q42" s="4856"/>
      <c r="R42" s="4990"/>
    </row>
    <row r="43" spans="1:18">
      <c r="A43" s="498"/>
      <c r="B43" s="511" t="s">
        <v>349</v>
      </c>
      <c r="C43" s="5034" t="s">
        <v>51</v>
      </c>
      <c r="D43" s="5035"/>
      <c r="E43" s="511" t="s">
        <v>349</v>
      </c>
      <c r="F43" s="5034"/>
      <c r="G43" s="5035"/>
      <c r="H43" s="5036"/>
      <c r="J43" s="4989"/>
      <c r="K43" s="4856"/>
      <c r="L43" s="4856"/>
      <c r="M43" s="4856"/>
      <c r="N43" s="4856"/>
      <c r="O43" s="4856"/>
      <c r="P43" s="4856"/>
      <c r="Q43" s="4856"/>
      <c r="R43" s="4990"/>
    </row>
    <row r="44" spans="1:18">
      <c r="A44" s="498"/>
      <c r="B44" s="621"/>
      <c r="C44" s="504"/>
      <c r="D44" s="513"/>
      <c r="E44" s="621"/>
      <c r="F44" s="504"/>
      <c r="G44" s="513"/>
      <c r="H44" s="5037"/>
      <c r="J44" s="4989"/>
      <c r="K44" s="4856"/>
      <c r="L44" s="4856"/>
      <c r="M44" s="4856"/>
      <c r="N44" s="4856"/>
      <c r="O44" s="4856"/>
      <c r="P44" s="4856"/>
      <c r="Q44" s="4856"/>
      <c r="R44" s="4990"/>
    </row>
    <row r="45" spans="1:18">
      <c r="A45" s="498"/>
      <c r="B45" s="621"/>
      <c r="C45" s="5039"/>
      <c r="D45" s="5040"/>
      <c r="E45" s="621"/>
      <c r="F45" s="5041"/>
      <c r="G45" s="5042"/>
      <c r="H45" s="5038"/>
      <c r="J45" s="4989"/>
      <c r="K45" s="4856"/>
      <c r="L45" s="4856"/>
      <c r="M45" s="4856"/>
      <c r="N45" s="4856"/>
      <c r="O45" s="4856"/>
      <c r="P45" s="4856"/>
      <c r="Q45" s="4856"/>
      <c r="R45" s="4990"/>
    </row>
    <row r="46" spans="1:18">
      <c r="A46" s="498"/>
      <c r="B46" s="621"/>
      <c r="C46" s="5039"/>
      <c r="D46" s="5040"/>
      <c r="E46" s="621"/>
      <c r="F46" s="5041"/>
      <c r="G46" s="5042"/>
      <c r="H46" s="508"/>
      <c r="J46" s="4989"/>
      <c r="K46" s="4856"/>
      <c r="L46" s="4856"/>
      <c r="M46" s="4856"/>
      <c r="N46" s="4856"/>
      <c r="O46" s="4856"/>
      <c r="P46" s="4856"/>
      <c r="Q46" s="4856"/>
      <c r="R46" s="4990"/>
    </row>
    <row r="47" spans="1:18">
      <c r="A47" s="498"/>
      <c r="B47" s="622"/>
      <c r="C47" s="5039"/>
      <c r="D47" s="5040"/>
      <c r="E47" s="622"/>
      <c r="F47" s="5041"/>
      <c r="G47" s="5042"/>
      <c r="H47" s="5069" t="s">
        <v>183</v>
      </c>
      <c r="J47" s="4989" t="s">
        <v>1735</v>
      </c>
      <c r="K47" s="4856"/>
      <c r="L47" s="4856"/>
      <c r="M47" s="4856"/>
      <c r="N47" s="4856"/>
      <c r="O47" s="4856"/>
      <c r="P47" s="4856"/>
      <c r="Q47" s="4856"/>
      <c r="R47" s="4990"/>
    </row>
    <row r="48" spans="1:18">
      <c r="A48" s="498"/>
      <c r="B48" s="622"/>
      <c r="C48" s="5039"/>
      <c r="D48" s="5040"/>
      <c r="E48" s="622"/>
      <c r="F48" s="5041"/>
      <c r="G48" s="5042"/>
      <c r="H48" s="5070"/>
      <c r="J48" s="4989"/>
      <c r="K48" s="4856"/>
      <c r="L48" s="4856"/>
      <c r="M48" s="4856"/>
      <c r="N48" s="4856"/>
      <c r="O48" s="4856"/>
      <c r="P48" s="4856"/>
      <c r="Q48" s="4856"/>
      <c r="R48" s="4990"/>
    </row>
    <row r="49" spans="1:18" ht="13.5" customHeight="1">
      <c r="A49" s="498"/>
      <c r="B49" s="622"/>
      <c r="C49" s="5041"/>
      <c r="D49" s="5042"/>
      <c r="E49" s="622"/>
      <c r="F49" s="5041"/>
      <c r="G49" s="5042"/>
      <c r="H49" s="5036"/>
      <c r="J49" s="4989"/>
      <c r="K49" s="4856"/>
      <c r="L49" s="4856"/>
      <c r="M49" s="4856"/>
      <c r="N49" s="4856"/>
      <c r="O49" s="4856"/>
      <c r="P49" s="4856"/>
      <c r="Q49" s="4856"/>
      <c r="R49" s="4990"/>
    </row>
    <row r="50" spans="1:18">
      <c r="B50" s="622"/>
      <c r="C50" s="5041"/>
      <c r="D50" s="5042"/>
      <c r="E50" s="622"/>
      <c r="F50" s="5041"/>
      <c r="G50" s="5042"/>
      <c r="H50" s="5038"/>
      <c r="J50" s="4989"/>
      <c r="K50" s="4856"/>
      <c r="L50" s="4856"/>
      <c r="M50" s="4856"/>
      <c r="N50" s="4856"/>
      <c r="O50" s="4856"/>
      <c r="P50" s="4856"/>
      <c r="Q50" s="4856"/>
      <c r="R50" s="4990"/>
    </row>
    <row r="51" spans="1:18">
      <c r="B51" s="623"/>
      <c r="C51" s="5071"/>
      <c r="D51" s="5072"/>
      <c r="E51" s="623"/>
      <c r="F51" s="5071"/>
      <c r="G51" s="5072"/>
      <c r="H51" s="508"/>
      <c r="J51" s="4989"/>
      <c r="K51" s="4856"/>
      <c r="L51" s="4856"/>
      <c r="M51" s="4856"/>
      <c r="N51" s="4856"/>
      <c r="O51" s="4856"/>
      <c r="P51" s="4856"/>
      <c r="Q51" s="4856"/>
      <c r="R51" s="4990"/>
    </row>
    <row r="52" spans="1:18" ht="26.25" customHeight="1">
      <c r="B52" s="5073" t="s">
        <v>2090</v>
      </c>
      <c r="C52" s="5073"/>
      <c r="D52" s="5073"/>
      <c r="E52" s="5073"/>
      <c r="F52" s="5073"/>
      <c r="G52" s="5073"/>
      <c r="H52" s="5073"/>
      <c r="J52" s="4989"/>
      <c r="K52" s="4856"/>
      <c r="L52" s="4856"/>
      <c r="M52" s="4856"/>
      <c r="N52" s="4856"/>
      <c r="O52" s="4856"/>
      <c r="P52" s="4856"/>
      <c r="Q52" s="4856"/>
      <c r="R52" s="4990"/>
    </row>
    <row r="53" spans="1:18" ht="25.5" customHeight="1">
      <c r="B53" s="5074" t="s">
        <v>2089</v>
      </c>
      <c r="C53" s="5074"/>
      <c r="D53" s="5074"/>
      <c r="E53" s="5074"/>
      <c r="F53" s="5074"/>
      <c r="G53" s="5074"/>
      <c r="H53" s="5074"/>
      <c r="J53" s="4991"/>
      <c r="K53" s="4992"/>
      <c r="L53" s="4992"/>
      <c r="M53" s="4992"/>
      <c r="N53" s="4992"/>
      <c r="O53" s="4992"/>
      <c r="P53" s="4992"/>
      <c r="Q53" s="4992"/>
      <c r="R53" s="4993"/>
    </row>
    <row r="54" spans="1:18">
      <c r="B54" s="102" t="s">
        <v>838</v>
      </c>
      <c r="J54" s="1369"/>
      <c r="K54" s="1369"/>
      <c r="L54" s="1369"/>
      <c r="M54" s="1369"/>
      <c r="N54" s="1369"/>
      <c r="O54" s="1369"/>
      <c r="P54" s="1369"/>
      <c r="Q54" s="1369"/>
      <c r="R54" s="1369"/>
    </row>
    <row r="55" spans="1:18" ht="14">
      <c r="J55" s="1355" t="s">
        <v>1560</v>
      </c>
      <c r="K55" s="1364"/>
      <c r="L55" s="1364"/>
      <c r="M55" s="1364"/>
      <c r="N55" s="1364"/>
      <c r="O55" s="1364"/>
      <c r="P55" s="1364"/>
      <c r="Q55" s="1364"/>
      <c r="R55" s="1364"/>
    </row>
    <row r="56" spans="1:18">
      <c r="J56" s="4861" t="s">
        <v>1631</v>
      </c>
      <c r="K56" s="4862"/>
      <c r="L56" s="4862"/>
      <c r="M56" s="4862"/>
      <c r="N56" s="4862"/>
      <c r="O56" s="4862"/>
      <c r="P56" s="4862"/>
      <c r="Q56" s="4862"/>
      <c r="R56" s="4863"/>
    </row>
    <row r="57" spans="1:18">
      <c r="B57" s="556" t="s">
        <v>810</v>
      </c>
      <c r="H57" s="556" t="s">
        <v>810</v>
      </c>
      <c r="J57" s="4864"/>
      <c r="K57" s="4847"/>
      <c r="L57" s="4847"/>
      <c r="M57" s="4847"/>
      <c r="N57" s="4847"/>
      <c r="O57" s="4847"/>
      <c r="P57" s="4847"/>
      <c r="Q57" s="4847"/>
      <c r="R57" s="4865"/>
    </row>
    <row r="58" spans="1:18" ht="16.5" customHeight="1">
      <c r="A58" s="5051" t="s">
        <v>768</v>
      </c>
      <c r="B58" s="5051"/>
      <c r="C58" s="426" t="s">
        <v>769</v>
      </c>
      <c r="F58" s="426" t="s">
        <v>770</v>
      </c>
      <c r="G58" s="496"/>
      <c r="J58" s="4864"/>
      <c r="K58" s="4847"/>
      <c r="L58" s="4847"/>
      <c r="M58" s="4847"/>
      <c r="N58" s="4847"/>
      <c r="O58" s="4847"/>
      <c r="P58" s="4847"/>
      <c r="Q58" s="4847"/>
      <c r="R58" s="4865"/>
    </row>
    <row r="59" spans="1:18" ht="19">
      <c r="C59" s="497" t="s">
        <v>103</v>
      </c>
      <c r="F59" s="5075" t="s">
        <v>771</v>
      </c>
      <c r="G59" s="5076"/>
      <c r="H59" s="5077"/>
      <c r="J59" s="4864"/>
      <c r="K59" s="4847"/>
      <c r="L59" s="4847"/>
      <c r="M59" s="4847"/>
      <c r="N59" s="4847"/>
      <c r="O59" s="4847"/>
      <c r="P59" s="4847"/>
      <c r="Q59" s="4847"/>
      <c r="R59" s="4865"/>
    </row>
    <row r="60" spans="1:18">
      <c r="A60" s="498"/>
      <c r="B60" s="498"/>
      <c r="C60" s="498"/>
      <c r="D60" s="498"/>
      <c r="E60" s="498"/>
      <c r="F60" s="5078"/>
      <c r="G60" s="5079"/>
      <c r="H60" s="5080"/>
      <c r="J60" s="4866"/>
      <c r="K60" s="4867"/>
      <c r="L60" s="4867"/>
      <c r="M60" s="4867"/>
      <c r="N60" s="4867"/>
      <c r="O60" s="4867"/>
      <c r="P60" s="4867"/>
      <c r="Q60" s="4867"/>
      <c r="R60" s="4868"/>
    </row>
    <row r="61" spans="1:18" ht="14">
      <c r="A61" s="499" t="s">
        <v>491</v>
      </c>
      <c r="B61" s="499"/>
      <c r="C61" s="499"/>
      <c r="D61" s="499"/>
      <c r="E61" s="499"/>
      <c r="F61" s="5081"/>
      <c r="G61" s="5082"/>
      <c r="H61" s="5083"/>
    </row>
    <row r="62" spans="1:18" ht="27" customHeight="1">
      <c r="A62" s="498"/>
      <c r="B62" s="5084" t="s">
        <v>490</v>
      </c>
      <c r="C62" s="5062"/>
      <c r="D62" s="5062"/>
      <c r="E62" s="5062"/>
      <c r="F62" s="5062"/>
      <c r="G62" s="5062"/>
      <c r="H62" s="5062"/>
    </row>
    <row r="63" spans="1:18">
      <c r="A63" s="498"/>
      <c r="B63" s="500" t="s">
        <v>350</v>
      </c>
      <c r="C63" s="501"/>
      <c r="D63" s="502" t="s">
        <v>351</v>
      </c>
      <c r="E63" s="5043"/>
      <c r="F63" s="5043"/>
      <c r="G63" s="5044"/>
      <c r="H63" s="503" t="s">
        <v>38</v>
      </c>
    </row>
    <row r="64" spans="1:18" ht="14.25" customHeight="1">
      <c r="A64" s="498"/>
      <c r="B64" s="504" t="s">
        <v>352</v>
      </c>
      <c r="C64" s="505"/>
      <c r="D64" s="505"/>
      <c r="E64" s="505"/>
      <c r="F64" s="505"/>
      <c r="G64" s="505"/>
      <c r="H64" s="5016"/>
    </row>
    <row r="65" spans="1:18" ht="18.75" customHeight="1">
      <c r="A65" s="498"/>
      <c r="B65" s="5018"/>
      <c r="C65" s="5045"/>
      <c r="D65" s="5045"/>
      <c r="E65" s="5045"/>
      <c r="F65" s="5045"/>
      <c r="G65" s="5046"/>
      <c r="H65" s="5025"/>
    </row>
    <row r="66" spans="1:18" ht="18.75" customHeight="1">
      <c r="A66" s="498"/>
      <c r="B66" s="5018"/>
      <c r="C66" s="5045"/>
      <c r="D66" s="5045"/>
      <c r="E66" s="5045"/>
      <c r="F66" s="5045"/>
      <c r="G66" s="5046"/>
      <c r="H66" s="5025"/>
      <c r="J66" s="5026"/>
      <c r="K66" s="5026"/>
      <c r="L66" s="5026"/>
      <c r="M66" s="5026"/>
      <c r="N66" s="5026"/>
      <c r="O66" s="5026"/>
      <c r="P66" s="5026"/>
      <c r="Q66" s="5026"/>
      <c r="R66" s="5026"/>
    </row>
    <row r="67" spans="1:18" ht="16.5" customHeight="1">
      <c r="A67" s="498"/>
      <c r="B67" s="5018"/>
      <c r="C67" s="5045"/>
      <c r="D67" s="5045"/>
      <c r="E67" s="5045"/>
      <c r="F67" s="5045"/>
      <c r="G67" s="5046"/>
      <c r="H67" s="5017"/>
      <c r="J67" s="5026"/>
      <c r="K67" s="5026"/>
      <c r="L67" s="5026"/>
      <c r="M67" s="5026"/>
      <c r="N67" s="5026"/>
      <c r="O67" s="5026"/>
      <c r="P67" s="5026"/>
      <c r="Q67" s="5026"/>
      <c r="R67" s="5026"/>
    </row>
    <row r="68" spans="1:18" ht="16.5" customHeight="1">
      <c r="A68" s="498"/>
      <c r="B68" s="5047"/>
      <c r="C68" s="5048"/>
      <c r="D68" s="5048"/>
      <c r="E68" s="5048"/>
      <c r="F68" s="5048"/>
      <c r="G68" s="5049"/>
      <c r="H68" s="620"/>
    </row>
    <row r="69" spans="1:18">
      <c r="A69" s="498"/>
      <c r="B69" s="504" t="s">
        <v>353</v>
      </c>
      <c r="C69" s="505"/>
      <c r="D69" s="505"/>
      <c r="E69" s="505"/>
      <c r="F69" s="505"/>
      <c r="G69" s="505"/>
      <c r="H69" s="506"/>
      <c r="J69" s="5030"/>
      <c r="K69" s="5030"/>
      <c r="L69" s="5030"/>
      <c r="M69" s="5030"/>
      <c r="N69" s="5030"/>
      <c r="O69" s="5030"/>
      <c r="P69" s="5030"/>
      <c r="Q69" s="5030"/>
      <c r="R69" s="5030"/>
    </row>
    <row r="70" spans="1:18" ht="25.5" customHeight="1">
      <c r="A70" s="498"/>
      <c r="B70" s="5008"/>
      <c r="C70" s="5009"/>
      <c r="D70" s="5009"/>
      <c r="E70" s="5009"/>
      <c r="F70" s="5009"/>
      <c r="G70" s="5010"/>
      <c r="H70" s="5014" t="s">
        <v>183</v>
      </c>
    </row>
    <row r="71" spans="1:18" ht="32.25" customHeight="1">
      <c r="A71" s="498"/>
      <c r="B71" s="5011"/>
      <c r="C71" s="5012"/>
      <c r="D71" s="5012"/>
      <c r="E71" s="5012"/>
      <c r="F71" s="5012"/>
      <c r="G71" s="5013"/>
      <c r="H71" s="5015"/>
    </row>
    <row r="72" spans="1:18">
      <c r="A72" s="498"/>
      <c r="B72" s="504" t="s">
        <v>772</v>
      </c>
      <c r="C72" s="507"/>
      <c r="D72" s="507"/>
      <c r="E72" s="507"/>
      <c r="F72" s="507"/>
      <c r="G72" s="507"/>
      <c r="H72" s="5016"/>
    </row>
    <row r="73" spans="1:18" ht="30" customHeight="1">
      <c r="A73" s="498"/>
      <c r="B73" s="5018"/>
      <c r="C73" s="5019"/>
      <c r="D73" s="5019"/>
      <c r="E73" s="5019"/>
      <c r="F73" s="5019"/>
      <c r="G73" s="5019"/>
      <c r="H73" s="5017"/>
    </row>
    <row r="74" spans="1:18" ht="16.5" customHeight="1">
      <c r="A74" s="498"/>
      <c r="B74" s="5020"/>
      <c r="C74" s="5021"/>
      <c r="D74" s="5021"/>
      <c r="E74" s="5021"/>
      <c r="F74" s="5021"/>
      <c r="G74" s="5021"/>
      <c r="H74" s="620"/>
    </row>
    <row r="75" spans="1:18">
      <c r="A75" s="498"/>
      <c r="B75" s="498"/>
      <c r="C75" s="498"/>
      <c r="D75" s="498"/>
      <c r="E75" s="498"/>
      <c r="F75" s="498"/>
      <c r="G75" s="498"/>
      <c r="H75" s="498"/>
    </row>
    <row r="76" spans="1:18" ht="14">
      <c r="A76" s="509" t="s">
        <v>492</v>
      </c>
      <c r="B76" s="510"/>
      <c r="C76" s="498"/>
      <c r="D76" s="498"/>
      <c r="E76" s="498"/>
      <c r="F76" s="498"/>
      <c r="G76" s="498"/>
      <c r="H76" s="498"/>
    </row>
    <row r="77" spans="1:18">
      <c r="A77" s="498"/>
      <c r="B77" s="498"/>
      <c r="C77" s="498"/>
      <c r="D77" s="498"/>
      <c r="E77" s="498"/>
      <c r="F77" s="498"/>
      <c r="G77" s="498"/>
      <c r="H77" s="498"/>
    </row>
    <row r="78" spans="1:18">
      <c r="A78" s="498"/>
      <c r="B78" s="5022" t="s">
        <v>348</v>
      </c>
      <c r="C78" s="5023"/>
      <c r="D78" s="5024"/>
      <c r="E78" s="5022" t="s">
        <v>773</v>
      </c>
      <c r="F78" s="5023"/>
      <c r="G78" s="5024"/>
      <c r="H78" s="503" t="s">
        <v>38</v>
      </c>
      <c r="J78" s="625"/>
    </row>
    <row r="79" spans="1:18">
      <c r="A79" s="498"/>
      <c r="B79" s="511" t="s">
        <v>349</v>
      </c>
      <c r="C79" s="5034" t="s">
        <v>51</v>
      </c>
      <c r="D79" s="5035"/>
      <c r="E79" s="511" t="s">
        <v>349</v>
      </c>
      <c r="F79" s="5034" t="s">
        <v>354</v>
      </c>
      <c r="G79" s="5035"/>
      <c r="H79" s="5036"/>
    </row>
    <row r="80" spans="1:18">
      <c r="A80" s="498"/>
      <c r="B80" s="621"/>
      <c r="C80" s="5018"/>
      <c r="D80" s="5063"/>
      <c r="E80" s="621"/>
      <c r="F80" s="5018"/>
      <c r="G80" s="5063"/>
      <c r="H80" s="5037"/>
    </row>
    <row r="81" spans="1:8">
      <c r="A81" s="498"/>
      <c r="B81" s="621"/>
      <c r="C81" s="5064"/>
      <c r="D81" s="5063"/>
      <c r="E81" s="621"/>
      <c r="F81" s="5064"/>
      <c r="G81" s="5063"/>
      <c r="H81" s="5037"/>
    </row>
    <row r="82" spans="1:8">
      <c r="A82" s="498"/>
      <c r="B82" s="621"/>
      <c r="C82" s="5064"/>
      <c r="D82" s="5063"/>
      <c r="E82" s="621"/>
      <c r="F82" s="5064"/>
      <c r="G82" s="5063"/>
      <c r="H82" s="5038"/>
    </row>
    <row r="83" spans="1:8">
      <c r="A83" s="498"/>
      <c r="B83" s="621"/>
      <c r="C83" s="5064"/>
      <c r="D83" s="5063"/>
      <c r="E83" s="621"/>
      <c r="F83" s="5041" t="s">
        <v>355</v>
      </c>
      <c r="G83" s="5042"/>
      <c r="H83" s="620"/>
    </row>
    <row r="84" spans="1:8">
      <c r="A84" s="498"/>
      <c r="B84" s="621"/>
      <c r="C84" s="5064"/>
      <c r="D84" s="5063"/>
      <c r="E84" s="621"/>
      <c r="F84" s="5064"/>
      <c r="G84" s="5063"/>
      <c r="H84" s="512"/>
    </row>
    <row r="85" spans="1:8">
      <c r="A85" s="498"/>
      <c r="B85" s="621"/>
      <c r="C85" s="5064"/>
      <c r="D85" s="5063"/>
      <c r="E85" s="621"/>
      <c r="F85" s="5064"/>
      <c r="G85" s="5063"/>
      <c r="H85" s="512"/>
    </row>
    <row r="86" spans="1:8">
      <c r="A86" s="498"/>
      <c r="B86" s="621"/>
      <c r="C86" s="5020"/>
      <c r="D86" s="5065"/>
      <c r="E86" s="621"/>
      <c r="F86" s="5020"/>
      <c r="G86" s="5065"/>
      <c r="H86" s="512"/>
    </row>
    <row r="87" spans="1:8">
      <c r="A87" s="498"/>
      <c r="B87" s="5066" t="s">
        <v>177</v>
      </c>
      <c r="C87" s="5067"/>
      <c r="D87" s="5067"/>
      <c r="E87" s="5067"/>
      <c r="F87" s="5067"/>
      <c r="G87" s="5068"/>
      <c r="H87" s="5069" t="s">
        <v>183</v>
      </c>
    </row>
    <row r="88" spans="1:8">
      <c r="A88" s="498"/>
      <c r="B88" s="5027" t="s">
        <v>178</v>
      </c>
      <c r="C88" s="5028"/>
      <c r="D88" s="5028"/>
      <c r="E88" s="5028"/>
      <c r="F88" s="5028"/>
      <c r="G88" s="5029"/>
      <c r="H88" s="5070"/>
    </row>
    <row r="89" spans="1:8" ht="14.25" customHeight="1">
      <c r="A89" s="498"/>
      <c r="B89" s="5027" t="s">
        <v>179</v>
      </c>
      <c r="C89" s="5028"/>
      <c r="D89" s="5028"/>
      <c r="E89" s="5028"/>
      <c r="F89" s="5028"/>
      <c r="G89" s="5029"/>
      <c r="H89" s="5016"/>
    </row>
    <row r="90" spans="1:8">
      <c r="A90" s="498"/>
      <c r="B90" s="5027" t="s">
        <v>181</v>
      </c>
      <c r="C90" s="5028"/>
      <c r="D90" s="5028"/>
      <c r="E90" s="5028"/>
      <c r="F90" s="5028"/>
      <c r="G90" s="5029"/>
      <c r="H90" s="5025"/>
    </row>
    <row r="91" spans="1:8">
      <c r="A91" s="498"/>
      <c r="B91" s="5027" t="s">
        <v>180</v>
      </c>
      <c r="C91" s="5028"/>
      <c r="D91" s="5028"/>
      <c r="E91" s="5028"/>
      <c r="F91" s="5028"/>
      <c r="G91" s="5029"/>
      <c r="H91" s="5025"/>
    </row>
    <row r="92" spans="1:8">
      <c r="A92" s="498"/>
      <c r="B92" s="5027" t="s">
        <v>774</v>
      </c>
      <c r="C92" s="5028"/>
      <c r="D92" s="5028"/>
      <c r="E92" s="5028"/>
      <c r="F92" s="5028"/>
      <c r="G92" s="5029"/>
      <c r="H92" s="5025"/>
    </row>
    <row r="93" spans="1:8">
      <c r="A93" s="498"/>
      <c r="B93" s="5027" t="s">
        <v>182</v>
      </c>
      <c r="C93" s="5028"/>
      <c r="D93" s="5028"/>
      <c r="E93" s="5028"/>
      <c r="F93" s="5028"/>
      <c r="G93" s="5029"/>
      <c r="H93" s="5017"/>
    </row>
    <row r="94" spans="1:8">
      <c r="A94" s="498"/>
      <c r="B94" s="5031" t="s">
        <v>379</v>
      </c>
      <c r="C94" s="5032"/>
      <c r="D94" s="5032"/>
      <c r="E94" s="5032"/>
      <c r="F94" s="5032"/>
      <c r="G94" s="5033"/>
      <c r="H94" s="620"/>
    </row>
    <row r="95" spans="1:8">
      <c r="A95" s="498"/>
      <c r="B95" s="498"/>
      <c r="C95" s="498"/>
      <c r="D95" s="498"/>
      <c r="E95" s="498"/>
      <c r="F95" s="498"/>
      <c r="G95" s="498"/>
      <c r="H95" s="498"/>
    </row>
    <row r="96" spans="1:8">
      <c r="A96" s="514" t="s">
        <v>493</v>
      </c>
      <c r="B96" s="515"/>
      <c r="C96" s="498"/>
      <c r="D96" s="498"/>
      <c r="E96" s="498"/>
      <c r="F96" s="498"/>
      <c r="G96" s="498"/>
      <c r="H96" s="498"/>
    </row>
    <row r="97" spans="1:8">
      <c r="A97" s="498"/>
      <c r="B97" s="498"/>
      <c r="C97" s="5032" t="s">
        <v>27</v>
      </c>
      <c r="D97" s="5032"/>
      <c r="E97" s="5032"/>
      <c r="F97" s="5032"/>
      <c r="G97" s="5032"/>
      <c r="H97" s="5032"/>
    </row>
    <row r="98" spans="1:8">
      <c r="A98" s="498"/>
      <c r="B98" s="5022" t="s">
        <v>52</v>
      </c>
      <c r="C98" s="5023"/>
      <c r="D98" s="5024"/>
      <c r="E98" s="5022" t="s">
        <v>50</v>
      </c>
      <c r="F98" s="5023"/>
      <c r="G98" s="5024"/>
      <c r="H98" s="503" t="s">
        <v>38</v>
      </c>
    </row>
    <row r="99" spans="1:8">
      <c r="A99" s="498"/>
      <c r="B99" s="511" t="s">
        <v>349</v>
      </c>
      <c r="C99" s="5034" t="s">
        <v>51</v>
      </c>
      <c r="D99" s="5035"/>
      <c r="E99" s="511" t="s">
        <v>349</v>
      </c>
      <c r="F99" s="5034"/>
      <c r="G99" s="5035"/>
      <c r="H99" s="5036"/>
    </row>
    <row r="100" spans="1:8">
      <c r="A100" s="498"/>
      <c r="B100" s="621"/>
      <c r="C100" s="504"/>
      <c r="D100" s="513"/>
      <c r="E100" s="621"/>
      <c r="F100" s="504"/>
      <c r="G100" s="513"/>
      <c r="H100" s="5037"/>
    </row>
    <row r="101" spans="1:8">
      <c r="A101" s="498"/>
      <c r="B101" s="621"/>
      <c r="C101" s="5039"/>
      <c r="D101" s="5040"/>
      <c r="E101" s="621"/>
      <c r="F101" s="5041"/>
      <c r="G101" s="5042"/>
      <c r="H101" s="5038"/>
    </row>
    <row r="102" spans="1:8">
      <c r="A102" s="498"/>
      <c r="B102" s="621"/>
      <c r="C102" s="5039"/>
      <c r="D102" s="5040"/>
      <c r="E102" s="621"/>
      <c r="F102" s="5041"/>
      <c r="G102" s="5042"/>
      <c r="H102" s="508"/>
    </row>
    <row r="103" spans="1:8">
      <c r="A103" s="498"/>
      <c r="B103" s="622"/>
      <c r="C103" s="5039"/>
      <c r="D103" s="5040"/>
      <c r="E103" s="622"/>
      <c r="F103" s="5041"/>
      <c r="G103" s="5042"/>
      <c r="H103" s="5069" t="s">
        <v>183</v>
      </c>
    </row>
    <row r="104" spans="1:8">
      <c r="A104" s="498"/>
      <c r="B104" s="622"/>
      <c r="C104" s="5039"/>
      <c r="D104" s="5040"/>
      <c r="E104" s="622"/>
      <c r="F104" s="5041"/>
      <c r="G104" s="5042"/>
      <c r="H104" s="5070"/>
    </row>
    <row r="105" spans="1:8">
      <c r="A105" s="498"/>
      <c r="B105" s="622"/>
      <c r="C105" s="5041"/>
      <c r="D105" s="5042"/>
      <c r="E105" s="622"/>
      <c r="F105" s="5041"/>
      <c r="G105" s="5042"/>
      <c r="H105" s="5036"/>
    </row>
    <row r="106" spans="1:8">
      <c r="B106" s="622"/>
      <c r="C106" s="5041"/>
      <c r="D106" s="5042"/>
      <c r="E106" s="622"/>
      <c r="F106" s="5041"/>
      <c r="G106" s="5042"/>
      <c r="H106" s="5038"/>
    </row>
    <row r="107" spans="1:8">
      <c r="B107" s="623"/>
      <c r="C107" s="5071"/>
      <c r="D107" s="5072"/>
      <c r="E107" s="623"/>
      <c r="F107" s="5071"/>
      <c r="G107" s="5072"/>
      <c r="H107" s="508"/>
    </row>
    <row r="108" spans="1:8" ht="26.25" customHeight="1">
      <c r="B108" s="5073" t="s">
        <v>1322</v>
      </c>
      <c r="C108" s="5073"/>
      <c r="D108" s="5073"/>
      <c r="E108" s="5073"/>
      <c r="F108" s="5073"/>
      <c r="G108" s="5073"/>
      <c r="H108" s="5073"/>
    </row>
    <row r="109" spans="1:8" ht="25.5" customHeight="1">
      <c r="B109" s="5074" t="s">
        <v>778</v>
      </c>
      <c r="C109" s="5074"/>
      <c r="D109" s="5074"/>
      <c r="E109" s="5074"/>
      <c r="F109" s="5074"/>
      <c r="G109" s="5074"/>
      <c r="H109" s="5074"/>
    </row>
    <row r="110" spans="1:8">
      <c r="B110" s="102" t="s">
        <v>838</v>
      </c>
    </row>
  </sheetData>
  <mergeCells count="114">
    <mergeCell ref="C107:D107"/>
    <mergeCell ref="F107:G107"/>
    <mergeCell ref="B108:H108"/>
    <mergeCell ref="B109:H109"/>
    <mergeCell ref="C105:D105"/>
    <mergeCell ref="F105:G105"/>
    <mergeCell ref="H105:H106"/>
    <mergeCell ref="C106:D106"/>
    <mergeCell ref="F106:G106"/>
    <mergeCell ref="C102:D102"/>
    <mergeCell ref="F102:G102"/>
    <mergeCell ref="C103:D103"/>
    <mergeCell ref="F103:G103"/>
    <mergeCell ref="H103:H104"/>
    <mergeCell ref="C104:D104"/>
    <mergeCell ref="F104:G104"/>
    <mergeCell ref="B94:G94"/>
    <mergeCell ref="C97:H97"/>
    <mergeCell ref="B98:D98"/>
    <mergeCell ref="E98:G98"/>
    <mergeCell ref="C99:D99"/>
    <mergeCell ref="F99:G99"/>
    <mergeCell ref="H99:H101"/>
    <mergeCell ref="C101:D101"/>
    <mergeCell ref="F101:G101"/>
    <mergeCell ref="B87:G87"/>
    <mergeCell ref="H87:H88"/>
    <mergeCell ref="B88:G88"/>
    <mergeCell ref="B89:G89"/>
    <mergeCell ref="H89:H93"/>
    <mergeCell ref="B90:G90"/>
    <mergeCell ref="B91:G91"/>
    <mergeCell ref="B92:G92"/>
    <mergeCell ref="B93:G93"/>
    <mergeCell ref="C79:D79"/>
    <mergeCell ref="F79:G79"/>
    <mergeCell ref="H79:H82"/>
    <mergeCell ref="C80:D86"/>
    <mergeCell ref="F80:G82"/>
    <mergeCell ref="F83:G83"/>
    <mergeCell ref="F84:G86"/>
    <mergeCell ref="B14:G15"/>
    <mergeCell ref="H14:H15"/>
    <mergeCell ref="H16:H17"/>
    <mergeCell ref="B17:G18"/>
    <mergeCell ref="C47:D47"/>
    <mergeCell ref="F47:G47"/>
    <mergeCell ref="H47:H48"/>
    <mergeCell ref="C48:D48"/>
    <mergeCell ref="F48:G48"/>
    <mergeCell ref="C51:D51"/>
    <mergeCell ref="F51:G51"/>
    <mergeCell ref="B52:H52"/>
    <mergeCell ref="B53:H53"/>
    <mergeCell ref="A58:B58"/>
    <mergeCell ref="F59:H61"/>
    <mergeCell ref="B62:H62"/>
    <mergeCell ref="B33:G33"/>
    <mergeCell ref="J3:R5"/>
    <mergeCell ref="J7:R13"/>
    <mergeCell ref="J15:R25"/>
    <mergeCell ref="B22:D22"/>
    <mergeCell ref="E22:G22"/>
    <mergeCell ref="C23:D23"/>
    <mergeCell ref="F23:G23"/>
    <mergeCell ref="H23:H26"/>
    <mergeCell ref="C24:D30"/>
    <mergeCell ref="F24:G26"/>
    <mergeCell ref="J26:R46"/>
    <mergeCell ref="F27:G27"/>
    <mergeCell ref="F28:G30"/>
    <mergeCell ref="B31:G31"/>
    <mergeCell ref="H31:H32"/>
    <mergeCell ref="B32:G32"/>
    <mergeCell ref="C46:D46"/>
    <mergeCell ref="F46:G46"/>
    <mergeCell ref="C49:D49"/>
    <mergeCell ref="F49:G49"/>
    <mergeCell ref="H49:H50"/>
    <mergeCell ref="C50:D50"/>
    <mergeCell ref="F50:G50"/>
    <mergeCell ref="E63:G63"/>
    <mergeCell ref="H64:H67"/>
    <mergeCell ref="B65:G68"/>
    <mergeCell ref="A2:B2"/>
    <mergeCell ref="F3:H5"/>
    <mergeCell ref="B6:H6"/>
    <mergeCell ref="E7:G7"/>
    <mergeCell ref="H8:H11"/>
    <mergeCell ref="B9:G12"/>
    <mergeCell ref="B70:G71"/>
    <mergeCell ref="H70:H71"/>
    <mergeCell ref="H72:H73"/>
    <mergeCell ref="B73:G74"/>
    <mergeCell ref="B78:D78"/>
    <mergeCell ref="J47:R53"/>
    <mergeCell ref="J56:R60"/>
    <mergeCell ref="E78:G78"/>
    <mergeCell ref="H33:H37"/>
    <mergeCell ref="J66:R67"/>
    <mergeCell ref="B34:G34"/>
    <mergeCell ref="B35:G35"/>
    <mergeCell ref="B36:G36"/>
    <mergeCell ref="J69:R69"/>
    <mergeCell ref="B37:G37"/>
    <mergeCell ref="B38:G38"/>
    <mergeCell ref="C41:H41"/>
    <mergeCell ref="B42:D42"/>
    <mergeCell ref="E42:G42"/>
    <mergeCell ref="C43:D43"/>
    <mergeCell ref="F43:G43"/>
    <mergeCell ref="H43:H45"/>
    <mergeCell ref="C45:D45"/>
    <mergeCell ref="F45:G45"/>
  </mergeCells>
  <phoneticPr fontId="14"/>
  <hyperlinks>
    <hyperlink ref="B1" location="トップ!A1" display="トップへ" xr:uid="{00000000-0004-0000-1700-000000000000}"/>
    <hyperlink ref="H1" location="トップ!A1" display="トップへ" xr:uid="{00000000-0004-0000-1700-000001000000}"/>
    <hyperlink ref="B57" location="トップ!A1" display="トップへ" xr:uid="{00000000-0004-0000-1700-000002000000}"/>
    <hyperlink ref="H57" location="トップ!A1" display="トップへ" xr:uid="{00000000-0004-0000-1700-000003000000}"/>
  </hyperlinks>
  <pageMargins left="0.61" right="0.31" top="0.66" bottom="0.38" header="0.51200000000000001" footer="0.24"/>
  <pageSetup paperSize="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45"/>
  <sheetViews>
    <sheetView showGridLines="0" view="pageBreakPreview" zoomScaleNormal="100" zoomScaleSheetLayoutView="100" workbookViewId="0"/>
  </sheetViews>
  <sheetFormatPr defaultColWidth="9" defaultRowHeight="13"/>
  <cols>
    <col min="1" max="1" width="2.6328125" style="1238" customWidth="1"/>
    <col min="2" max="2" width="22.36328125" style="1238" customWidth="1"/>
    <col min="3" max="3" width="39.36328125" style="1238" customWidth="1"/>
    <col min="4" max="4" width="9.26953125" style="1238" customWidth="1"/>
    <col min="5" max="5" width="14.453125" style="1238" customWidth="1"/>
    <col min="6" max="6" width="8.984375E-2" style="1238" customWidth="1"/>
    <col min="7" max="16384" width="9" style="1238"/>
  </cols>
  <sheetData>
    <row r="1" spans="1:6">
      <c r="B1" s="556" t="s">
        <v>810</v>
      </c>
      <c r="E1" s="556" t="s">
        <v>810</v>
      </c>
    </row>
    <row r="2" spans="1:6" s="1237" customFormat="1" ht="12">
      <c r="B2" s="5101"/>
      <c r="C2" s="5101"/>
      <c r="D2" s="1800" t="s">
        <v>212</v>
      </c>
      <c r="E2" s="1800" t="s">
        <v>213</v>
      </c>
    </row>
    <row r="3" spans="1:6" s="1237" customFormat="1" ht="46.5" customHeight="1" thickBot="1">
      <c r="B3" s="5101"/>
      <c r="C3" s="5101"/>
      <c r="D3" s="1801"/>
      <c r="E3" s="1801"/>
    </row>
    <row r="4" spans="1:6" s="1237" customFormat="1" ht="13.5" customHeight="1">
      <c r="A4" s="5085" t="str">
        <f>+トップ!B1</f>
        <v>ABC株式会社</v>
      </c>
      <c r="B4" s="5086"/>
      <c r="C4" s="5105" t="s">
        <v>1650</v>
      </c>
      <c r="D4" s="5107" t="s">
        <v>1794</v>
      </c>
      <c r="E4" s="5108"/>
      <c r="F4" s="1802"/>
    </row>
    <row r="5" spans="1:6" s="1237" customFormat="1" ht="13.5" customHeight="1">
      <c r="A5" s="5087" t="s">
        <v>3187</v>
      </c>
      <c r="B5" s="5088"/>
      <c r="C5" s="5106"/>
      <c r="D5" s="5109" t="s">
        <v>1682</v>
      </c>
      <c r="E5" s="5110"/>
      <c r="F5" s="1803"/>
    </row>
    <row r="6" spans="1:6">
      <c r="A6" s="1804"/>
      <c r="B6" s="1805"/>
      <c r="F6" s="1806"/>
    </row>
    <row r="7" spans="1:6" ht="13.5" customHeight="1">
      <c r="A7" s="5097" t="s">
        <v>1387</v>
      </c>
      <c r="B7" s="5098"/>
      <c r="C7" s="5098"/>
      <c r="D7" s="5098"/>
      <c r="E7" s="5098"/>
      <c r="F7" s="1807"/>
    </row>
    <row r="8" spans="1:6" ht="45" customHeight="1">
      <c r="A8" s="1808"/>
      <c r="B8" s="5094" t="s">
        <v>1780</v>
      </c>
      <c r="C8" s="5102"/>
      <c r="D8" s="5102"/>
      <c r="E8" s="5102"/>
      <c r="F8" s="1807"/>
    </row>
    <row r="9" spans="1:6">
      <c r="A9" s="1808"/>
      <c r="B9" s="1809"/>
      <c r="C9" s="1239"/>
      <c r="D9" s="1239"/>
      <c r="E9" s="1239"/>
      <c r="F9" s="1807"/>
    </row>
    <row r="10" spans="1:6" ht="13.5" customHeight="1">
      <c r="A10" s="5093" t="s">
        <v>1388</v>
      </c>
      <c r="B10" s="5094"/>
      <c r="C10" s="5094"/>
      <c r="D10" s="5094"/>
      <c r="E10" s="5094"/>
      <c r="F10" s="1807"/>
    </row>
    <row r="11" spans="1:6" ht="18" customHeight="1">
      <c r="A11" s="1808"/>
      <c r="B11" s="5103" t="s">
        <v>1389</v>
      </c>
      <c r="C11" s="5104"/>
      <c r="D11" s="5104"/>
      <c r="E11" s="5104"/>
      <c r="F11" s="1807"/>
    </row>
    <row r="12" spans="1:6" ht="13.5" customHeight="1">
      <c r="A12" s="1808"/>
      <c r="B12" s="1809"/>
      <c r="C12" s="1239"/>
      <c r="D12" s="1239"/>
      <c r="E12" s="1239"/>
      <c r="F12" s="1807"/>
    </row>
    <row r="13" spans="1:6" ht="21" customHeight="1">
      <c r="A13" s="5097" t="s">
        <v>1390</v>
      </c>
      <c r="B13" s="5098"/>
      <c r="C13" s="5098"/>
      <c r="D13" s="5098"/>
      <c r="E13" s="5098"/>
      <c r="F13" s="1807"/>
    </row>
    <row r="14" spans="1:6" ht="13.5" customHeight="1">
      <c r="A14" s="1808"/>
      <c r="B14" s="5094" t="s">
        <v>1391</v>
      </c>
      <c r="C14" s="5091"/>
      <c r="D14" s="5091"/>
      <c r="E14" s="5091"/>
      <c r="F14" s="1807"/>
    </row>
    <row r="15" spans="1:6" ht="26.25" customHeight="1">
      <c r="A15" s="1808"/>
      <c r="B15" s="5095" t="s">
        <v>1960</v>
      </c>
      <c r="C15" s="5096"/>
      <c r="D15" s="5096"/>
      <c r="E15" s="5096"/>
      <c r="F15" s="1807"/>
    </row>
    <row r="16" spans="1:6">
      <c r="A16" s="1808"/>
      <c r="B16" s="1810"/>
      <c r="C16" s="1239"/>
      <c r="D16" s="1239"/>
      <c r="E16" s="1239"/>
      <c r="F16" s="1807"/>
    </row>
    <row r="17" spans="1:6">
      <c r="A17" s="5097" t="s">
        <v>1392</v>
      </c>
      <c r="B17" s="5098"/>
      <c r="C17" s="5098"/>
      <c r="D17" s="5098"/>
      <c r="E17" s="5098"/>
      <c r="F17" s="1807"/>
    </row>
    <row r="18" spans="1:6" ht="13.5" customHeight="1">
      <c r="A18" s="1808"/>
      <c r="B18" s="5090" t="s">
        <v>1393</v>
      </c>
      <c r="C18" s="5091"/>
      <c r="D18" s="5091"/>
      <c r="E18" s="5091"/>
      <c r="F18" s="1807"/>
    </row>
    <row r="19" spans="1:6" ht="18" customHeight="1">
      <c r="A19" s="1808"/>
      <c r="B19" s="5095" t="s">
        <v>1781</v>
      </c>
      <c r="C19" s="5096"/>
      <c r="D19" s="5096"/>
      <c r="E19" s="5096"/>
      <c r="F19" s="1807"/>
    </row>
    <row r="20" spans="1:6" ht="13.5" customHeight="1">
      <c r="A20" s="1808"/>
      <c r="B20" s="5090" t="s">
        <v>1394</v>
      </c>
      <c r="C20" s="5091"/>
      <c r="D20" s="5091"/>
      <c r="E20" s="5091"/>
      <c r="F20" s="1807"/>
    </row>
    <row r="21" spans="1:6" ht="30" customHeight="1">
      <c r="A21" s="1808"/>
      <c r="B21" s="5095" t="s">
        <v>1395</v>
      </c>
      <c r="C21" s="5096"/>
      <c r="D21" s="5096"/>
      <c r="E21" s="5096"/>
      <c r="F21" s="1807"/>
    </row>
    <row r="22" spans="1:6">
      <c r="A22" s="1808"/>
      <c r="B22" s="5095" t="s">
        <v>1396</v>
      </c>
      <c r="C22" s="5096"/>
      <c r="D22" s="5096"/>
      <c r="E22" s="5096"/>
      <c r="F22" s="1807"/>
    </row>
    <row r="23" spans="1:6">
      <c r="A23" s="1808"/>
      <c r="B23" s="1811" t="s">
        <v>1397</v>
      </c>
      <c r="C23" s="1239"/>
      <c r="D23" s="1239"/>
      <c r="E23" s="1239"/>
      <c r="F23" s="1807"/>
    </row>
    <row r="24" spans="1:6">
      <c r="A24" s="1808"/>
      <c r="B24" s="5090" t="s">
        <v>1398</v>
      </c>
      <c r="C24" s="5091"/>
      <c r="D24" s="5091"/>
      <c r="E24" s="5091"/>
      <c r="F24" s="1807"/>
    </row>
    <row r="25" spans="1:6" ht="18.75" customHeight="1">
      <c r="A25" s="1808"/>
      <c r="B25" s="5095" t="s">
        <v>1799</v>
      </c>
      <c r="C25" s="5096"/>
      <c r="D25" s="5096"/>
      <c r="E25" s="5096"/>
      <c r="F25" s="1807"/>
    </row>
    <row r="26" spans="1:6" ht="32.25" customHeight="1">
      <c r="A26" s="1808"/>
      <c r="B26" s="5095" t="s">
        <v>1399</v>
      </c>
      <c r="C26" s="5096"/>
      <c r="D26" s="5096"/>
      <c r="E26" s="5096"/>
      <c r="F26" s="1807"/>
    </row>
    <row r="27" spans="1:6" ht="13.5" customHeight="1">
      <c r="A27" s="5097" t="s">
        <v>1400</v>
      </c>
      <c r="B27" s="5098"/>
      <c r="C27" s="5098"/>
      <c r="D27" s="5098"/>
      <c r="E27" s="5098"/>
      <c r="F27" s="5099"/>
    </row>
    <row r="28" spans="1:6" ht="30.75" customHeight="1">
      <c r="A28" s="1808"/>
      <c r="B28" s="5090" t="s">
        <v>1845</v>
      </c>
      <c r="C28" s="5091"/>
      <c r="D28" s="5091"/>
      <c r="E28" s="5091"/>
      <c r="F28" s="1807"/>
    </row>
    <row r="29" spans="1:6" ht="34.5" customHeight="1">
      <c r="A29" s="1808"/>
      <c r="B29" s="5090" t="s">
        <v>1798</v>
      </c>
      <c r="C29" s="5090"/>
      <c r="D29" s="5090"/>
      <c r="E29" s="5090"/>
      <c r="F29" s="1807"/>
    </row>
    <row r="30" spans="1:6" ht="13.5" customHeight="1">
      <c r="A30" s="5097" t="s">
        <v>1401</v>
      </c>
      <c r="B30" s="5098"/>
      <c r="C30" s="5098"/>
      <c r="D30" s="5098"/>
      <c r="E30" s="5098"/>
      <c r="F30" s="1807"/>
    </row>
    <row r="31" spans="1:6" ht="29.25" customHeight="1">
      <c r="A31" s="1808"/>
      <c r="B31" s="5092" t="s">
        <v>2649</v>
      </c>
      <c r="C31" s="5100"/>
      <c r="D31" s="5100"/>
      <c r="E31" s="5100"/>
      <c r="F31" s="1807"/>
    </row>
    <row r="32" spans="1:6">
      <c r="A32" s="1808"/>
      <c r="B32" s="1809"/>
      <c r="C32" s="1239"/>
      <c r="D32" s="1239"/>
      <c r="E32" s="1239"/>
      <c r="F32" s="1807"/>
    </row>
    <row r="33" spans="1:6" ht="13.5" customHeight="1">
      <c r="A33" s="5093" t="s">
        <v>1402</v>
      </c>
      <c r="B33" s="5094"/>
      <c r="C33" s="5094"/>
      <c r="D33" s="5094"/>
      <c r="E33" s="5094"/>
      <c r="F33" s="1807"/>
    </row>
    <row r="34" spans="1:6" ht="16.5" customHeight="1">
      <c r="A34" s="1808"/>
      <c r="B34" s="5090" t="s">
        <v>1846</v>
      </c>
      <c r="C34" s="5091"/>
      <c r="D34" s="5091"/>
      <c r="E34" s="5091"/>
      <c r="F34" s="1807"/>
    </row>
    <row r="35" spans="1:6">
      <c r="A35" s="1808"/>
      <c r="B35" s="1809"/>
      <c r="C35" s="1239"/>
      <c r="D35" s="1239"/>
      <c r="E35" s="1239"/>
      <c r="F35" s="1807"/>
    </row>
    <row r="36" spans="1:6">
      <c r="A36" s="1808"/>
      <c r="B36" s="5092" t="s">
        <v>1801</v>
      </c>
      <c r="C36" s="5091"/>
      <c r="D36" s="5091"/>
      <c r="E36" s="5091"/>
      <c r="F36" s="1807"/>
    </row>
    <row r="37" spans="1:6">
      <c r="A37" s="1808"/>
      <c r="B37" s="5092" t="s">
        <v>1800</v>
      </c>
      <c r="C37" s="5091"/>
      <c r="D37" s="5091"/>
      <c r="E37" s="5091"/>
      <c r="F37" s="1807"/>
    </row>
    <row r="38" spans="1:6">
      <c r="A38" s="1808"/>
      <c r="B38" s="5092" t="s">
        <v>1802</v>
      </c>
      <c r="C38" s="5091"/>
      <c r="D38" s="5091"/>
      <c r="E38" s="5091"/>
      <c r="F38" s="1807"/>
    </row>
    <row r="39" spans="1:6">
      <c r="A39" s="1808"/>
      <c r="B39" s="5092" t="s">
        <v>1803</v>
      </c>
      <c r="C39" s="5091"/>
      <c r="D39" s="5091"/>
      <c r="E39" s="5091"/>
      <c r="F39" s="1807"/>
    </row>
    <row r="40" spans="1:6" ht="13.5" thickBot="1">
      <c r="A40" s="1812"/>
      <c r="B40" s="5089" t="s">
        <v>1804</v>
      </c>
      <c r="C40" s="5089"/>
      <c r="D40" s="5089"/>
      <c r="E40" s="1813"/>
      <c r="F40" s="1814"/>
    </row>
    <row r="41" spans="1:6">
      <c r="A41" s="1239"/>
      <c r="B41" s="1239"/>
      <c r="C41" s="1239"/>
      <c r="D41" s="1239"/>
      <c r="E41" s="1239"/>
      <c r="F41" s="1239"/>
    </row>
    <row r="42" spans="1:6" s="1815" customFormat="1" ht="13.5" thickBot="1">
      <c r="A42" s="476" t="s">
        <v>415</v>
      </c>
      <c r="B42" s="475"/>
      <c r="C42" s="475"/>
      <c r="D42" s="475"/>
      <c r="E42" s="475"/>
      <c r="F42" s="475"/>
    </row>
    <row r="43" spans="1:6" s="1815" customFormat="1">
      <c r="A43" s="600" t="s">
        <v>416</v>
      </c>
      <c r="B43" s="478" t="s">
        <v>417</v>
      </c>
      <c r="C43" s="4789" t="s">
        <v>418</v>
      </c>
      <c r="D43" s="4789"/>
      <c r="E43" s="4789"/>
      <c r="F43" s="4790"/>
    </row>
    <row r="44" spans="1:6" s="1815" customFormat="1">
      <c r="A44" s="596">
        <v>2</v>
      </c>
      <c r="B44" s="597" t="s">
        <v>2648</v>
      </c>
      <c r="C44" s="4791" t="s">
        <v>1847</v>
      </c>
      <c r="D44" s="4791"/>
      <c r="E44" s="4791"/>
      <c r="F44" s="4792"/>
    </row>
    <row r="45" spans="1:6" s="1815" customFormat="1" ht="13.5" thickBot="1">
      <c r="A45" s="598"/>
      <c r="B45" s="599"/>
      <c r="C45" s="4781"/>
      <c r="D45" s="4781"/>
      <c r="E45" s="4781"/>
      <c r="F45" s="4782"/>
    </row>
  </sheetData>
  <mergeCells count="37">
    <mergeCell ref="B24:E24"/>
    <mergeCell ref="B19:E19"/>
    <mergeCell ref="B2:C3"/>
    <mergeCell ref="A7:E7"/>
    <mergeCell ref="B8:E8"/>
    <mergeCell ref="A10:E10"/>
    <mergeCell ref="B11:E11"/>
    <mergeCell ref="A13:E13"/>
    <mergeCell ref="B14:E14"/>
    <mergeCell ref="B15:E15"/>
    <mergeCell ref="A17:E17"/>
    <mergeCell ref="B18:E18"/>
    <mergeCell ref="C4:C5"/>
    <mergeCell ref="D4:E4"/>
    <mergeCell ref="D5:E5"/>
    <mergeCell ref="A27:F27"/>
    <mergeCell ref="B28:E28"/>
    <mergeCell ref="C43:F43"/>
    <mergeCell ref="B29:E29"/>
    <mergeCell ref="A30:E30"/>
    <mergeCell ref="B31:E31"/>
    <mergeCell ref="C44:F44"/>
    <mergeCell ref="C45:F45"/>
    <mergeCell ref="A4:B4"/>
    <mergeCell ref="A5:B5"/>
    <mergeCell ref="B40:D40"/>
    <mergeCell ref="B34:E34"/>
    <mergeCell ref="B36:E36"/>
    <mergeCell ref="B37:E37"/>
    <mergeCell ref="B38:E38"/>
    <mergeCell ref="B39:E39"/>
    <mergeCell ref="A33:E33"/>
    <mergeCell ref="B20:E20"/>
    <mergeCell ref="B21:E21"/>
    <mergeCell ref="B22:E22"/>
    <mergeCell ref="B25:E25"/>
    <mergeCell ref="B26:E26"/>
  </mergeCells>
  <phoneticPr fontId="14"/>
  <hyperlinks>
    <hyperlink ref="E1" location="トップ!A1" display="トップへ" xr:uid="{00000000-0004-0000-1800-000000000000}"/>
    <hyperlink ref="B1" location="トップ!A1" display="トップへ" xr:uid="{00000000-0004-0000-1800-000001000000}"/>
  </hyperlinks>
  <pageMargins left="0.74803149606299213" right="0.55118110236220474" top="0.78740157480314965" bottom="0.78740157480314965" header="0.51181102362204722" footer="0.51181102362204722"/>
  <pageSetup paperSize="9"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EC879-D1CE-4F18-9A00-0FDE3731B388}">
  <dimension ref="A1:J118"/>
  <sheetViews>
    <sheetView showGridLines="0" view="pageBreakPreview" topLeftCell="A4" zoomScaleNormal="100" zoomScaleSheetLayoutView="100" workbookViewId="0">
      <selection activeCell="M22" sqref="M22"/>
    </sheetView>
  </sheetViews>
  <sheetFormatPr defaultColWidth="9" defaultRowHeight="13"/>
  <cols>
    <col min="1" max="1" width="3.6328125" style="2742" customWidth="1"/>
    <col min="2" max="2" width="40.6328125" style="2742" customWidth="1"/>
    <col min="3" max="5" width="3.26953125" style="2742" customWidth="1"/>
    <col min="6" max="6" width="3.7265625" style="2742" customWidth="1"/>
    <col min="7" max="7" width="30.08984375" style="2742" customWidth="1"/>
    <col min="8" max="9" width="3.453125" style="2742" customWidth="1"/>
    <col min="10" max="10" width="3.08984375" style="2742" customWidth="1"/>
    <col min="11" max="16384" width="9" style="2742"/>
  </cols>
  <sheetData>
    <row r="1" spans="1:10">
      <c r="B1" s="556" t="s">
        <v>810</v>
      </c>
      <c r="C1" s="556"/>
      <c r="D1" s="556"/>
      <c r="E1" s="556"/>
      <c r="F1" s="556"/>
      <c r="G1" s="556" t="s">
        <v>810</v>
      </c>
    </row>
    <row r="2" spans="1:10">
      <c r="B2" s="556"/>
      <c r="C2" s="556"/>
      <c r="D2" s="556"/>
      <c r="E2" s="556"/>
      <c r="F2" s="556"/>
      <c r="G2" s="556"/>
      <c r="H2" s="2742" t="s">
        <v>3188</v>
      </c>
      <c r="I2" s="2742" t="s">
        <v>3189</v>
      </c>
      <c r="J2" s="2742" t="s">
        <v>3190</v>
      </c>
    </row>
    <row r="3" spans="1:10" ht="13.5" customHeight="1">
      <c r="A3" s="2743" t="s">
        <v>1961</v>
      </c>
      <c r="B3" s="2744"/>
      <c r="C3" s="2744" t="s">
        <v>3191</v>
      </c>
      <c r="D3" s="2744"/>
      <c r="E3" s="2744"/>
      <c r="F3" s="2744"/>
      <c r="G3" s="2745" t="s">
        <v>2648</v>
      </c>
      <c r="H3" s="2742" t="s">
        <v>852</v>
      </c>
      <c r="I3" s="2742" t="s">
        <v>852</v>
      </c>
      <c r="J3" s="2742" t="s">
        <v>852</v>
      </c>
    </row>
    <row r="4" spans="1:10" ht="14.25" customHeight="1">
      <c r="A4" s="5162" t="s">
        <v>3192</v>
      </c>
      <c r="B4" s="5162"/>
      <c r="C4" s="5162"/>
      <c r="D4" s="5162"/>
      <c r="E4" s="5162"/>
      <c r="F4" s="5162"/>
      <c r="G4" s="5162"/>
      <c r="H4" s="2742" t="s">
        <v>852</v>
      </c>
      <c r="I4" s="2742" t="s">
        <v>852</v>
      </c>
      <c r="J4" s="2742" t="s">
        <v>852</v>
      </c>
    </row>
    <row r="5" spans="1:10">
      <c r="A5" s="5163" t="s">
        <v>1403</v>
      </c>
      <c r="B5" s="5164"/>
      <c r="C5" s="5164"/>
      <c r="D5" s="5164"/>
      <c r="E5" s="5164"/>
      <c r="F5" s="5164"/>
      <c r="G5" s="5164"/>
      <c r="H5" s="2742" t="s">
        <v>852</v>
      </c>
      <c r="I5" s="2742" t="s">
        <v>852</v>
      </c>
      <c r="J5" s="2742" t="s">
        <v>852</v>
      </c>
    </row>
    <row r="6" spans="1:10">
      <c r="A6" s="5165" t="s">
        <v>1404</v>
      </c>
      <c r="B6" s="5166"/>
      <c r="C6" s="5166"/>
      <c r="D6" s="5166"/>
      <c r="E6" s="5166"/>
      <c r="F6" s="5166"/>
      <c r="G6" s="5166"/>
      <c r="H6" s="2742" t="s">
        <v>852</v>
      </c>
      <c r="I6" s="2742" t="s">
        <v>852</v>
      </c>
      <c r="J6" s="2742" t="s">
        <v>852</v>
      </c>
    </row>
    <row r="7" spans="1:10">
      <c r="A7" s="5165" t="s">
        <v>1405</v>
      </c>
      <c r="B7" s="5166"/>
      <c r="C7" s="5166"/>
      <c r="D7" s="5166"/>
      <c r="E7" s="5166"/>
      <c r="F7" s="5166"/>
      <c r="G7" s="5166"/>
      <c r="H7" s="2742" t="s">
        <v>852</v>
      </c>
      <c r="I7" s="2742" t="s">
        <v>852</v>
      </c>
      <c r="J7" s="2742" t="s">
        <v>852</v>
      </c>
    </row>
    <row r="8" spans="1:10">
      <c r="A8" s="5167"/>
      <c r="B8" s="5167"/>
      <c r="C8" s="5167"/>
      <c r="D8" s="5167"/>
      <c r="E8" s="5167"/>
      <c r="F8" s="5167"/>
      <c r="G8" s="5167"/>
      <c r="H8" s="2742" t="s">
        <v>852</v>
      </c>
      <c r="I8" s="2742" t="s">
        <v>852</v>
      </c>
      <c r="J8" s="2742" t="s">
        <v>852</v>
      </c>
    </row>
    <row r="9" spans="1:10">
      <c r="A9" s="5161" t="s">
        <v>1406</v>
      </c>
      <c r="B9" s="5147"/>
      <c r="C9" s="5147"/>
      <c r="D9" s="5147"/>
      <c r="E9" s="5147"/>
      <c r="F9" s="5147"/>
      <c r="G9" s="5147"/>
      <c r="H9" s="2742" t="s">
        <v>852</v>
      </c>
      <c r="I9" s="2742" t="s">
        <v>852</v>
      </c>
      <c r="J9" s="2742" t="s">
        <v>852</v>
      </c>
    </row>
    <row r="10" spans="1:10">
      <c r="A10" s="2746" t="s">
        <v>3193</v>
      </c>
      <c r="H10" s="2742" t="s">
        <v>852</v>
      </c>
      <c r="I10" s="2742" t="s">
        <v>852</v>
      </c>
      <c r="J10" s="2742" t="s">
        <v>852</v>
      </c>
    </row>
    <row r="11" spans="1:10" ht="13.5" customHeight="1">
      <c r="A11" s="5151" t="s">
        <v>1407</v>
      </c>
      <c r="B11" s="5151"/>
      <c r="C11" s="5151"/>
      <c r="D11" s="5151"/>
      <c r="E11" s="5151"/>
      <c r="F11" s="5151"/>
      <c r="G11" s="5151"/>
      <c r="H11" s="2742" t="s">
        <v>852</v>
      </c>
      <c r="I11" s="2742" t="s">
        <v>852</v>
      </c>
      <c r="J11" s="2742" t="s">
        <v>852</v>
      </c>
    </row>
    <row r="12" spans="1:10" ht="13.5" customHeight="1">
      <c r="A12" s="5151" t="s">
        <v>3194</v>
      </c>
      <c r="B12" s="5151"/>
      <c r="C12" s="5151"/>
      <c r="D12" s="5151"/>
      <c r="E12" s="5151"/>
      <c r="F12" s="5151"/>
      <c r="G12" s="5151"/>
      <c r="H12" s="2742" t="s">
        <v>852</v>
      </c>
      <c r="I12" s="2742" t="s">
        <v>852</v>
      </c>
      <c r="J12" s="2742" t="s">
        <v>852</v>
      </c>
    </row>
    <row r="13" spans="1:10" ht="25.5" customHeight="1">
      <c r="A13" s="5152" t="s">
        <v>1408</v>
      </c>
      <c r="B13" s="5152"/>
      <c r="C13" s="5152"/>
      <c r="D13" s="5152"/>
      <c r="E13" s="5152"/>
      <c r="F13" s="5152"/>
      <c r="G13" s="5152"/>
      <c r="H13" s="2742" t="s">
        <v>852</v>
      </c>
      <c r="I13" s="2742" t="s">
        <v>852</v>
      </c>
      <c r="J13" s="2742" t="s">
        <v>852</v>
      </c>
    </row>
    <row r="14" spans="1:10" ht="39.75" customHeight="1">
      <c r="A14" s="5153" t="s">
        <v>3195</v>
      </c>
      <c r="B14" s="5154"/>
      <c r="C14" s="5154"/>
      <c r="D14" s="5154"/>
      <c r="E14" s="5154"/>
      <c r="F14" s="5154"/>
      <c r="G14" s="5154"/>
      <c r="H14" s="2742" t="s">
        <v>852</v>
      </c>
      <c r="I14" s="2742" t="s">
        <v>852</v>
      </c>
      <c r="J14" s="2742" t="s">
        <v>852</v>
      </c>
    </row>
    <row r="15" spans="1:10" ht="19.5" customHeight="1">
      <c r="A15" s="5155" t="s">
        <v>1409</v>
      </c>
      <c r="B15" s="5156"/>
      <c r="C15" s="5156"/>
      <c r="D15" s="5156"/>
      <c r="E15" s="5156"/>
      <c r="F15" s="5156"/>
      <c r="G15" s="5156"/>
      <c r="H15" s="2742" t="s">
        <v>852</v>
      </c>
      <c r="I15" s="2742" t="s">
        <v>852</v>
      </c>
      <c r="J15" s="2742" t="s">
        <v>852</v>
      </c>
    </row>
    <row r="16" spans="1:10" ht="21.75" customHeight="1">
      <c r="A16" s="5157" t="s">
        <v>1410</v>
      </c>
      <c r="B16" s="5158"/>
      <c r="C16" s="5158"/>
      <c r="D16" s="5158"/>
      <c r="E16" s="5158"/>
      <c r="F16" s="5158"/>
      <c r="G16" s="5158"/>
      <c r="H16" s="2742" t="s">
        <v>852</v>
      </c>
      <c r="I16" s="2742" t="s">
        <v>852</v>
      </c>
      <c r="J16" s="2742" t="s">
        <v>852</v>
      </c>
    </row>
    <row r="17" spans="1:10" ht="20.25" customHeight="1">
      <c r="A17" s="5159" t="s">
        <v>1411</v>
      </c>
      <c r="B17" s="5159"/>
      <c r="C17" s="5159"/>
      <c r="D17" s="5159"/>
      <c r="E17" s="5159"/>
      <c r="F17" s="5159"/>
      <c r="G17" s="5159"/>
      <c r="H17" s="2742" t="s">
        <v>852</v>
      </c>
      <c r="I17" s="2742" t="s">
        <v>852</v>
      </c>
      <c r="J17" s="2742" t="s">
        <v>852</v>
      </c>
    </row>
    <row r="18" spans="1:10" ht="24" customHeight="1">
      <c r="A18" s="5160" t="s">
        <v>25</v>
      </c>
      <c r="B18" s="5160"/>
      <c r="C18" s="5160"/>
      <c r="D18" s="5160"/>
      <c r="E18" s="5160"/>
      <c r="F18" s="5160"/>
      <c r="G18" s="5160"/>
      <c r="H18" s="2742" t="s">
        <v>852</v>
      </c>
      <c r="I18" s="2742" t="s">
        <v>852</v>
      </c>
      <c r="J18" s="2742" t="s">
        <v>852</v>
      </c>
    </row>
    <row r="19" spans="1:10" ht="13.5" thickBot="1">
      <c r="A19" s="5146" t="s">
        <v>1852</v>
      </c>
      <c r="B19" s="5147"/>
      <c r="C19" s="5147"/>
      <c r="D19" s="5147"/>
      <c r="E19" s="5147"/>
      <c r="F19" s="5147"/>
      <c r="G19" s="5147"/>
      <c r="H19" s="2742" t="s">
        <v>852</v>
      </c>
    </row>
    <row r="20" spans="1:10" ht="19.5" customHeight="1" thickBot="1">
      <c r="A20" s="2747" t="s">
        <v>1412</v>
      </c>
      <c r="B20" s="2748" t="s">
        <v>1413</v>
      </c>
      <c r="C20" s="5143" t="s">
        <v>1341</v>
      </c>
      <c r="D20" s="5144"/>
      <c r="E20" s="5144"/>
      <c r="F20" s="5145"/>
      <c r="G20" s="2748" t="s">
        <v>1414</v>
      </c>
      <c r="H20" s="2742" t="s">
        <v>852</v>
      </c>
    </row>
    <row r="21" spans="1:10" ht="27" customHeight="1" thickBot="1">
      <c r="A21" s="2749" t="s">
        <v>1853</v>
      </c>
      <c r="B21" s="2750" t="s">
        <v>3196</v>
      </c>
      <c r="C21" s="2751"/>
      <c r="D21" s="2752"/>
      <c r="E21" s="2753"/>
      <c r="F21" s="2754"/>
      <c r="G21" s="2755"/>
      <c r="H21" s="2742" t="s">
        <v>852</v>
      </c>
    </row>
    <row r="22" spans="1:10" ht="18" customHeight="1">
      <c r="A22" s="2756"/>
      <c r="B22" s="2757"/>
      <c r="C22" s="2757"/>
      <c r="D22" s="2757"/>
      <c r="E22" s="2757"/>
      <c r="F22" s="2757"/>
      <c r="G22" s="2758"/>
      <c r="H22" s="2742" t="s">
        <v>852</v>
      </c>
    </row>
    <row r="23" spans="1:10" ht="13.5" thickBot="1">
      <c r="A23" s="5146" t="s">
        <v>1962</v>
      </c>
      <c r="B23" s="5147"/>
      <c r="C23" s="5147"/>
      <c r="D23" s="5147"/>
      <c r="E23" s="5147"/>
      <c r="F23" s="5147"/>
      <c r="G23" s="5147"/>
      <c r="H23" s="2742" t="s">
        <v>852</v>
      </c>
    </row>
    <row r="24" spans="1:10" ht="19.5" customHeight="1" thickBot="1">
      <c r="A24" s="2747" t="s">
        <v>1412</v>
      </c>
      <c r="B24" s="2748" t="s">
        <v>1413</v>
      </c>
      <c r="C24" s="5143" t="s">
        <v>1341</v>
      </c>
      <c r="D24" s="5144"/>
      <c r="E24" s="5144"/>
      <c r="F24" s="5145"/>
      <c r="G24" s="2748" t="s">
        <v>1414</v>
      </c>
      <c r="H24" s="2742" t="s">
        <v>852</v>
      </c>
    </row>
    <row r="25" spans="1:10" ht="23.5" customHeight="1" thickBot="1">
      <c r="A25" s="2749" t="s">
        <v>1963</v>
      </c>
      <c r="B25" s="2750" t="s">
        <v>1964</v>
      </c>
      <c r="C25" s="2751"/>
      <c r="D25" s="2752"/>
      <c r="E25" s="2753"/>
      <c r="F25" s="2754"/>
      <c r="G25" s="2755"/>
      <c r="H25" s="2742" t="s">
        <v>852</v>
      </c>
    </row>
    <row r="26" spans="1:10" ht="27" customHeight="1" thickBot="1">
      <c r="A26" s="2749" t="s">
        <v>1965</v>
      </c>
      <c r="B26" s="2750" t="s">
        <v>1966</v>
      </c>
      <c r="C26" s="2751"/>
      <c r="D26" s="2752"/>
      <c r="E26" s="2753"/>
      <c r="F26" s="2754"/>
      <c r="G26" s="2755"/>
      <c r="H26" s="2742" t="s">
        <v>852</v>
      </c>
    </row>
    <row r="27" spans="1:10" ht="18" customHeight="1">
      <c r="A27" s="2756"/>
      <c r="B27" s="2757"/>
      <c r="C27" s="2757"/>
      <c r="D27" s="2757"/>
      <c r="E27" s="2757"/>
      <c r="F27" s="2757"/>
      <c r="G27" s="2758"/>
      <c r="H27" s="2742" t="s">
        <v>852</v>
      </c>
    </row>
    <row r="28" spans="1:10" ht="13.5" thickBot="1">
      <c r="A28" s="5146" t="s">
        <v>1807</v>
      </c>
      <c r="B28" s="5147"/>
      <c r="C28" s="5147"/>
      <c r="D28" s="5147"/>
      <c r="E28" s="5147"/>
      <c r="F28" s="5147"/>
      <c r="G28" s="5147"/>
      <c r="H28" s="2742" t="s">
        <v>852</v>
      </c>
      <c r="I28" s="2742" t="s">
        <v>852</v>
      </c>
      <c r="J28" s="2742" t="s">
        <v>852</v>
      </c>
    </row>
    <row r="29" spans="1:10" ht="19.5" customHeight="1" thickBot="1">
      <c r="A29" s="2747" t="s">
        <v>1412</v>
      </c>
      <c r="B29" s="2748" t="s">
        <v>1413</v>
      </c>
      <c r="C29" s="5143" t="s">
        <v>1341</v>
      </c>
      <c r="D29" s="5144"/>
      <c r="E29" s="5144"/>
      <c r="F29" s="5145"/>
      <c r="G29" s="2748" t="s">
        <v>1414</v>
      </c>
      <c r="H29" s="2742" t="s">
        <v>852</v>
      </c>
      <c r="I29" s="2742" t="s">
        <v>852</v>
      </c>
      <c r="J29" s="2742" t="s">
        <v>852</v>
      </c>
    </row>
    <row r="30" spans="1:10" ht="42" customHeight="1" thickBot="1">
      <c r="A30" s="2749" t="s">
        <v>1808</v>
      </c>
      <c r="B30" s="2750" t="s">
        <v>1967</v>
      </c>
      <c r="C30" s="2751"/>
      <c r="D30" s="2752"/>
      <c r="E30" s="2753" t="s">
        <v>1968</v>
      </c>
      <c r="F30" s="2754"/>
      <c r="G30" s="2755" t="s">
        <v>1415</v>
      </c>
      <c r="H30" s="2742" t="s">
        <v>852</v>
      </c>
      <c r="I30" s="2742" t="s">
        <v>852</v>
      </c>
      <c r="J30" s="2742" t="s">
        <v>852</v>
      </c>
    </row>
    <row r="31" spans="1:10" ht="8.25" customHeight="1">
      <c r="A31" s="2759"/>
      <c r="H31" s="2742" t="s">
        <v>852</v>
      </c>
      <c r="I31" s="2742" t="s">
        <v>852</v>
      </c>
      <c r="J31" s="2742" t="s">
        <v>852</v>
      </c>
    </row>
    <row r="32" spans="1:10" ht="13.5" thickBot="1">
      <c r="A32" s="5146" t="s">
        <v>1969</v>
      </c>
      <c r="B32" s="5147"/>
      <c r="C32" s="5147"/>
      <c r="D32" s="5147"/>
      <c r="E32" s="5147"/>
      <c r="F32" s="5147"/>
      <c r="G32" s="5147"/>
      <c r="H32" s="2742" t="s">
        <v>852</v>
      </c>
      <c r="I32" s="2742" t="s">
        <v>852</v>
      </c>
    </row>
    <row r="33" spans="1:10" ht="19.5" customHeight="1" thickBot="1">
      <c r="A33" s="2747" t="s">
        <v>1412</v>
      </c>
      <c r="B33" s="2748" t="s">
        <v>1413</v>
      </c>
      <c r="C33" s="5143" t="s">
        <v>1341</v>
      </c>
      <c r="D33" s="5144"/>
      <c r="E33" s="5144"/>
      <c r="F33" s="5145"/>
      <c r="G33" s="2748" t="s">
        <v>1414</v>
      </c>
      <c r="H33" s="2742" t="s">
        <v>852</v>
      </c>
      <c r="I33" s="2742" t="s">
        <v>852</v>
      </c>
    </row>
    <row r="34" spans="1:10" ht="42" customHeight="1" thickBot="1">
      <c r="A34" s="2760" t="s">
        <v>1970</v>
      </c>
      <c r="B34" s="2761" t="s">
        <v>3197</v>
      </c>
      <c r="C34" s="2751"/>
      <c r="D34" s="2752"/>
      <c r="E34" s="2753" t="s">
        <v>1968</v>
      </c>
      <c r="F34" s="2754"/>
      <c r="G34" s="2762" t="s">
        <v>1971</v>
      </c>
      <c r="H34" s="2742" t="s">
        <v>852</v>
      </c>
      <c r="I34" s="2742" t="s">
        <v>852</v>
      </c>
    </row>
    <row r="35" spans="1:10" ht="38.25" customHeight="1" thickBot="1">
      <c r="A35" s="2749" t="s">
        <v>1972</v>
      </c>
      <c r="B35" s="2750" t="s">
        <v>1973</v>
      </c>
      <c r="C35" s="2751"/>
      <c r="D35" s="2752"/>
      <c r="E35" s="2753"/>
      <c r="F35" s="2754"/>
      <c r="G35" s="2755"/>
      <c r="H35" s="2742" t="s">
        <v>852</v>
      </c>
      <c r="I35" s="2742" t="s">
        <v>852</v>
      </c>
    </row>
    <row r="36" spans="1:10" ht="15" customHeight="1">
      <c r="A36" s="2756"/>
      <c r="B36" s="2757"/>
      <c r="C36" s="2757"/>
      <c r="D36" s="2757"/>
      <c r="E36" s="2757"/>
      <c r="F36" s="2757"/>
      <c r="G36" s="2758"/>
      <c r="H36" s="2742" t="s">
        <v>852</v>
      </c>
      <c r="I36" s="2742" t="s">
        <v>852</v>
      </c>
    </row>
    <row r="37" spans="1:10" ht="13.5" thickBot="1">
      <c r="A37" s="5146" t="s">
        <v>1809</v>
      </c>
      <c r="B37" s="5147"/>
      <c r="C37" s="5147"/>
      <c r="D37" s="5147"/>
      <c r="E37" s="5147"/>
      <c r="F37" s="5147"/>
      <c r="G37" s="5147"/>
      <c r="H37" s="2742" t="s">
        <v>852</v>
      </c>
      <c r="I37" s="2742" t="s">
        <v>852</v>
      </c>
    </row>
    <row r="38" spans="1:10" ht="19.5" customHeight="1" thickBot="1">
      <c r="A38" s="2747" t="s">
        <v>1412</v>
      </c>
      <c r="B38" s="2748" t="s">
        <v>1413</v>
      </c>
      <c r="C38" s="5143" t="s">
        <v>1341</v>
      </c>
      <c r="D38" s="5144"/>
      <c r="E38" s="5144"/>
      <c r="F38" s="5145"/>
      <c r="G38" s="2748" t="s">
        <v>1414</v>
      </c>
      <c r="H38" s="2742" t="s">
        <v>852</v>
      </c>
      <c r="I38" s="2742" t="s">
        <v>852</v>
      </c>
    </row>
    <row r="39" spans="1:10" ht="42" customHeight="1" thickBot="1">
      <c r="A39" s="2760" t="s">
        <v>1810</v>
      </c>
      <c r="B39" s="2761" t="s">
        <v>3198</v>
      </c>
      <c r="C39" s="2751"/>
      <c r="D39" s="2752"/>
      <c r="E39" s="2753" t="s">
        <v>1968</v>
      </c>
      <c r="F39" s="2754"/>
      <c r="G39" s="2762" t="s">
        <v>1844</v>
      </c>
      <c r="H39" s="2742" t="s">
        <v>852</v>
      </c>
      <c r="I39" s="2742" t="s">
        <v>852</v>
      </c>
    </row>
    <row r="40" spans="1:10" ht="45" customHeight="1" thickBot="1">
      <c r="A40" s="2749" t="s">
        <v>1811</v>
      </c>
      <c r="B40" s="2750" t="s">
        <v>1843</v>
      </c>
      <c r="C40" s="2751"/>
      <c r="D40" s="2752"/>
      <c r="E40" s="2753"/>
      <c r="F40" s="2754"/>
      <c r="G40" s="2755" t="s">
        <v>3199</v>
      </c>
      <c r="H40" s="2742" t="s">
        <v>852</v>
      </c>
      <c r="I40" s="2742" t="s">
        <v>852</v>
      </c>
    </row>
    <row r="41" spans="1:10">
      <c r="A41" s="2759"/>
      <c r="H41" s="2742" t="s">
        <v>852</v>
      </c>
      <c r="I41" s="2742" t="s">
        <v>852</v>
      </c>
    </row>
    <row r="42" spans="1:10" ht="24" customHeight="1" thickBot="1">
      <c r="A42" s="5150" t="s">
        <v>1812</v>
      </c>
      <c r="B42" s="5150"/>
      <c r="C42" s="5150"/>
      <c r="D42" s="5150"/>
      <c r="E42" s="5150"/>
      <c r="F42" s="5150"/>
      <c r="G42" s="5150"/>
      <c r="H42" s="2742" t="s">
        <v>852</v>
      </c>
      <c r="I42" s="2742" t="s">
        <v>852</v>
      </c>
      <c r="J42" s="2742" t="s">
        <v>852</v>
      </c>
    </row>
    <row r="43" spans="1:10" ht="19.5" customHeight="1" thickBot="1">
      <c r="A43" s="2747" t="s">
        <v>1412</v>
      </c>
      <c r="B43" s="2748" t="s">
        <v>1413</v>
      </c>
      <c r="C43" s="5143" t="s">
        <v>1341</v>
      </c>
      <c r="D43" s="5144"/>
      <c r="E43" s="5144"/>
      <c r="F43" s="5145"/>
      <c r="G43" s="2748" t="s">
        <v>1414</v>
      </c>
      <c r="H43" s="2742" t="s">
        <v>852</v>
      </c>
      <c r="I43" s="2742" t="s">
        <v>852</v>
      </c>
      <c r="J43" s="2742" t="s">
        <v>852</v>
      </c>
    </row>
    <row r="44" spans="1:10" ht="80.25" customHeight="1" thickBot="1">
      <c r="A44" s="2749" t="s">
        <v>1813</v>
      </c>
      <c r="B44" s="2750" t="s">
        <v>1782</v>
      </c>
      <c r="C44" s="2751"/>
      <c r="D44" s="2752"/>
      <c r="E44" s="2753" t="s">
        <v>1968</v>
      </c>
      <c r="F44" s="2754"/>
      <c r="G44" s="2755" t="s">
        <v>1416</v>
      </c>
      <c r="H44" s="2742" t="s">
        <v>852</v>
      </c>
      <c r="I44" s="2742" t="s">
        <v>852</v>
      </c>
    </row>
    <row r="45" spans="1:10" ht="44.25" customHeight="1" thickBot="1">
      <c r="A45" s="2749" t="s">
        <v>1814</v>
      </c>
      <c r="B45" s="2750" t="s">
        <v>1417</v>
      </c>
      <c r="C45" s="2751"/>
      <c r="D45" s="2752"/>
      <c r="E45" s="2753" t="s">
        <v>1968</v>
      </c>
      <c r="F45" s="2754"/>
      <c r="G45" s="2755" t="s">
        <v>1418</v>
      </c>
      <c r="H45" s="2742" t="s">
        <v>852</v>
      </c>
      <c r="I45" s="2742" t="s">
        <v>852</v>
      </c>
      <c r="J45" s="2742" t="s">
        <v>852</v>
      </c>
    </row>
    <row r="46" spans="1:10" s="2763" customFormat="1" ht="98.25" customHeight="1" thickBot="1">
      <c r="A46" s="2749" t="s">
        <v>1815</v>
      </c>
      <c r="B46" s="2750" t="s">
        <v>1419</v>
      </c>
      <c r="C46" s="2751"/>
      <c r="D46" s="2752"/>
      <c r="E46" s="2753" t="s">
        <v>1968</v>
      </c>
      <c r="F46" s="2754"/>
      <c r="G46" s="2755" t="s">
        <v>1420</v>
      </c>
      <c r="H46" s="2742" t="s">
        <v>852</v>
      </c>
      <c r="I46" s="2742" t="s">
        <v>852</v>
      </c>
      <c r="J46" s="2742" t="s">
        <v>852</v>
      </c>
    </row>
    <row r="47" spans="1:10" ht="63" customHeight="1" thickBot="1">
      <c r="A47" s="2749" t="s">
        <v>1816</v>
      </c>
      <c r="B47" s="2750" t="s">
        <v>1421</v>
      </c>
      <c r="C47" s="2751"/>
      <c r="D47" s="2752"/>
      <c r="E47" s="2753"/>
      <c r="F47" s="2754"/>
      <c r="G47" s="2764"/>
      <c r="H47" s="2742" t="s">
        <v>852</v>
      </c>
      <c r="I47" s="2742" t="s">
        <v>852</v>
      </c>
    </row>
    <row r="48" spans="1:10" ht="27.75" customHeight="1" thickBot="1">
      <c r="A48" s="2749" t="s">
        <v>1817</v>
      </c>
      <c r="B48" s="2761" t="s">
        <v>1422</v>
      </c>
      <c r="C48" s="2751"/>
      <c r="D48" s="2752"/>
      <c r="E48" s="2753"/>
      <c r="F48" s="2754"/>
      <c r="G48" s="2765"/>
      <c r="H48" s="2742" t="s">
        <v>852</v>
      </c>
      <c r="I48" s="2742" t="s">
        <v>852</v>
      </c>
      <c r="J48" s="2742" t="s">
        <v>852</v>
      </c>
    </row>
    <row r="49" spans="1:10" s="2763" customFormat="1" ht="39.75" customHeight="1" thickBot="1">
      <c r="A49" s="2749" t="s">
        <v>1818</v>
      </c>
      <c r="B49" s="2750" t="s">
        <v>1423</v>
      </c>
      <c r="C49" s="2751"/>
      <c r="D49" s="2752"/>
      <c r="E49" s="2753" t="s">
        <v>1968</v>
      </c>
      <c r="F49" s="2754"/>
      <c r="G49" s="2755" t="s">
        <v>1424</v>
      </c>
      <c r="H49" s="2742" t="s">
        <v>852</v>
      </c>
      <c r="I49" s="2742" t="s">
        <v>852</v>
      </c>
      <c r="J49" s="2742" t="s">
        <v>852</v>
      </c>
    </row>
    <row r="50" spans="1:10">
      <c r="A50" s="2759"/>
      <c r="H50" s="2742" t="s">
        <v>852</v>
      </c>
      <c r="I50" s="2742" t="s">
        <v>852</v>
      </c>
      <c r="J50" s="2742" t="s">
        <v>852</v>
      </c>
    </row>
    <row r="51" spans="1:10" ht="13.5" thickBot="1">
      <c r="A51" s="5146" t="s">
        <v>1819</v>
      </c>
      <c r="B51" s="5147"/>
      <c r="C51" s="5147"/>
      <c r="D51" s="5147"/>
      <c r="E51" s="5147"/>
      <c r="F51" s="5147"/>
      <c r="G51" s="5147"/>
      <c r="H51" s="2742" t="s">
        <v>852</v>
      </c>
      <c r="I51" s="2742" t="s">
        <v>852</v>
      </c>
      <c r="J51" s="2742" t="s">
        <v>852</v>
      </c>
    </row>
    <row r="52" spans="1:10" ht="19.5" customHeight="1" thickBot="1">
      <c r="A52" s="2747" t="s">
        <v>1412</v>
      </c>
      <c r="B52" s="2748" t="s">
        <v>1413</v>
      </c>
      <c r="C52" s="5143" t="s">
        <v>1341</v>
      </c>
      <c r="D52" s="5144"/>
      <c r="E52" s="5144"/>
      <c r="F52" s="5145"/>
      <c r="G52" s="2748" t="s">
        <v>1414</v>
      </c>
      <c r="H52" s="2742" t="s">
        <v>852</v>
      </c>
      <c r="I52" s="2742" t="s">
        <v>852</v>
      </c>
      <c r="J52" s="2742" t="s">
        <v>852</v>
      </c>
    </row>
    <row r="53" spans="1:10" ht="35.25" customHeight="1" thickBot="1">
      <c r="A53" s="2749" t="s">
        <v>1426</v>
      </c>
      <c r="B53" s="2750" t="s">
        <v>1425</v>
      </c>
      <c r="C53" s="2751"/>
      <c r="D53" s="2752"/>
      <c r="E53" s="2753"/>
      <c r="F53" s="2754"/>
      <c r="G53" s="2766"/>
      <c r="H53" s="2742" t="s">
        <v>852</v>
      </c>
      <c r="I53" s="2742" t="s">
        <v>852</v>
      </c>
      <c r="J53" s="2742" t="s">
        <v>852</v>
      </c>
    </row>
    <row r="54" spans="1:10">
      <c r="A54" s="2759"/>
      <c r="H54" s="2742" t="s">
        <v>852</v>
      </c>
      <c r="I54" s="2742" t="s">
        <v>852</v>
      </c>
      <c r="J54" s="2742" t="s">
        <v>852</v>
      </c>
    </row>
    <row r="55" spans="1:10">
      <c r="A55" s="2759"/>
      <c r="H55" s="2742" t="s">
        <v>852</v>
      </c>
      <c r="I55" s="2742" t="s">
        <v>852</v>
      </c>
      <c r="J55" s="2742" t="s">
        <v>852</v>
      </c>
    </row>
    <row r="56" spans="1:10" ht="13.5" thickBot="1">
      <c r="A56" s="5146" t="s">
        <v>1820</v>
      </c>
      <c r="B56" s="5147"/>
      <c r="C56" s="5147"/>
      <c r="D56" s="5147"/>
      <c r="E56" s="5147"/>
      <c r="F56" s="5147"/>
      <c r="G56" s="5147"/>
      <c r="H56" s="2742" t="s">
        <v>852</v>
      </c>
      <c r="I56" s="2742" t="s">
        <v>852</v>
      </c>
      <c r="J56" s="2742" t="s">
        <v>852</v>
      </c>
    </row>
    <row r="57" spans="1:10" ht="19.5" customHeight="1" thickBot="1">
      <c r="A57" s="2747" t="s">
        <v>1412</v>
      </c>
      <c r="B57" s="2748" t="s">
        <v>1413</v>
      </c>
      <c r="C57" s="5143" t="s">
        <v>1341</v>
      </c>
      <c r="D57" s="5144"/>
      <c r="E57" s="5144"/>
      <c r="F57" s="5145"/>
      <c r="G57" s="2748" t="s">
        <v>1414</v>
      </c>
      <c r="H57" s="2742" t="s">
        <v>852</v>
      </c>
      <c r="I57" s="2742" t="s">
        <v>852</v>
      </c>
      <c r="J57" s="2742" t="s">
        <v>852</v>
      </c>
    </row>
    <row r="58" spans="1:10" ht="49.5" customHeight="1" thickBot="1">
      <c r="A58" s="2749" t="s">
        <v>1821</v>
      </c>
      <c r="B58" s="2750" t="s">
        <v>1795</v>
      </c>
      <c r="C58" s="2751"/>
      <c r="D58" s="2752"/>
      <c r="E58" s="2753" t="s">
        <v>1968</v>
      </c>
      <c r="F58" s="2754"/>
      <c r="G58" s="2755" t="s">
        <v>1427</v>
      </c>
      <c r="H58" s="2742" t="s">
        <v>852</v>
      </c>
      <c r="I58" s="2742" t="s">
        <v>852</v>
      </c>
      <c r="J58" s="2742" t="s">
        <v>852</v>
      </c>
    </row>
    <row r="59" spans="1:10" ht="46.5" customHeight="1" thickBot="1">
      <c r="A59" s="2749" t="s">
        <v>1433</v>
      </c>
      <c r="B59" s="2750" t="s">
        <v>1796</v>
      </c>
      <c r="C59" s="2751"/>
      <c r="D59" s="2752"/>
      <c r="E59" s="2753" t="s">
        <v>1968</v>
      </c>
      <c r="F59" s="2754"/>
      <c r="G59" s="2755" t="s">
        <v>1428</v>
      </c>
      <c r="H59" s="2742" t="s">
        <v>852</v>
      </c>
      <c r="I59" s="2742" t="s">
        <v>852</v>
      </c>
      <c r="J59" s="2742" t="s">
        <v>852</v>
      </c>
    </row>
    <row r="60" spans="1:10" ht="78" customHeight="1" thickBot="1">
      <c r="A60" s="2749" t="s">
        <v>1822</v>
      </c>
      <c r="B60" s="2750" t="s">
        <v>1429</v>
      </c>
      <c r="C60" s="2751"/>
      <c r="D60" s="2752"/>
      <c r="E60" s="2753" t="s">
        <v>1968</v>
      </c>
      <c r="F60" s="2754"/>
      <c r="G60" s="2755" t="s">
        <v>1430</v>
      </c>
      <c r="H60" s="2742" t="s">
        <v>852</v>
      </c>
      <c r="I60" s="2742" t="s">
        <v>852</v>
      </c>
      <c r="J60" s="2742" t="s">
        <v>852</v>
      </c>
    </row>
    <row r="61" spans="1:10" ht="17.25" customHeight="1">
      <c r="A61" s="2759"/>
      <c r="H61" s="2742" t="s">
        <v>852</v>
      </c>
      <c r="I61" s="2742" t="s">
        <v>852</v>
      </c>
      <c r="J61" s="2742" t="s">
        <v>852</v>
      </c>
    </row>
    <row r="62" spans="1:10" ht="13.5" thickBot="1">
      <c r="A62" s="5146" t="s">
        <v>1823</v>
      </c>
      <c r="B62" s="5147"/>
      <c r="C62" s="5147"/>
      <c r="D62" s="5147"/>
      <c r="E62" s="5147"/>
      <c r="F62" s="5147"/>
      <c r="G62" s="5147"/>
      <c r="H62" s="2742" t="s">
        <v>852</v>
      </c>
      <c r="I62" s="2742" t="s">
        <v>852</v>
      </c>
      <c r="J62" s="2742" t="s">
        <v>852</v>
      </c>
    </row>
    <row r="63" spans="1:10" ht="19.5" customHeight="1" thickBot="1">
      <c r="A63" s="2747" t="s">
        <v>1412</v>
      </c>
      <c r="B63" s="2748" t="s">
        <v>1413</v>
      </c>
      <c r="C63" s="5143" t="s">
        <v>1341</v>
      </c>
      <c r="D63" s="5144"/>
      <c r="E63" s="5144"/>
      <c r="F63" s="5145"/>
      <c r="G63" s="2748" t="s">
        <v>1414</v>
      </c>
      <c r="H63" s="2742" t="s">
        <v>852</v>
      </c>
      <c r="I63" s="2742" t="s">
        <v>852</v>
      </c>
      <c r="J63" s="2742" t="s">
        <v>852</v>
      </c>
    </row>
    <row r="64" spans="1:10" s="2763" customFormat="1" ht="45" customHeight="1" thickBot="1">
      <c r="A64" s="2749" t="s">
        <v>1435</v>
      </c>
      <c r="B64" s="2750" t="s">
        <v>1431</v>
      </c>
      <c r="C64" s="2751"/>
      <c r="D64" s="2752"/>
      <c r="E64" s="2753" t="s">
        <v>1968</v>
      </c>
      <c r="F64" s="2754"/>
      <c r="G64" s="2755" t="s">
        <v>1432</v>
      </c>
      <c r="H64" s="2742" t="s">
        <v>852</v>
      </c>
      <c r="I64" s="2742" t="s">
        <v>852</v>
      </c>
      <c r="J64" s="2742" t="s">
        <v>852</v>
      </c>
    </row>
    <row r="65" spans="1:10" ht="41.25" customHeight="1" thickBot="1">
      <c r="A65" s="2749" t="s">
        <v>1824</v>
      </c>
      <c r="B65" s="2750" t="s">
        <v>1434</v>
      </c>
      <c r="C65" s="2751"/>
      <c r="D65" s="2752"/>
      <c r="E65" s="2753"/>
      <c r="F65" s="2754"/>
      <c r="G65" s="2766"/>
      <c r="H65" s="2742" t="s">
        <v>852</v>
      </c>
      <c r="I65" s="2742" t="s">
        <v>852</v>
      </c>
      <c r="J65" s="2742" t="s">
        <v>852</v>
      </c>
    </row>
    <row r="66" spans="1:10">
      <c r="A66" s="2759"/>
      <c r="H66" s="2742" t="s">
        <v>852</v>
      </c>
      <c r="I66" s="2742" t="s">
        <v>852</v>
      </c>
      <c r="J66" s="2742" t="s">
        <v>852</v>
      </c>
    </row>
    <row r="67" spans="1:10" ht="13.5" thickBot="1">
      <c r="A67" s="5146" t="s">
        <v>1806</v>
      </c>
      <c r="B67" s="5147"/>
      <c r="C67" s="5147"/>
      <c r="D67" s="5147"/>
      <c r="E67" s="5147"/>
      <c r="F67" s="5147"/>
      <c r="G67" s="5147"/>
      <c r="H67" s="2742" t="s">
        <v>852</v>
      </c>
      <c r="I67" s="2742" t="s">
        <v>852</v>
      </c>
      <c r="J67" s="2742" t="s">
        <v>852</v>
      </c>
    </row>
    <row r="68" spans="1:10" ht="19.5" customHeight="1" thickBot="1">
      <c r="A68" s="2747" t="s">
        <v>1412</v>
      </c>
      <c r="B68" s="2748" t="s">
        <v>1413</v>
      </c>
      <c r="C68" s="5143" t="s">
        <v>1341</v>
      </c>
      <c r="D68" s="5144"/>
      <c r="E68" s="5144"/>
      <c r="F68" s="5145"/>
      <c r="G68" s="2748" t="s">
        <v>1414</v>
      </c>
      <c r="H68" s="2742" t="s">
        <v>852</v>
      </c>
      <c r="I68" s="2742" t="s">
        <v>852</v>
      </c>
      <c r="J68" s="2742" t="s">
        <v>852</v>
      </c>
    </row>
    <row r="69" spans="1:10" s="2763" customFormat="1" ht="55.5" customHeight="1" thickBot="1">
      <c r="A69" s="2767" t="s">
        <v>1825</v>
      </c>
      <c r="B69" s="2750" t="s">
        <v>1842</v>
      </c>
      <c r="C69" s="2751"/>
      <c r="D69" s="2752"/>
      <c r="E69" s="2753" t="s">
        <v>1968</v>
      </c>
      <c r="F69" s="2754"/>
      <c r="G69" s="2755" t="s">
        <v>1838</v>
      </c>
      <c r="H69" s="2742" t="s">
        <v>852</v>
      </c>
      <c r="I69" s="2742" t="s">
        <v>852</v>
      </c>
      <c r="J69" s="2742" t="s">
        <v>852</v>
      </c>
    </row>
    <row r="70" spans="1:10" s="2763" customFormat="1" ht="56.25" customHeight="1" thickBot="1">
      <c r="A70" s="2767" t="s">
        <v>1836</v>
      </c>
      <c r="B70" s="2750" t="s">
        <v>1841</v>
      </c>
      <c r="C70" s="2751"/>
      <c r="D70" s="2752"/>
      <c r="E70" s="2753" t="s">
        <v>1968</v>
      </c>
      <c r="F70" s="2754"/>
      <c r="G70" s="2755" t="s">
        <v>1837</v>
      </c>
      <c r="H70" s="2742" t="s">
        <v>852</v>
      </c>
      <c r="I70" s="2742" t="s">
        <v>852</v>
      </c>
      <c r="J70" s="2742"/>
    </row>
    <row r="71" spans="1:10">
      <c r="A71" s="2759"/>
      <c r="H71" s="2742" t="s">
        <v>852</v>
      </c>
      <c r="I71" s="2742" t="s">
        <v>852</v>
      </c>
      <c r="J71" s="2742" t="s">
        <v>852</v>
      </c>
    </row>
    <row r="72" spans="1:10">
      <c r="H72" s="2742" t="s">
        <v>852</v>
      </c>
      <c r="I72" s="2742" t="s">
        <v>852</v>
      </c>
      <c r="J72" s="2742" t="s">
        <v>852</v>
      </c>
    </row>
    <row r="73" spans="1:10" ht="13.5" thickBot="1">
      <c r="A73" s="5148" t="s">
        <v>1826</v>
      </c>
      <c r="B73" s="5147"/>
      <c r="C73" s="5147"/>
      <c r="D73" s="5147"/>
      <c r="E73" s="5147"/>
      <c r="F73" s="5147"/>
      <c r="G73" s="5147"/>
      <c r="H73" s="2742" t="s">
        <v>852</v>
      </c>
      <c r="I73" s="2742" t="s">
        <v>852</v>
      </c>
      <c r="J73" s="2742" t="s">
        <v>852</v>
      </c>
    </row>
    <row r="74" spans="1:10" ht="19.5" customHeight="1" thickBot="1">
      <c r="A74" s="2747" t="s">
        <v>1412</v>
      </c>
      <c r="B74" s="2748" t="s">
        <v>1413</v>
      </c>
      <c r="C74" s="5143" t="s">
        <v>1341</v>
      </c>
      <c r="D74" s="5144"/>
      <c r="E74" s="5144"/>
      <c r="F74" s="5145"/>
      <c r="G74" s="2748" t="s">
        <v>1414</v>
      </c>
      <c r="H74" s="2742" t="s">
        <v>852</v>
      </c>
      <c r="I74" s="2742" t="s">
        <v>852</v>
      </c>
      <c r="J74" s="2742" t="s">
        <v>852</v>
      </c>
    </row>
    <row r="75" spans="1:10" s="2763" customFormat="1" ht="69.75" customHeight="1" thickBot="1">
      <c r="A75" s="2767" t="s">
        <v>1440</v>
      </c>
      <c r="B75" s="2750" t="s">
        <v>1839</v>
      </c>
      <c r="C75" s="2751"/>
      <c r="D75" s="2752"/>
      <c r="E75" s="2753" t="s">
        <v>1968</v>
      </c>
      <c r="F75" s="2754"/>
      <c r="G75" s="2755" t="s">
        <v>1436</v>
      </c>
      <c r="H75" s="2742" t="s">
        <v>852</v>
      </c>
      <c r="I75" s="2742" t="s">
        <v>852</v>
      </c>
      <c r="J75" s="2742"/>
    </row>
    <row r="76" spans="1:10" s="2763" customFormat="1" ht="63.75" customHeight="1" thickBot="1">
      <c r="A76" s="2767" t="s">
        <v>1827</v>
      </c>
      <c r="B76" s="2750" t="s">
        <v>1437</v>
      </c>
      <c r="C76" s="2751"/>
      <c r="D76" s="2752"/>
      <c r="E76" s="2753" t="s">
        <v>1968</v>
      </c>
      <c r="F76" s="2754"/>
      <c r="G76" s="2755" t="s">
        <v>1840</v>
      </c>
      <c r="H76" s="2742" t="s">
        <v>852</v>
      </c>
      <c r="I76" s="2742" t="s">
        <v>852</v>
      </c>
      <c r="J76" s="2742" t="s">
        <v>852</v>
      </c>
    </row>
    <row r="77" spans="1:10" s="2763" customFormat="1" ht="57.75" customHeight="1" thickBot="1">
      <c r="A77" s="2767" t="s">
        <v>1828</v>
      </c>
      <c r="B77" s="2750" t="s">
        <v>1438</v>
      </c>
      <c r="C77" s="2751"/>
      <c r="D77" s="2752"/>
      <c r="E77" s="2753" t="s">
        <v>1968</v>
      </c>
      <c r="F77" s="2754"/>
      <c r="G77" s="2755" t="s">
        <v>1439</v>
      </c>
      <c r="H77" s="2742" t="s">
        <v>852</v>
      </c>
      <c r="I77" s="2742" t="s">
        <v>852</v>
      </c>
      <c r="J77" s="2742"/>
    </row>
    <row r="78" spans="1:10">
      <c r="A78" s="2759"/>
      <c r="H78" s="2742" t="s">
        <v>852</v>
      </c>
      <c r="I78" s="2742" t="s">
        <v>852</v>
      </c>
      <c r="J78" s="2742" t="s">
        <v>852</v>
      </c>
    </row>
    <row r="79" spans="1:10" ht="13.5" thickBot="1">
      <c r="A79" s="5148" t="s">
        <v>1974</v>
      </c>
      <c r="B79" s="5147"/>
      <c r="C79" s="5147"/>
      <c r="D79" s="5147"/>
      <c r="E79" s="5147"/>
      <c r="F79" s="5147"/>
      <c r="G79" s="5147"/>
      <c r="H79" s="2742" t="s">
        <v>852</v>
      </c>
      <c r="I79" s="2742" t="s">
        <v>852</v>
      </c>
      <c r="J79" s="2742" t="s">
        <v>852</v>
      </c>
    </row>
    <row r="80" spans="1:10" ht="19.5" customHeight="1" thickBot="1">
      <c r="A80" s="2747" t="s">
        <v>1412</v>
      </c>
      <c r="B80" s="2748" t="s">
        <v>1413</v>
      </c>
      <c r="C80" s="5143" t="s">
        <v>1341</v>
      </c>
      <c r="D80" s="5144"/>
      <c r="E80" s="5144"/>
      <c r="F80" s="5145"/>
      <c r="G80" s="2748" t="s">
        <v>1414</v>
      </c>
      <c r="H80" s="2742" t="s">
        <v>852</v>
      </c>
      <c r="I80" s="2742" t="s">
        <v>852</v>
      </c>
      <c r="J80" s="2742" t="s">
        <v>852</v>
      </c>
    </row>
    <row r="81" spans="1:10" ht="33" customHeight="1" thickBot="1">
      <c r="A81" s="2767" t="s">
        <v>1829</v>
      </c>
      <c r="B81" s="2750" t="s">
        <v>1441</v>
      </c>
      <c r="C81" s="2751"/>
      <c r="D81" s="2752"/>
      <c r="E81" s="2753"/>
      <c r="F81" s="2754"/>
      <c r="G81" s="2768"/>
      <c r="H81" s="2742" t="s">
        <v>852</v>
      </c>
      <c r="I81" s="2742" t="s">
        <v>852</v>
      </c>
      <c r="J81" s="2742" t="s">
        <v>852</v>
      </c>
    </row>
    <row r="82" spans="1:10" ht="36" customHeight="1" thickBot="1">
      <c r="A82" s="2769" t="s">
        <v>1830</v>
      </c>
      <c r="B82" s="2770" t="s">
        <v>1442</v>
      </c>
      <c r="C82" s="2751"/>
      <c r="D82" s="2752"/>
      <c r="E82" s="2753"/>
      <c r="F82" s="2754"/>
      <c r="G82" s="2771"/>
      <c r="H82" s="2742" t="s">
        <v>852</v>
      </c>
      <c r="I82" s="2742" t="s">
        <v>852</v>
      </c>
    </row>
    <row r="83" spans="1:10">
      <c r="A83" s="2759"/>
      <c r="H83" s="2742" t="s">
        <v>852</v>
      </c>
      <c r="I83" s="2742" t="s">
        <v>852</v>
      </c>
      <c r="J83" s="2742" t="s">
        <v>852</v>
      </c>
    </row>
    <row r="84" spans="1:10" ht="13.5" thickBot="1">
      <c r="A84" s="5148" t="s">
        <v>1241</v>
      </c>
      <c r="B84" s="5147"/>
      <c r="C84" s="5147"/>
      <c r="D84" s="5147"/>
      <c r="E84" s="5147"/>
      <c r="F84" s="5147"/>
      <c r="G84" s="5147"/>
      <c r="H84" s="2742" t="s">
        <v>852</v>
      </c>
      <c r="I84" s="2742" t="s">
        <v>852</v>
      </c>
      <c r="J84" s="2742" t="s">
        <v>852</v>
      </c>
    </row>
    <row r="85" spans="1:10" ht="19.5" customHeight="1" thickBot="1">
      <c r="A85" s="2747" t="s">
        <v>1412</v>
      </c>
      <c r="B85" s="2772" t="s">
        <v>1413</v>
      </c>
      <c r="C85" s="5143" t="s">
        <v>1341</v>
      </c>
      <c r="D85" s="5144"/>
      <c r="E85" s="5144"/>
      <c r="F85" s="5145"/>
      <c r="G85" s="2747" t="s">
        <v>1414</v>
      </c>
      <c r="H85" s="2742" t="s">
        <v>852</v>
      </c>
      <c r="I85" s="2742" t="s">
        <v>852</v>
      </c>
      <c r="J85" s="2742" t="s">
        <v>852</v>
      </c>
    </row>
    <row r="86" spans="1:10" ht="45" customHeight="1" thickBot="1">
      <c r="A86" s="2773" t="s">
        <v>1831</v>
      </c>
      <c r="B86" s="2774" t="s">
        <v>1797</v>
      </c>
      <c r="C86" s="2751"/>
      <c r="D86" s="2752"/>
      <c r="E86" s="2753"/>
      <c r="F86" s="2754"/>
      <c r="G86" s="2775"/>
      <c r="H86" s="2742" t="s">
        <v>852</v>
      </c>
      <c r="I86" s="2742" t="s">
        <v>852</v>
      </c>
    </row>
    <row r="87" spans="1:10" ht="50.25" customHeight="1" thickBot="1">
      <c r="A87" s="2776" t="s">
        <v>1832</v>
      </c>
      <c r="B87" s="2761" t="s">
        <v>1443</v>
      </c>
      <c r="C87" s="2751"/>
      <c r="D87" s="2752"/>
      <c r="E87" s="2753"/>
      <c r="F87" s="2754"/>
      <c r="G87" s="2777"/>
      <c r="H87" s="2742" t="s">
        <v>852</v>
      </c>
      <c r="I87" s="2742" t="s">
        <v>852</v>
      </c>
      <c r="J87" s="2742" t="s">
        <v>852</v>
      </c>
    </row>
    <row r="88" spans="1:10" ht="48" customHeight="1" thickBot="1">
      <c r="A88" s="2773" t="s">
        <v>1833</v>
      </c>
      <c r="B88" s="2774" t="s">
        <v>1444</v>
      </c>
      <c r="C88" s="2751"/>
      <c r="D88" s="2752"/>
      <c r="E88" s="2753"/>
      <c r="F88" s="2754"/>
      <c r="G88" s="2778"/>
      <c r="H88" s="2742" t="s">
        <v>852</v>
      </c>
      <c r="I88" s="2742" t="s">
        <v>852</v>
      </c>
      <c r="J88" s="2742" t="s">
        <v>852</v>
      </c>
    </row>
    <row r="89" spans="1:10" s="2763" customFormat="1" ht="73.5" customHeight="1" thickBot="1">
      <c r="A89" s="2773" t="s">
        <v>1834</v>
      </c>
      <c r="B89" s="2774" t="s">
        <v>1445</v>
      </c>
      <c r="C89" s="2751"/>
      <c r="D89" s="2752"/>
      <c r="E89" s="2753" t="s">
        <v>1968</v>
      </c>
      <c r="F89" s="2754"/>
      <c r="G89" s="2779" t="s">
        <v>1446</v>
      </c>
      <c r="H89" s="2742" t="s">
        <v>852</v>
      </c>
      <c r="I89" s="2742" t="s">
        <v>852</v>
      </c>
      <c r="J89" s="2742" t="s">
        <v>852</v>
      </c>
    </row>
    <row r="90" spans="1:10" ht="19.5" customHeight="1">
      <c r="A90" s="2780"/>
      <c r="B90" s="2780"/>
      <c r="C90" s="2780"/>
      <c r="D90" s="2780"/>
      <c r="E90" s="2780"/>
      <c r="F90" s="2780"/>
      <c r="G90" s="2780"/>
      <c r="H90" s="2742" t="s">
        <v>852</v>
      </c>
      <c r="I90" s="2742" t="s">
        <v>852</v>
      </c>
      <c r="J90" s="2742" t="s">
        <v>852</v>
      </c>
    </row>
    <row r="91" spans="1:10" ht="13.5" thickBot="1">
      <c r="A91" s="5149" t="s">
        <v>3200</v>
      </c>
      <c r="B91" s="5147"/>
      <c r="C91" s="5147"/>
      <c r="D91" s="5147"/>
      <c r="E91" s="5147"/>
      <c r="F91" s="5147"/>
      <c r="G91" s="5147"/>
      <c r="H91" s="2742" t="s">
        <v>852</v>
      </c>
      <c r="I91" s="2742" t="s">
        <v>852</v>
      </c>
      <c r="J91" s="2742" t="s">
        <v>852</v>
      </c>
    </row>
    <row r="92" spans="1:10" ht="27.75" customHeight="1" thickBot="1">
      <c r="A92" s="2747" t="s">
        <v>1412</v>
      </c>
      <c r="B92" s="2748" t="s">
        <v>1447</v>
      </c>
      <c r="C92" s="5143" t="s">
        <v>1341</v>
      </c>
      <c r="D92" s="5144"/>
      <c r="E92" s="5144"/>
      <c r="F92" s="5145"/>
      <c r="G92" s="2748" t="s">
        <v>1414</v>
      </c>
      <c r="H92" s="2742" t="s">
        <v>852</v>
      </c>
      <c r="I92" s="2742" t="s">
        <v>852</v>
      </c>
      <c r="J92" s="2742" t="s">
        <v>852</v>
      </c>
    </row>
    <row r="93" spans="1:10" s="2763" customFormat="1" ht="45" customHeight="1" thickBot="1">
      <c r="A93" s="2781"/>
      <c r="B93" s="2774" t="s">
        <v>1975</v>
      </c>
      <c r="C93" s="2751"/>
      <c r="D93" s="2752"/>
      <c r="E93" s="2753"/>
      <c r="F93" s="2754"/>
      <c r="G93" s="2782" t="s">
        <v>1448</v>
      </c>
      <c r="H93" s="2742" t="s">
        <v>852</v>
      </c>
      <c r="I93" s="2742" t="s">
        <v>852</v>
      </c>
      <c r="J93" s="2742" t="s">
        <v>852</v>
      </c>
    </row>
    <row r="94" spans="1:10" s="2763" customFormat="1" ht="60" customHeight="1" thickBot="1">
      <c r="A94" s="2781"/>
      <c r="B94" s="2774" t="s">
        <v>1976</v>
      </c>
      <c r="C94" s="2751"/>
      <c r="D94" s="2752"/>
      <c r="E94" s="2753" t="s">
        <v>1968</v>
      </c>
      <c r="F94" s="2754"/>
      <c r="G94" s="2782" t="s">
        <v>1449</v>
      </c>
      <c r="H94" s="2742" t="s">
        <v>852</v>
      </c>
      <c r="I94" s="2742" t="s">
        <v>852</v>
      </c>
      <c r="J94" s="2742" t="s">
        <v>852</v>
      </c>
    </row>
    <row r="95" spans="1:10" s="2763" customFormat="1" ht="63" customHeight="1" thickBot="1">
      <c r="A95" s="2781"/>
      <c r="B95" s="2774" t="s">
        <v>1977</v>
      </c>
      <c r="C95" s="2751"/>
      <c r="D95" s="2752"/>
      <c r="E95" s="2753" t="s">
        <v>1968</v>
      </c>
      <c r="F95" s="2754"/>
      <c r="G95" s="2782" t="s">
        <v>1450</v>
      </c>
      <c r="H95" s="2742" t="s">
        <v>852</v>
      </c>
      <c r="I95" s="2742" t="s">
        <v>852</v>
      </c>
      <c r="J95" s="2742" t="s">
        <v>852</v>
      </c>
    </row>
    <row r="96" spans="1:10" s="2763" customFormat="1" ht="60.75" customHeight="1" thickBot="1">
      <c r="A96" s="2781"/>
      <c r="B96" s="2774" t="s">
        <v>1978</v>
      </c>
      <c r="C96" s="2751"/>
      <c r="D96" s="2752"/>
      <c r="E96" s="2753" t="s">
        <v>1968</v>
      </c>
      <c r="F96" s="2754"/>
      <c r="G96" s="2755" t="s">
        <v>1451</v>
      </c>
      <c r="H96" s="2742" t="s">
        <v>852</v>
      </c>
      <c r="I96" s="2742" t="s">
        <v>852</v>
      </c>
      <c r="J96" s="2742" t="s">
        <v>852</v>
      </c>
    </row>
    <row r="97" spans="1:10" s="2763" customFormat="1" ht="53.25" customHeight="1" thickBot="1">
      <c r="A97" s="2781"/>
      <c r="B97" s="2774" t="s">
        <v>1979</v>
      </c>
      <c r="C97" s="2751"/>
      <c r="D97" s="2752"/>
      <c r="E97" s="2753" t="s">
        <v>1968</v>
      </c>
      <c r="F97" s="2754"/>
      <c r="G97" s="2782" t="s">
        <v>1452</v>
      </c>
      <c r="H97" s="2742" t="s">
        <v>852</v>
      </c>
      <c r="I97" s="2742" t="s">
        <v>852</v>
      </c>
      <c r="J97" s="2742" t="s">
        <v>852</v>
      </c>
    </row>
    <row r="98" spans="1:10" s="2763" customFormat="1" ht="50.25" customHeight="1" thickBot="1">
      <c r="A98" s="2783"/>
      <c r="B98" s="2784" t="s">
        <v>3201</v>
      </c>
      <c r="C98" s="2751"/>
      <c r="D98" s="2752"/>
      <c r="E98" s="2753" t="s">
        <v>1968</v>
      </c>
      <c r="F98" s="2754"/>
      <c r="G98" s="2785" t="s">
        <v>1453</v>
      </c>
      <c r="H98" s="2742" t="s">
        <v>852</v>
      </c>
      <c r="I98" s="2742" t="s">
        <v>852</v>
      </c>
      <c r="J98" s="2742" t="s">
        <v>852</v>
      </c>
    </row>
    <row r="99" spans="1:10" ht="22.9" customHeight="1" thickBot="1">
      <c r="A99" s="5134" t="s">
        <v>3202</v>
      </c>
      <c r="B99" s="5135"/>
      <c r="C99" s="2786"/>
      <c r="D99" s="2786"/>
      <c r="E99" s="2786"/>
      <c r="F99" s="2786"/>
      <c r="G99" s="2787"/>
      <c r="H99" s="2742" t="s">
        <v>852</v>
      </c>
      <c r="I99" s="2742" t="s">
        <v>852</v>
      </c>
    </row>
    <row r="100" spans="1:10" ht="27.75" customHeight="1" thickBot="1">
      <c r="A100" s="2788"/>
      <c r="B100" s="2789" t="s">
        <v>3203</v>
      </c>
      <c r="C100" s="5136" t="s">
        <v>3204</v>
      </c>
      <c r="D100" s="5136"/>
      <c r="E100" s="5136"/>
      <c r="F100" s="5136"/>
      <c r="G100" s="5137"/>
      <c r="H100" s="2742" t="s">
        <v>852</v>
      </c>
      <c r="I100" s="2742" t="s">
        <v>852</v>
      </c>
    </row>
    <row r="101" spans="1:10" ht="25.15" customHeight="1">
      <c r="A101" s="5138">
        <v>1</v>
      </c>
      <c r="B101" s="5139"/>
      <c r="C101" s="5140"/>
      <c r="D101" s="5141"/>
      <c r="E101" s="5141"/>
      <c r="F101" s="5141"/>
      <c r="G101" s="5142"/>
      <c r="H101" s="2742" t="s">
        <v>852</v>
      </c>
      <c r="I101" s="2742" t="s">
        <v>852</v>
      </c>
    </row>
    <row r="102" spans="1:10" ht="27.75" customHeight="1">
      <c r="A102" s="5120"/>
      <c r="B102" s="5122"/>
      <c r="C102" s="5126" t="s">
        <v>3205</v>
      </c>
      <c r="D102" s="5127"/>
      <c r="E102" s="5127"/>
      <c r="F102" s="5127"/>
      <c r="G102" s="5128"/>
      <c r="H102" s="2742" t="s">
        <v>852</v>
      </c>
      <c r="I102" s="2742" t="s">
        <v>852</v>
      </c>
    </row>
    <row r="103" spans="1:10" ht="25.15" customHeight="1">
      <c r="A103" s="5119">
        <f>+A101+1</f>
        <v>2</v>
      </c>
      <c r="B103" s="5121"/>
      <c r="C103" s="5123"/>
      <c r="D103" s="5124"/>
      <c r="E103" s="5124"/>
      <c r="F103" s="5124"/>
      <c r="G103" s="5125"/>
      <c r="H103" s="2742" t="s">
        <v>852</v>
      </c>
      <c r="I103" s="2742" t="s">
        <v>852</v>
      </c>
    </row>
    <row r="104" spans="1:10" ht="27.75" customHeight="1">
      <c r="A104" s="5120"/>
      <c r="B104" s="5122"/>
      <c r="C104" s="5126" t="s">
        <v>3205</v>
      </c>
      <c r="D104" s="5127"/>
      <c r="E104" s="5127"/>
      <c r="F104" s="5127"/>
      <c r="G104" s="5128"/>
      <c r="H104" s="2742" t="s">
        <v>852</v>
      </c>
      <c r="I104" s="2742" t="s">
        <v>852</v>
      </c>
    </row>
    <row r="105" spans="1:10" ht="25.15" customHeight="1">
      <c r="A105" s="5119">
        <f>+A103+1</f>
        <v>3</v>
      </c>
      <c r="B105" s="5121"/>
      <c r="C105" s="5123"/>
      <c r="D105" s="5124"/>
      <c r="E105" s="5124"/>
      <c r="F105" s="5124"/>
      <c r="G105" s="5125"/>
      <c r="H105" s="2742" t="s">
        <v>852</v>
      </c>
      <c r="I105" s="2742" t="s">
        <v>852</v>
      </c>
    </row>
    <row r="106" spans="1:10" ht="27.75" customHeight="1">
      <c r="A106" s="5120"/>
      <c r="B106" s="5122"/>
      <c r="C106" s="5126" t="s">
        <v>3205</v>
      </c>
      <c r="D106" s="5127"/>
      <c r="E106" s="5127"/>
      <c r="F106" s="5127"/>
      <c r="G106" s="5128"/>
      <c r="H106" s="2742" t="s">
        <v>852</v>
      </c>
      <c r="I106" s="2742" t="s">
        <v>852</v>
      </c>
    </row>
    <row r="107" spans="1:10" ht="25.15" customHeight="1">
      <c r="A107" s="5119">
        <f>+A105+1</f>
        <v>4</v>
      </c>
      <c r="B107" s="5121"/>
      <c r="C107" s="5123"/>
      <c r="D107" s="5124"/>
      <c r="E107" s="5124"/>
      <c r="F107" s="5124"/>
      <c r="G107" s="5125"/>
      <c r="H107" s="2742" t="s">
        <v>852</v>
      </c>
      <c r="I107" s="2742" t="s">
        <v>852</v>
      </c>
    </row>
    <row r="108" spans="1:10" ht="27.75" customHeight="1">
      <c r="A108" s="5120"/>
      <c r="B108" s="5122"/>
      <c r="C108" s="5126" t="s">
        <v>3205</v>
      </c>
      <c r="D108" s="5127"/>
      <c r="E108" s="5127"/>
      <c r="F108" s="5127"/>
      <c r="G108" s="5128"/>
      <c r="H108" s="2742" t="s">
        <v>852</v>
      </c>
      <c r="I108" s="2742" t="s">
        <v>852</v>
      </c>
    </row>
    <row r="109" spans="1:10" ht="25.15" customHeight="1">
      <c r="A109" s="5129">
        <f>+A107+1</f>
        <v>5</v>
      </c>
      <c r="B109" s="5130"/>
      <c r="C109" s="5131"/>
      <c r="D109" s="5132"/>
      <c r="E109" s="5132"/>
      <c r="F109" s="5132"/>
      <c r="G109" s="5133"/>
      <c r="H109" s="2742" t="s">
        <v>852</v>
      </c>
      <c r="I109" s="2742" t="s">
        <v>852</v>
      </c>
    </row>
    <row r="110" spans="1:10" ht="27.75" customHeight="1">
      <c r="A110" s="5120"/>
      <c r="B110" s="5122"/>
      <c r="C110" s="5126" t="s">
        <v>3205</v>
      </c>
      <c r="D110" s="5127"/>
      <c r="E110" s="5127"/>
      <c r="F110" s="5127"/>
      <c r="G110" s="5128"/>
      <c r="H110" s="2742" t="s">
        <v>852</v>
      </c>
      <c r="I110" s="2742" t="s">
        <v>852</v>
      </c>
    </row>
    <row r="111" spans="1:10" ht="15.75" customHeight="1" thickBot="1">
      <c r="A111" s="2790"/>
      <c r="B111" s="2791"/>
      <c r="C111" s="2791"/>
      <c r="D111" s="2791"/>
      <c r="E111" s="2791"/>
      <c r="F111" s="2791"/>
      <c r="G111" s="2792"/>
      <c r="H111" s="2742" t="s">
        <v>852</v>
      </c>
      <c r="I111" s="2742" t="s">
        <v>852</v>
      </c>
    </row>
    <row r="112" spans="1:10" ht="19.5" customHeight="1">
      <c r="A112" s="5111" t="s">
        <v>1454</v>
      </c>
      <c r="B112" s="5112"/>
      <c r="C112" s="2793"/>
      <c r="D112" s="2793"/>
      <c r="E112" s="2793"/>
      <c r="F112" s="2793"/>
      <c r="G112" s="2794"/>
      <c r="H112" s="2742" t="s">
        <v>852</v>
      </c>
      <c r="I112" s="2742" t="s">
        <v>852</v>
      </c>
    </row>
    <row r="113" spans="1:9" ht="19.5" customHeight="1">
      <c r="A113" s="5113"/>
      <c r="B113" s="5114"/>
      <c r="C113" s="5114"/>
      <c r="D113" s="5114"/>
      <c r="E113" s="5114"/>
      <c r="F113" s="5114"/>
      <c r="G113" s="5115"/>
      <c r="H113" s="2742" t="s">
        <v>852</v>
      </c>
      <c r="I113" s="2742" t="s">
        <v>852</v>
      </c>
    </row>
    <row r="114" spans="1:9" ht="18" customHeight="1">
      <c r="A114" s="5113"/>
      <c r="B114" s="5114"/>
      <c r="C114" s="5114"/>
      <c r="D114" s="5114"/>
      <c r="E114" s="5114"/>
      <c r="F114" s="5114"/>
      <c r="G114" s="5115"/>
      <c r="H114" s="2742" t="s">
        <v>852</v>
      </c>
      <c r="I114" s="2742" t="s">
        <v>852</v>
      </c>
    </row>
    <row r="115" spans="1:9" ht="17.25" customHeight="1" thickBot="1">
      <c r="A115" s="5116"/>
      <c r="B115" s="5117"/>
      <c r="C115" s="5117"/>
      <c r="D115" s="5117"/>
      <c r="E115" s="5117"/>
      <c r="F115" s="5117"/>
      <c r="G115" s="5118"/>
      <c r="H115" s="2742" t="s">
        <v>852</v>
      </c>
      <c r="I115" s="2742" t="s">
        <v>852</v>
      </c>
    </row>
    <row r="116" spans="1:9" ht="13.5" customHeight="1">
      <c r="A116" s="2795"/>
      <c r="B116" s="2796"/>
      <c r="C116" s="2796"/>
      <c r="D116" s="2796"/>
      <c r="E116" s="2796"/>
      <c r="F116" s="2796"/>
      <c r="G116" s="2797"/>
    </row>
    <row r="117" spans="1:9" ht="13.5" customHeight="1">
      <c r="A117" s="2795"/>
      <c r="B117" s="2796"/>
      <c r="C117" s="2796"/>
      <c r="D117" s="2796"/>
      <c r="E117" s="2796"/>
      <c r="F117" s="2796"/>
      <c r="G117" s="2797"/>
    </row>
    <row r="118" spans="1:9" ht="13.5" customHeight="1">
      <c r="A118" s="2795"/>
      <c r="B118" s="2796"/>
      <c r="C118" s="2796"/>
      <c r="D118" s="2796"/>
      <c r="E118" s="2796"/>
      <c r="F118" s="2796"/>
      <c r="G118" s="2797"/>
    </row>
  </sheetData>
  <autoFilter ref="A2:J115" xr:uid="{00000000-0009-0000-0000-000018000000}"/>
  <mergeCells count="68">
    <mergeCell ref="A9:G9"/>
    <mergeCell ref="A4:G4"/>
    <mergeCell ref="A5:G5"/>
    <mergeCell ref="A6:G6"/>
    <mergeCell ref="A7:G7"/>
    <mergeCell ref="A8:G8"/>
    <mergeCell ref="C24:F24"/>
    <mergeCell ref="A11:G11"/>
    <mergeCell ref="A12:G12"/>
    <mergeCell ref="A13:G13"/>
    <mergeCell ref="A14:G14"/>
    <mergeCell ref="A15:G15"/>
    <mergeCell ref="A16:G16"/>
    <mergeCell ref="A17:G17"/>
    <mergeCell ref="A18:G18"/>
    <mergeCell ref="A19:G19"/>
    <mergeCell ref="C20:F20"/>
    <mergeCell ref="A23:G23"/>
    <mergeCell ref="C57:F57"/>
    <mergeCell ref="A28:G28"/>
    <mergeCell ref="C29:F29"/>
    <mergeCell ref="A32:G32"/>
    <mergeCell ref="C33:F33"/>
    <mergeCell ref="A37:G37"/>
    <mergeCell ref="C38:F38"/>
    <mergeCell ref="A42:G42"/>
    <mergeCell ref="C43:F43"/>
    <mergeCell ref="A51:G51"/>
    <mergeCell ref="C52:F52"/>
    <mergeCell ref="A56:G56"/>
    <mergeCell ref="C92:F92"/>
    <mergeCell ref="A62:G62"/>
    <mergeCell ref="C63:F63"/>
    <mergeCell ref="A67:G67"/>
    <mergeCell ref="C68:F68"/>
    <mergeCell ref="A73:G73"/>
    <mergeCell ref="C74:F74"/>
    <mergeCell ref="A79:G79"/>
    <mergeCell ref="C80:F80"/>
    <mergeCell ref="A84:G84"/>
    <mergeCell ref="C85:F85"/>
    <mergeCell ref="A91:G91"/>
    <mergeCell ref="A99:B99"/>
    <mergeCell ref="C100:G100"/>
    <mergeCell ref="A101:A102"/>
    <mergeCell ref="B101:B102"/>
    <mergeCell ref="C101:G101"/>
    <mergeCell ref="C102:G102"/>
    <mergeCell ref="A103:A104"/>
    <mergeCell ref="B103:B104"/>
    <mergeCell ref="C103:G103"/>
    <mergeCell ref="C104:G104"/>
    <mergeCell ref="A105:A106"/>
    <mergeCell ref="B105:B106"/>
    <mergeCell ref="C105:G105"/>
    <mergeCell ref="C106:G106"/>
    <mergeCell ref="A112:B112"/>
    <mergeCell ref="A113:G113"/>
    <mergeCell ref="A114:G114"/>
    <mergeCell ref="A115:G115"/>
    <mergeCell ref="A107:A108"/>
    <mergeCell ref="B107:B108"/>
    <mergeCell ref="C107:G107"/>
    <mergeCell ref="C108:G108"/>
    <mergeCell ref="A109:A110"/>
    <mergeCell ref="B109:B110"/>
    <mergeCell ref="C109:G109"/>
    <mergeCell ref="C110:G110"/>
  </mergeCells>
  <phoneticPr fontId="14"/>
  <dataValidations count="4">
    <dataValidation type="list" allowBlank="1" showInputMessage="1" showErrorMessage="1" sqref="C21 C25:C26 C30 C34:C35 C39:C40 C44:C49 C53 C58:C60 C64:C65 C69:C70 C75:C77 C81:C82 C86:C89 C93:C98" xr:uid="{1AAF2F3D-9A4F-4C35-99D7-173641ADE046}">
      <formula1>"　,S"</formula1>
    </dataValidation>
    <dataValidation type="list" allowBlank="1" showInputMessage="1" showErrorMessage="1" sqref="D21 D25:D26 D30 D34:D35 D39:D40 D44:D49 D53 D58:D60 D64:D65 D69:D70 D75:D77 D81:D82 D86:D89 D93:D98" xr:uid="{7545AF84-EA81-4132-96D9-62D2D609DA3F}">
      <formula1>"　,Ａ"</formula1>
    </dataValidation>
    <dataValidation type="list" allowBlank="1" showInputMessage="1" showErrorMessage="1" sqref="E21 E30 E34:E35 E39:E40 E44:E49 E53 E58:E60 E64:E65 E69:E70 E75:E77 E81:E82 E86:E89 E25:E26 E93:E98" xr:uid="{D7EC5CD3-754D-45DC-B6A6-DE5AFA1E5ECA}">
      <formula1>"　 ,Ｂ"</formula1>
    </dataValidation>
    <dataValidation type="list" allowBlank="1" showInputMessage="1" showErrorMessage="1" sqref="F21 F30 F34:F35 F39:F40 F44:F49 F53 F58:F60 F64:F65 F69:F70 F75:F77 F81:F82 F86:F89 F25:F26 F93:F98" xr:uid="{A180F4BB-F6B0-49D5-BBBC-0C32C4A5247F}">
      <formula1>"　,Ｃ"</formula1>
    </dataValidation>
  </dataValidations>
  <hyperlinks>
    <hyperlink ref="G1" location="トップ!A1" display="トップへ" xr:uid="{CC75B319-DF8C-494F-82B4-C39C3A10B363}"/>
    <hyperlink ref="B1" location="トップ!A1" display="トップへ" xr:uid="{E241E90B-1861-49C8-89F1-737CE85EAF07}"/>
  </hyperlinks>
  <printOptions horizontalCentered="1"/>
  <pageMargins left="0.74803149606299213" right="0.74803149606299213" top="0.98425196850393704" bottom="0.98425196850393704" header="0.51181102362204722" footer="0.51181102362204722"/>
  <pageSetup paperSize="9" fitToHeight="0" orientation="portrait" horizontalDpi="4294967293" r:id="rId1"/>
  <rowBreaks count="1" manualBreakCount="1">
    <brk id="98"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A7294-6C8C-40F2-8E0D-B83425AA67D9}">
  <dimension ref="B1:P53"/>
  <sheetViews>
    <sheetView zoomScale="70" zoomScaleNormal="70" workbookViewId="0">
      <selection activeCell="B1" sqref="B1"/>
    </sheetView>
  </sheetViews>
  <sheetFormatPr defaultColWidth="8.7265625" defaultRowHeight="13"/>
  <cols>
    <col min="1" max="16384" width="8.7265625" style="2597"/>
  </cols>
  <sheetData>
    <row r="1" spans="2:6">
      <c r="B1" s="2596" t="s">
        <v>810</v>
      </c>
      <c r="C1" s="2596"/>
      <c r="D1" s="2596"/>
      <c r="E1" s="2596"/>
      <c r="F1" s="2596" t="s">
        <v>810</v>
      </c>
    </row>
    <row r="18" spans="2:16" ht="23.5">
      <c r="P18" s="2598" t="s">
        <v>2674</v>
      </c>
    </row>
    <row r="22" spans="2:16" ht="23.5">
      <c r="B22" s="2598" t="s">
        <v>2675</v>
      </c>
    </row>
    <row r="46" spans="5:5">
      <c r="E46" s="2599" t="s">
        <v>2676</v>
      </c>
    </row>
    <row r="47" spans="5:5">
      <c r="E47" s="2597" t="s">
        <v>2677</v>
      </c>
    </row>
    <row r="48" spans="5:5">
      <c r="E48" s="2600" t="s">
        <v>2678</v>
      </c>
    </row>
    <row r="49" spans="5:14">
      <c r="E49" s="2597" t="s">
        <v>2679</v>
      </c>
    </row>
    <row r="50" spans="5:14">
      <c r="E50" s="2600" t="s">
        <v>2680</v>
      </c>
    </row>
    <row r="52" spans="5:14">
      <c r="E52" s="2597" t="s">
        <v>2681</v>
      </c>
    </row>
    <row r="53" spans="5:14">
      <c r="E53" s="2600" t="s">
        <v>2682</v>
      </c>
      <c r="N53" s="2597" t="s">
        <v>2683</v>
      </c>
    </row>
  </sheetData>
  <phoneticPr fontId="14"/>
  <hyperlinks>
    <hyperlink ref="E48" r:id="rId1" xr:uid="{EAF1615B-5772-4202-9B93-A78427315A6E}"/>
    <hyperlink ref="E50" r:id="rId2" xr:uid="{5149287E-DD5B-4334-ABB4-46163681C61E}"/>
    <hyperlink ref="E53" r:id="rId3" display="https://www.unic.or.jp/activities/economic_social_development/sustainable_development/2030agenda/sdgs_logo/" xr:uid="{444C1E3C-8D09-4E9A-9416-02A21B7E206E}"/>
    <hyperlink ref="F1" location="トップ!A1" display="トップへ" xr:uid="{6D1E0AF7-7622-4CE7-ACCF-F6A3B8F9E047}"/>
    <hyperlink ref="B1" location="トップ!A1" display="トップへ" xr:uid="{4AE790A4-E210-446C-B0DB-61212387851F}"/>
  </hyperlinks>
  <pageMargins left="0.7" right="0.7" top="0.75" bottom="0.75" header="0.3" footer="0.3"/>
  <pageSetup paperSize="9" orientation="portrait" r:id="rId4"/>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1B5-9FA2-4214-ADD0-AA0A79B29049}">
  <dimension ref="B1:K348"/>
  <sheetViews>
    <sheetView workbookViewId="0">
      <selection activeCell="B1" sqref="B1"/>
    </sheetView>
  </sheetViews>
  <sheetFormatPr defaultColWidth="8.7265625" defaultRowHeight="13"/>
  <cols>
    <col min="1" max="1" width="5.26953125" style="2673" customWidth="1"/>
    <col min="2" max="2" width="12.7265625" style="2673" customWidth="1"/>
    <col min="3" max="3" width="8.08984375" style="2673" customWidth="1"/>
    <col min="4" max="4" width="59.36328125" style="2673" customWidth="1"/>
    <col min="5" max="5" width="9.6328125" style="2673" customWidth="1"/>
    <col min="6" max="6" width="5.6328125" style="2674" customWidth="1"/>
    <col min="7" max="7" width="7" style="2673" customWidth="1"/>
    <col min="8" max="10" width="8.7265625" style="2673"/>
    <col min="11" max="11" width="44.36328125" style="2673" customWidth="1"/>
    <col min="12" max="16384" width="8.7265625" style="2673"/>
  </cols>
  <sheetData>
    <row r="1" spans="2:6" s="2672" customFormat="1">
      <c r="B1" s="2596" t="s">
        <v>810</v>
      </c>
      <c r="C1" s="2596"/>
      <c r="D1" s="2596"/>
      <c r="E1" s="2596"/>
      <c r="F1" s="2596" t="s">
        <v>810</v>
      </c>
    </row>
    <row r="8" spans="2:6" ht="18" customHeight="1"/>
    <row r="9" spans="2:6" ht="12.4" customHeight="1">
      <c r="B9" s="2675"/>
    </row>
    <row r="10" spans="2:6" ht="12" customHeight="1">
      <c r="B10" s="2675"/>
    </row>
    <row r="11" spans="2:6" ht="13.15" customHeight="1">
      <c r="B11" s="2675"/>
    </row>
    <row r="12" spans="2:6" ht="13" customHeight="1">
      <c r="B12" s="2675"/>
    </row>
    <row r="13" spans="2:6" ht="25.15" customHeight="1"/>
    <row r="14" spans="2:6" ht="18.75" customHeight="1"/>
    <row r="16" spans="2:6" ht="14.5" customHeight="1"/>
    <row r="17" spans="2:11" ht="26.5" customHeight="1">
      <c r="B17" s="2676" t="s">
        <v>2803</v>
      </c>
      <c r="C17" s="2677" t="s">
        <v>2804</v>
      </c>
      <c r="D17" s="2678" t="s">
        <v>2805</v>
      </c>
      <c r="I17" s="2679"/>
      <c r="J17" s="2680"/>
      <c r="K17" s="2679"/>
    </row>
    <row r="18" spans="2:11" ht="15" customHeight="1">
      <c r="B18" s="2681" t="s">
        <v>2806</v>
      </c>
      <c r="C18" s="2682" t="s">
        <v>2807</v>
      </c>
      <c r="D18" s="2683" t="s">
        <v>2808</v>
      </c>
      <c r="I18" s="2684"/>
      <c r="J18" s="2685"/>
      <c r="K18" s="2686"/>
    </row>
    <row r="19" spans="2:11" ht="15" customHeight="1">
      <c r="B19" s="2687"/>
      <c r="C19" s="2682" t="s">
        <v>2809</v>
      </c>
      <c r="D19" s="2683" t="s">
        <v>2810</v>
      </c>
      <c r="J19" s="2685"/>
      <c r="K19" s="2686"/>
    </row>
    <row r="20" spans="2:11" ht="15" customHeight="1">
      <c r="B20" s="2687"/>
      <c r="C20" s="2682" t="s">
        <v>2811</v>
      </c>
      <c r="D20" s="2683" t="s">
        <v>2812</v>
      </c>
      <c r="J20" s="2685"/>
      <c r="K20" s="2686"/>
    </row>
    <row r="21" spans="2:11" ht="15" customHeight="1">
      <c r="B21" s="2687"/>
      <c r="C21" s="2682" t="s">
        <v>2813</v>
      </c>
      <c r="D21" s="2683" t="s">
        <v>2814</v>
      </c>
      <c r="J21" s="2685"/>
      <c r="K21" s="2686"/>
    </row>
    <row r="22" spans="2:11" ht="15" customHeight="1">
      <c r="B22" s="2688"/>
      <c r="C22" s="2682" t="s">
        <v>2815</v>
      </c>
      <c r="D22" s="2683" t="s">
        <v>2816</v>
      </c>
      <c r="J22" s="2685"/>
      <c r="K22" s="2686"/>
    </row>
    <row r="23" spans="2:11" ht="15" customHeight="1">
      <c r="B23" s="2681" t="s">
        <v>2817</v>
      </c>
      <c r="C23" s="2682" t="s">
        <v>2818</v>
      </c>
      <c r="D23" s="2683" t="s">
        <v>2819</v>
      </c>
      <c r="I23" s="2684"/>
      <c r="J23" s="2685"/>
      <c r="K23" s="2686"/>
    </row>
    <row r="24" spans="2:11" ht="15" customHeight="1">
      <c r="B24" s="2687"/>
      <c r="C24" s="2689" t="s">
        <v>2820</v>
      </c>
      <c r="D24" s="2683" t="s">
        <v>2821</v>
      </c>
      <c r="J24" s="2690"/>
      <c r="K24" s="2686"/>
    </row>
    <row r="25" spans="2:11" ht="15" customHeight="1">
      <c r="B25" s="2688"/>
      <c r="C25" s="2682" t="s">
        <v>2822</v>
      </c>
      <c r="D25" s="2683" t="s">
        <v>2823</v>
      </c>
      <c r="J25" s="2685"/>
      <c r="K25" s="2686"/>
    </row>
    <row r="26" spans="2:11" ht="15" customHeight="1">
      <c r="B26" s="2691" t="s">
        <v>2824</v>
      </c>
      <c r="C26" s="2682" t="s">
        <v>2825</v>
      </c>
      <c r="D26" s="2683" t="s">
        <v>2826</v>
      </c>
      <c r="I26" s="2686"/>
      <c r="J26" s="2685"/>
      <c r="K26" s="2686"/>
    </row>
    <row r="27" spans="2:11" ht="15" customHeight="1">
      <c r="B27" s="2688"/>
      <c r="C27" s="2682" t="s">
        <v>2827</v>
      </c>
      <c r="D27" s="2683" t="s">
        <v>2828</v>
      </c>
      <c r="J27" s="2685"/>
      <c r="K27" s="2686"/>
    </row>
    <row r="29" spans="2:11" ht="15.65" customHeight="1"/>
    <row r="30" spans="2:11" ht="13.9" customHeight="1">
      <c r="B30" s="2692"/>
    </row>
    <row r="31" spans="2:11" ht="17.899999999999999" customHeight="1"/>
    <row r="32" spans="2:11" ht="15.4" customHeight="1"/>
    <row r="33" spans="2:6" ht="51.75" customHeight="1"/>
    <row r="34" spans="2:6" ht="23.25" customHeight="1"/>
    <row r="35" spans="2:6" ht="23.25" customHeight="1"/>
    <row r="36" spans="2:6" ht="15.25" customHeight="1"/>
    <row r="37" spans="2:6" ht="18" customHeight="1"/>
    <row r="38" spans="2:6" ht="29.25" customHeight="1">
      <c r="B38" s="2693" t="s">
        <v>2829</v>
      </c>
      <c r="C38" s="5183" t="s">
        <v>2830</v>
      </c>
      <c r="D38" s="5184"/>
      <c r="E38" s="2677" t="s">
        <v>2831</v>
      </c>
      <c r="F38" s="2694" t="s">
        <v>2832</v>
      </c>
    </row>
    <row r="39" spans="2:6" ht="29.25" customHeight="1">
      <c r="B39" s="2695" t="s">
        <v>2833</v>
      </c>
      <c r="C39" s="5168" t="s">
        <v>2834</v>
      </c>
      <c r="D39" s="5169"/>
      <c r="E39" s="2689" t="s">
        <v>2835</v>
      </c>
      <c r="F39" s="2696" t="s">
        <v>2836</v>
      </c>
    </row>
    <row r="40" spans="2:6" ht="21.75" customHeight="1"/>
    <row r="41" spans="2:6" ht="23.25" customHeight="1"/>
    <row r="42" spans="2:6" ht="18" customHeight="1"/>
    <row r="43" spans="2:6" ht="26.5" customHeight="1">
      <c r="B43" s="2693" t="s">
        <v>2829</v>
      </c>
      <c r="C43" s="5170" t="s">
        <v>2830</v>
      </c>
      <c r="D43" s="5171"/>
      <c r="E43" s="2677" t="s">
        <v>2837</v>
      </c>
      <c r="F43" s="2694" t="s">
        <v>2832</v>
      </c>
    </row>
    <row r="44" spans="2:6" ht="16.5" customHeight="1">
      <c r="B44" s="2681" t="s">
        <v>2838</v>
      </c>
      <c r="C44" s="5168" t="s">
        <v>2839</v>
      </c>
      <c r="D44" s="5169"/>
      <c r="E44" s="2697" t="s">
        <v>2840</v>
      </c>
      <c r="F44" s="5172" t="s">
        <v>2836</v>
      </c>
    </row>
    <row r="45" spans="2:6" ht="17.25" customHeight="1">
      <c r="B45" s="2687"/>
      <c r="C45" s="5168" t="s">
        <v>2841</v>
      </c>
      <c r="D45" s="5169"/>
      <c r="E45" s="2697" t="s">
        <v>2840</v>
      </c>
      <c r="F45" s="5176"/>
    </row>
    <row r="46" spans="2:6" ht="33" customHeight="1">
      <c r="B46" s="2687"/>
      <c r="C46" s="5168" t="s">
        <v>2842</v>
      </c>
      <c r="D46" s="5169"/>
      <c r="E46" s="2697" t="s">
        <v>2840</v>
      </c>
      <c r="F46" s="5176"/>
    </row>
    <row r="47" spans="2:6" ht="13.5" customHeight="1">
      <c r="B47" s="2687"/>
      <c r="C47" s="5168" t="s">
        <v>2843</v>
      </c>
      <c r="D47" s="5169"/>
      <c r="E47" s="2697" t="s">
        <v>2840</v>
      </c>
      <c r="F47" s="5176"/>
    </row>
    <row r="48" spans="2:6" ht="30" customHeight="1">
      <c r="B48" s="2687"/>
      <c r="C48" s="5168" t="s">
        <v>2844</v>
      </c>
      <c r="D48" s="5169"/>
      <c r="E48" s="2697" t="s">
        <v>2840</v>
      </c>
      <c r="F48" s="5176"/>
    </row>
    <row r="49" spans="2:6" ht="25.5" customHeight="1">
      <c r="B49" s="2687"/>
      <c r="C49" s="5168" t="s">
        <v>2845</v>
      </c>
      <c r="D49" s="5169"/>
      <c r="E49" s="2697" t="s">
        <v>2840</v>
      </c>
      <c r="F49" s="5176"/>
    </row>
    <row r="50" spans="2:6" ht="19" customHeight="1">
      <c r="B50" s="2688"/>
      <c r="C50" s="5168" t="s">
        <v>2846</v>
      </c>
      <c r="D50" s="5169"/>
      <c r="E50" s="2697" t="s">
        <v>2840</v>
      </c>
      <c r="F50" s="5173"/>
    </row>
    <row r="51" spans="2:6" ht="30" customHeight="1">
      <c r="B51" s="2681" t="s">
        <v>2838</v>
      </c>
      <c r="C51" s="5168" t="s">
        <v>2847</v>
      </c>
      <c r="D51" s="5169"/>
      <c r="E51" s="2698"/>
      <c r="F51" s="2699" t="s">
        <v>2848</v>
      </c>
    </row>
    <row r="52" spans="2:6" ht="25.5" customHeight="1">
      <c r="B52" s="2688"/>
      <c r="C52" s="5168" t="s">
        <v>2849</v>
      </c>
      <c r="D52" s="5169"/>
      <c r="E52" s="2698"/>
      <c r="F52" s="2682" t="s">
        <v>2811</v>
      </c>
    </row>
    <row r="53" spans="2:6">
      <c r="B53" s="2681" t="s">
        <v>2850</v>
      </c>
      <c r="C53" s="5168" t="s">
        <v>2851</v>
      </c>
      <c r="D53" s="5169"/>
      <c r="E53" s="2697" t="s">
        <v>2852</v>
      </c>
      <c r="F53" s="5172" t="s">
        <v>2836</v>
      </c>
    </row>
    <row r="54" spans="2:6" ht="27.75" customHeight="1">
      <c r="B54" s="2687"/>
      <c r="C54" s="5168" t="s">
        <v>2853</v>
      </c>
      <c r="D54" s="5169"/>
      <c r="E54" s="2697" t="s">
        <v>2852</v>
      </c>
      <c r="F54" s="5176"/>
    </row>
    <row r="55" spans="2:6" ht="28.5" customHeight="1">
      <c r="B55" s="2687"/>
      <c r="C55" s="5168" t="s">
        <v>2854</v>
      </c>
      <c r="D55" s="5169"/>
      <c r="E55" s="2697" t="s">
        <v>2852</v>
      </c>
      <c r="F55" s="5173"/>
    </row>
    <row r="56" spans="2:6">
      <c r="B56" s="2688"/>
      <c r="C56" s="5168" t="s">
        <v>2855</v>
      </c>
      <c r="D56" s="5169"/>
      <c r="E56" s="2698"/>
      <c r="F56" s="2682" t="s">
        <v>2811</v>
      </c>
    </row>
    <row r="57" spans="2:6" ht="26">
      <c r="B57" s="2695" t="s">
        <v>2856</v>
      </c>
      <c r="C57" s="5168" t="s">
        <v>2857</v>
      </c>
      <c r="D57" s="5169"/>
      <c r="E57" s="2698"/>
      <c r="F57" s="2682" t="s">
        <v>2811</v>
      </c>
    </row>
    <row r="58" spans="2:6" ht="26.25" customHeight="1">
      <c r="B58" s="2681" t="s">
        <v>2858</v>
      </c>
      <c r="C58" s="5168" t="s">
        <v>2859</v>
      </c>
      <c r="D58" s="5169"/>
      <c r="E58" s="2698"/>
      <c r="F58" s="5172" t="s">
        <v>2848</v>
      </c>
    </row>
    <row r="59" spans="2:6">
      <c r="B59" s="2687"/>
      <c r="C59" s="5168" t="s">
        <v>2860</v>
      </c>
      <c r="D59" s="5169"/>
      <c r="E59" s="2697" t="s">
        <v>2861</v>
      </c>
      <c r="F59" s="5176"/>
    </row>
    <row r="60" spans="2:6">
      <c r="B60" s="2687"/>
      <c r="C60" s="5168" t="s">
        <v>2862</v>
      </c>
      <c r="D60" s="5169"/>
      <c r="E60" s="2697" t="s">
        <v>2861</v>
      </c>
      <c r="F60" s="5176"/>
    </row>
    <row r="61" spans="2:6">
      <c r="B61" s="2687"/>
      <c r="C61" s="5168" t="s">
        <v>2863</v>
      </c>
      <c r="D61" s="5169"/>
      <c r="E61" s="2698"/>
      <c r="F61" s="5173"/>
    </row>
    <row r="62" spans="2:6">
      <c r="B62" s="2688"/>
      <c r="C62" s="5168" t="s">
        <v>2864</v>
      </c>
      <c r="D62" s="5169"/>
      <c r="E62" s="2698"/>
      <c r="F62" s="2696" t="s">
        <v>2865</v>
      </c>
    </row>
    <row r="63" spans="2:6">
      <c r="B63" s="2695" t="s">
        <v>2866</v>
      </c>
      <c r="C63" s="5168" t="s">
        <v>2867</v>
      </c>
      <c r="D63" s="5169"/>
      <c r="E63" s="2698"/>
      <c r="F63" s="2696" t="s">
        <v>2865</v>
      </c>
    </row>
    <row r="64" spans="2:6" ht="15" customHeight="1">
      <c r="B64" s="2691" t="s">
        <v>2868</v>
      </c>
      <c r="C64" s="5168" t="s">
        <v>2869</v>
      </c>
      <c r="D64" s="5169"/>
      <c r="E64" s="2698"/>
      <c r="F64" s="5177" t="s">
        <v>2848</v>
      </c>
    </row>
    <row r="65" spans="2:6">
      <c r="B65" s="2687"/>
      <c r="C65" s="5168" t="s">
        <v>2870</v>
      </c>
      <c r="D65" s="5169"/>
      <c r="E65" s="2698"/>
      <c r="F65" s="5173"/>
    </row>
    <row r="66" spans="2:6">
      <c r="B66" s="2688"/>
      <c r="C66" s="5168" t="s">
        <v>2871</v>
      </c>
      <c r="D66" s="5169"/>
      <c r="E66" s="2698"/>
      <c r="F66" s="2696" t="s">
        <v>2865</v>
      </c>
    </row>
    <row r="67" spans="2:6">
      <c r="B67" s="2695" t="s">
        <v>2872</v>
      </c>
      <c r="C67" s="5168" t="s">
        <v>2873</v>
      </c>
      <c r="D67" s="5169"/>
      <c r="E67" s="2697" t="s">
        <v>2852</v>
      </c>
      <c r="F67" s="2682" t="s">
        <v>2811</v>
      </c>
    </row>
    <row r="69" spans="2:6" ht="47.25" customHeight="1"/>
    <row r="71" spans="2:6" ht="29.25" customHeight="1">
      <c r="B71" s="2693" t="s">
        <v>2829</v>
      </c>
      <c r="C71" s="5183" t="s">
        <v>2830</v>
      </c>
      <c r="D71" s="5184"/>
      <c r="E71" s="2700" t="s">
        <v>2831</v>
      </c>
      <c r="F71" s="2694" t="s">
        <v>2832</v>
      </c>
    </row>
    <row r="72" spans="2:6" ht="29.25" customHeight="1">
      <c r="B72" s="2681" t="s">
        <v>2874</v>
      </c>
      <c r="C72" s="5168" t="s">
        <v>2875</v>
      </c>
      <c r="D72" s="5169"/>
      <c r="E72" s="2697" t="s">
        <v>2876</v>
      </c>
      <c r="F72" s="5174" t="s">
        <v>2877</v>
      </c>
    </row>
    <row r="73" spans="2:6">
      <c r="B73" s="2688"/>
      <c r="C73" s="5168" t="s">
        <v>2878</v>
      </c>
      <c r="D73" s="5169"/>
      <c r="E73" s="2701"/>
      <c r="F73" s="5173"/>
    </row>
    <row r="74" spans="2:6">
      <c r="B74" s="2695" t="s">
        <v>2879</v>
      </c>
      <c r="C74" s="5168" t="s">
        <v>2880</v>
      </c>
      <c r="D74" s="5169"/>
      <c r="E74" s="2701"/>
      <c r="F74" s="2694" t="s">
        <v>2881</v>
      </c>
    </row>
    <row r="75" spans="2:6">
      <c r="B75" s="2681" t="s">
        <v>2882</v>
      </c>
      <c r="C75" s="5168" t="s">
        <v>2883</v>
      </c>
      <c r="D75" s="5169"/>
      <c r="E75" s="2701"/>
      <c r="F75" s="2694" t="s">
        <v>2877</v>
      </c>
    </row>
    <row r="76" spans="2:6" ht="27.75" customHeight="1">
      <c r="B76" s="2688"/>
      <c r="C76" s="5168" t="s">
        <v>2884</v>
      </c>
      <c r="D76" s="5169"/>
      <c r="E76" s="2701"/>
      <c r="F76" s="2694" t="s">
        <v>2881</v>
      </c>
    </row>
    <row r="78" spans="2:6" ht="44.25" customHeight="1"/>
    <row r="80" spans="2:6" ht="30" customHeight="1">
      <c r="B80" s="2693" t="s">
        <v>2829</v>
      </c>
      <c r="C80" s="5183" t="s">
        <v>2830</v>
      </c>
      <c r="D80" s="5184"/>
      <c r="E80" s="2677" t="s">
        <v>2831</v>
      </c>
      <c r="F80" s="2694" t="s">
        <v>2832</v>
      </c>
    </row>
    <row r="81" spans="2:6" ht="27" customHeight="1">
      <c r="B81" s="2681" t="s">
        <v>2885</v>
      </c>
      <c r="C81" s="5168" t="s">
        <v>2886</v>
      </c>
      <c r="D81" s="5169"/>
      <c r="E81" s="2697" t="s">
        <v>2887</v>
      </c>
      <c r="F81" s="5174" t="s">
        <v>2877</v>
      </c>
    </row>
    <row r="82" spans="2:6">
      <c r="B82" s="2688"/>
      <c r="C82" s="5168" t="s">
        <v>2888</v>
      </c>
      <c r="D82" s="5169"/>
      <c r="E82" s="2702"/>
      <c r="F82" s="5173"/>
    </row>
    <row r="83" spans="2:6" ht="28.5" customHeight="1">
      <c r="B83" s="2695" t="s">
        <v>2889</v>
      </c>
      <c r="C83" s="5168" t="s">
        <v>2890</v>
      </c>
      <c r="D83" s="5169"/>
      <c r="E83" s="2697" t="s">
        <v>2876</v>
      </c>
      <c r="F83" s="2694" t="s">
        <v>2877</v>
      </c>
    </row>
    <row r="84" spans="2:6" ht="25.5" customHeight="1">
      <c r="B84" s="2681" t="s">
        <v>2891</v>
      </c>
      <c r="C84" s="5168" t="s">
        <v>2892</v>
      </c>
      <c r="D84" s="5169"/>
      <c r="E84" s="2702"/>
      <c r="F84" s="5174" t="s">
        <v>2877</v>
      </c>
    </row>
    <row r="85" spans="2:6" ht="27.75" customHeight="1">
      <c r="B85" s="2687"/>
      <c r="C85" s="5168" t="s">
        <v>2893</v>
      </c>
      <c r="D85" s="5169"/>
      <c r="E85" s="2697" t="s">
        <v>2894</v>
      </c>
      <c r="F85" s="5173"/>
    </row>
    <row r="86" spans="2:6" ht="16.5" customHeight="1">
      <c r="B86" s="2687"/>
      <c r="C86" s="5168" t="s">
        <v>2895</v>
      </c>
      <c r="D86" s="5169"/>
      <c r="E86" s="2702"/>
      <c r="F86" s="2694" t="s">
        <v>2881</v>
      </c>
    </row>
    <row r="87" spans="2:6" ht="30.75" customHeight="1">
      <c r="B87" s="2688"/>
      <c r="C87" s="5168" t="s">
        <v>2896</v>
      </c>
      <c r="D87" s="5169"/>
      <c r="E87" s="2702"/>
      <c r="F87" s="2694" t="s">
        <v>2897</v>
      </c>
    </row>
    <row r="94" spans="2:6" ht="30" customHeight="1">
      <c r="B94" s="2693" t="s">
        <v>2829</v>
      </c>
      <c r="C94" s="5170" t="s">
        <v>2830</v>
      </c>
      <c r="D94" s="5171"/>
      <c r="E94" s="2677" t="s">
        <v>2831</v>
      </c>
      <c r="F94" s="2694" t="s">
        <v>2832</v>
      </c>
    </row>
    <row r="95" spans="2:6" ht="15" customHeight="1">
      <c r="B95" s="2681" t="s">
        <v>2898</v>
      </c>
      <c r="C95" s="5168" t="s">
        <v>2899</v>
      </c>
      <c r="D95" s="5169"/>
      <c r="E95" s="2698"/>
      <c r="F95" s="2696" t="s">
        <v>2900</v>
      </c>
    </row>
    <row r="96" spans="2:6" ht="15" customHeight="1">
      <c r="B96" s="2687"/>
      <c r="C96" s="5168" t="s">
        <v>2901</v>
      </c>
      <c r="D96" s="5169"/>
      <c r="E96" s="2698"/>
      <c r="F96" s="2697" t="s">
        <v>2902</v>
      </c>
    </row>
    <row r="97" spans="2:6" ht="15" customHeight="1">
      <c r="B97" s="2687"/>
      <c r="C97" s="5168" t="s">
        <v>2903</v>
      </c>
      <c r="D97" s="5169"/>
      <c r="E97" s="2698"/>
      <c r="F97" s="5172" t="s">
        <v>2836</v>
      </c>
    </row>
    <row r="98" spans="2:6" ht="15" customHeight="1">
      <c r="B98" s="2687"/>
      <c r="C98" s="5168" t="s">
        <v>2904</v>
      </c>
      <c r="D98" s="5169"/>
      <c r="E98" s="2698"/>
      <c r="F98" s="5176"/>
    </row>
    <row r="99" spans="2:6" ht="30" customHeight="1">
      <c r="B99" s="2687"/>
      <c r="C99" s="5168" t="s">
        <v>2905</v>
      </c>
      <c r="D99" s="5169"/>
      <c r="E99" s="2698"/>
      <c r="F99" s="5176"/>
    </row>
    <row r="100" spans="2:6" ht="15" customHeight="1">
      <c r="B100" s="2687"/>
      <c r="C100" s="5168" t="s">
        <v>2906</v>
      </c>
      <c r="D100" s="5169"/>
      <c r="E100" s="2698"/>
      <c r="F100" s="5176"/>
    </row>
    <row r="101" spans="2:6" ht="15" customHeight="1">
      <c r="B101" s="2687"/>
      <c r="C101" s="5168" t="s">
        <v>2907</v>
      </c>
      <c r="D101" s="5169"/>
      <c r="E101" s="2698"/>
      <c r="F101" s="5176"/>
    </row>
    <row r="102" spans="2:6" ht="15" customHeight="1">
      <c r="B102" s="2687"/>
      <c r="C102" s="5168" t="s">
        <v>2908</v>
      </c>
      <c r="D102" s="5169"/>
      <c r="E102" s="2698"/>
      <c r="F102" s="5176"/>
    </row>
    <row r="103" spans="2:6" ht="15" customHeight="1">
      <c r="B103" s="2687"/>
      <c r="C103" s="5168" t="s">
        <v>2909</v>
      </c>
      <c r="D103" s="5169"/>
      <c r="E103" s="2698"/>
      <c r="F103" s="5176"/>
    </row>
    <row r="104" spans="2:6" ht="15" customHeight="1">
      <c r="B104" s="2688"/>
      <c r="C104" s="5168" t="s">
        <v>2910</v>
      </c>
      <c r="D104" s="5169"/>
      <c r="E104" s="2698"/>
      <c r="F104" s="5173"/>
    </row>
    <row r="105" spans="2:6" ht="15" customHeight="1">
      <c r="B105" s="2681" t="s">
        <v>2911</v>
      </c>
      <c r="C105" s="5168" t="s">
        <v>2912</v>
      </c>
      <c r="D105" s="5169"/>
      <c r="E105" s="2698"/>
      <c r="F105" s="2696" t="s">
        <v>2913</v>
      </c>
    </row>
    <row r="106" spans="2:6" ht="15" customHeight="1">
      <c r="B106" s="2687"/>
      <c r="C106" s="5168" t="s">
        <v>2914</v>
      </c>
      <c r="D106" s="5169"/>
      <c r="E106" s="2698"/>
      <c r="F106" s="2697" t="s">
        <v>2902</v>
      </c>
    </row>
    <row r="107" spans="2:6" ht="15" customHeight="1">
      <c r="B107" s="2687"/>
      <c r="C107" s="5168" t="s">
        <v>2915</v>
      </c>
      <c r="D107" s="5169"/>
      <c r="E107" s="2698"/>
      <c r="F107" s="5172" t="s">
        <v>2836</v>
      </c>
    </row>
    <row r="108" spans="2:6" ht="15" customHeight="1">
      <c r="B108" s="2687"/>
      <c r="C108" s="5168" t="s">
        <v>2916</v>
      </c>
      <c r="D108" s="5169"/>
      <c r="E108" s="2698"/>
      <c r="F108" s="5176"/>
    </row>
    <row r="109" spans="2:6" ht="15" customHeight="1">
      <c r="B109" s="2687"/>
      <c r="C109" s="5168" t="s">
        <v>2917</v>
      </c>
      <c r="D109" s="5169"/>
      <c r="E109" s="2698"/>
      <c r="F109" s="5176"/>
    </row>
    <row r="110" spans="2:6" ht="30.75" customHeight="1">
      <c r="B110" s="2687"/>
      <c r="C110" s="5168" t="s">
        <v>2918</v>
      </c>
      <c r="D110" s="5169"/>
      <c r="E110" s="2697" t="s">
        <v>2919</v>
      </c>
      <c r="F110" s="5176"/>
    </row>
    <row r="111" spans="2:6" ht="15" customHeight="1">
      <c r="B111" s="2687"/>
      <c r="C111" s="5168" t="s">
        <v>2920</v>
      </c>
      <c r="D111" s="5169"/>
      <c r="E111" s="2698"/>
      <c r="F111" s="5176"/>
    </row>
    <row r="112" spans="2:6" ht="30" customHeight="1">
      <c r="B112" s="2687"/>
      <c r="C112" s="5168" t="s">
        <v>2921</v>
      </c>
      <c r="D112" s="5169"/>
      <c r="E112" s="2698"/>
      <c r="F112" s="5176"/>
    </row>
    <row r="113" spans="2:6" ht="15" customHeight="1">
      <c r="B113" s="2687"/>
      <c r="C113" s="5168" t="s">
        <v>2922</v>
      </c>
      <c r="D113" s="5169"/>
      <c r="E113" s="2698"/>
      <c r="F113" s="5176"/>
    </row>
    <row r="114" spans="2:6" ht="15" customHeight="1">
      <c r="B114" s="2687"/>
      <c r="C114" s="5168" t="s">
        <v>2923</v>
      </c>
      <c r="D114" s="5169"/>
      <c r="E114" s="2698"/>
      <c r="F114" s="5173"/>
    </row>
    <row r="115" spans="2:6" ht="15" customHeight="1">
      <c r="B115" s="2688"/>
      <c r="C115" s="5168" t="s">
        <v>2924</v>
      </c>
      <c r="D115" s="5169"/>
      <c r="E115" s="2698"/>
      <c r="F115" s="2696" t="s">
        <v>2848</v>
      </c>
    </row>
    <row r="116" spans="2:6" ht="15" customHeight="1">
      <c r="B116" s="2681" t="s">
        <v>2925</v>
      </c>
      <c r="C116" s="5168" t="s">
        <v>2926</v>
      </c>
      <c r="D116" s="5169"/>
      <c r="E116" s="2698"/>
      <c r="F116" s="2697" t="s">
        <v>2902</v>
      </c>
    </row>
    <row r="117" spans="2:6" ht="15" customHeight="1">
      <c r="B117" s="2687"/>
      <c r="C117" s="5168" t="s">
        <v>2927</v>
      </c>
      <c r="D117" s="5169"/>
      <c r="E117" s="2698"/>
      <c r="F117" s="5172" t="s">
        <v>2836</v>
      </c>
    </row>
    <row r="118" spans="2:6" ht="15" customHeight="1">
      <c r="B118" s="2687"/>
      <c r="C118" s="5168" t="s">
        <v>2928</v>
      </c>
      <c r="D118" s="5169"/>
      <c r="E118" s="2698"/>
      <c r="F118" s="5176"/>
    </row>
    <row r="119" spans="2:6" ht="15" customHeight="1">
      <c r="B119" s="2687"/>
      <c r="C119" s="5168" t="s">
        <v>2929</v>
      </c>
      <c r="D119" s="5169"/>
      <c r="E119" s="2698"/>
      <c r="F119" s="5176"/>
    </row>
    <row r="120" spans="2:6" ht="15" customHeight="1">
      <c r="B120" s="2688"/>
      <c r="C120" s="5168" t="s">
        <v>2930</v>
      </c>
      <c r="D120" s="5169"/>
      <c r="E120" s="2698"/>
      <c r="F120" s="5173"/>
    </row>
    <row r="121" spans="2:6" ht="15" customHeight="1">
      <c r="B121" s="2691" t="s">
        <v>2931</v>
      </c>
      <c r="C121" s="5168" t="s">
        <v>2932</v>
      </c>
      <c r="D121" s="5169"/>
      <c r="E121" s="2698"/>
      <c r="F121" s="5177" t="s">
        <v>2836</v>
      </c>
    </row>
    <row r="122" spans="2:6" ht="15" customHeight="1">
      <c r="B122" s="2688"/>
      <c r="C122" s="5168" t="s">
        <v>2933</v>
      </c>
      <c r="D122" s="5169"/>
      <c r="E122" s="2698"/>
      <c r="F122" s="5173"/>
    </row>
    <row r="124" spans="2:6" ht="47.25" customHeight="1"/>
    <row r="126" spans="2:6" ht="30" customHeight="1">
      <c r="B126" s="2693" t="s">
        <v>2829</v>
      </c>
      <c r="C126" s="5170" t="s">
        <v>2830</v>
      </c>
      <c r="D126" s="5171"/>
      <c r="E126" s="2677" t="s">
        <v>2831</v>
      </c>
      <c r="F126" s="2694" t="s">
        <v>2832</v>
      </c>
    </row>
    <row r="127" spans="2:6" ht="15" customHeight="1">
      <c r="B127" s="2681" t="s">
        <v>2934</v>
      </c>
      <c r="C127" s="5168" t="s">
        <v>2935</v>
      </c>
      <c r="D127" s="5169"/>
      <c r="E127" s="2698"/>
      <c r="F127" s="2696" t="s">
        <v>2900</v>
      </c>
    </row>
    <row r="128" spans="2:6" ht="27" customHeight="1">
      <c r="B128" s="2687"/>
      <c r="C128" s="5168" t="s">
        <v>2936</v>
      </c>
      <c r="D128" s="5169"/>
      <c r="E128" s="2698"/>
      <c r="F128" s="2696" t="s">
        <v>2836</v>
      </c>
    </row>
    <row r="129" spans="2:6" ht="15" customHeight="1">
      <c r="B129" s="2688"/>
      <c r="C129" s="5168" t="s">
        <v>2937</v>
      </c>
      <c r="D129" s="5169"/>
      <c r="E129" s="2698"/>
      <c r="F129" s="2696" t="s">
        <v>2938</v>
      </c>
    </row>
    <row r="130" spans="2:6" ht="28.5" customHeight="1">
      <c r="B130" s="2681" t="s">
        <v>2939</v>
      </c>
      <c r="C130" s="5168" t="s">
        <v>2940</v>
      </c>
      <c r="D130" s="5169"/>
      <c r="E130" s="2698"/>
      <c r="F130" s="2696" t="s">
        <v>2836</v>
      </c>
    </row>
    <row r="131" spans="2:6" ht="15" customHeight="1">
      <c r="B131" s="2688"/>
      <c r="C131" s="5168" t="s">
        <v>2941</v>
      </c>
      <c r="D131" s="5169"/>
      <c r="E131" s="2698"/>
      <c r="F131" s="2682" t="s">
        <v>2811</v>
      </c>
    </row>
    <row r="132" spans="2:6" ht="15" customHeight="1">
      <c r="B132" s="2681" t="s">
        <v>2942</v>
      </c>
      <c r="C132" s="5168" t="s">
        <v>2943</v>
      </c>
      <c r="D132" s="5169"/>
      <c r="E132" s="2698"/>
      <c r="F132" s="5182" t="s">
        <v>2944</v>
      </c>
    </row>
    <row r="133" spans="2:6" ht="15" customHeight="1">
      <c r="B133" s="2687"/>
      <c r="C133" s="5168" t="s">
        <v>2945</v>
      </c>
      <c r="D133" s="5169"/>
      <c r="E133" s="2698"/>
      <c r="F133" s="5176"/>
    </row>
    <row r="134" spans="2:6" ht="15" customHeight="1">
      <c r="B134" s="2687"/>
      <c r="C134" s="5168" t="s">
        <v>2946</v>
      </c>
      <c r="D134" s="5169"/>
      <c r="E134" s="2698"/>
      <c r="F134" s="5176"/>
    </row>
    <row r="135" spans="2:6" ht="15" customHeight="1">
      <c r="B135" s="2688"/>
      <c r="C135" s="5168" t="s">
        <v>2947</v>
      </c>
      <c r="D135" s="5169"/>
      <c r="E135" s="2698"/>
      <c r="F135" s="5176"/>
    </row>
    <row r="136" spans="2:6" ht="30.75" customHeight="1">
      <c r="B136" s="2695" t="s">
        <v>2942</v>
      </c>
      <c r="C136" s="5168" t="s">
        <v>2948</v>
      </c>
      <c r="D136" s="5169"/>
      <c r="E136" s="2698"/>
      <c r="F136" s="5173"/>
    </row>
    <row r="137" spans="2:6" ht="15" customHeight="1">
      <c r="B137" s="2681" t="s">
        <v>2949</v>
      </c>
      <c r="C137" s="5168" t="s">
        <v>2950</v>
      </c>
      <c r="D137" s="5169"/>
      <c r="E137" s="2698"/>
      <c r="F137" s="5172" t="s">
        <v>2836</v>
      </c>
    </row>
    <row r="138" spans="2:6" ht="15" customHeight="1">
      <c r="B138" s="2687"/>
      <c r="C138" s="5168" t="s">
        <v>2951</v>
      </c>
      <c r="D138" s="5169"/>
      <c r="E138" s="2698"/>
      <c r="F138" s="5176"/>
    </row>
    <row r="139" spans="2:6" ht="15" customHeight="1">
      <c r="B139" s="2687"/>
      <c r="C139" s="5168" t="s">
        <v>2952</v>
      </c>
      <c r="D139" s="5169"/>
      <c r="E139" s="2698"/>
      <c r="F139" s="5176"/>
    </row>
    <row r="140" spans="2:6" ht="15" customHeight="1">
      <c r="B140" s="2687"/>
      <c r="C140" s="5168" t="s">
        <v>2953</v>
      </c>
      <c r="D140" s="5169"/>
      <c r="E140" s="2698"/>
      <c r="F140" s="5176"/>
    </row>
    <row r="141" spans="2:6" ht="25.5" customHeight="1">
      <c r="B141" s="2687"/>
      <c r="C141" s="5168" t="s">
        <v>2954</v>
      </c>
      <c r="D141" s="5169"/>
      <c r="E141" s="2698"/>
      <c r="F141" s="5176"/>
    </row>
    <row r="142" spans="2:6" ht="15" customHeight="1">
      <c r="B142" s="2687"/>
      <c r="C142" s="5168" t="s">
        <v>2955</v>
      </c>
      <c r="D142" s="5169"/>
      <c r="E142" s="2698"/>
      <c r="F142" s="5173"/>
    </row>
    <row r="143" spans="2:6" ht="29.25" customHeight="1">
      <c r="B143" s="2688"/>
      <c r="C143" s="5168" t="s">
        <v>2956</v>
      </c>
      <c r="D143" s="5169"/>
      <c r="E143" s="2697" t="s">
        <v>2852</v>
      </c>
      <c r="F143" s="2696" t="s">
        <v>2848</v>
      </c>
    </row>
    <row r="144" spans="2:6" ht="27.75" customHeight="1">
      <c r="B144" s="2681" t="s">
        <v>2957</v>
      </c>
      <c r="C144" s="5168" t="s">
        <v>2958</v>
      </c>
      <c r="D144" s="5169"/>
      <c r="E144" s="2698"/>
      <c r="F144" s="5172" t="s">
        <v>2836</v>
      </c>
    </row>
    <row r="145" spans="2:6" ht="15" customHeight="1">
      <c r="B145" s="2687"/>
      <c r="C145" s="5168" t="s">
        <v>2959</v>
      </c>
      <c r="D145" s="5169"/>
      <c r="E145" s="2698"/>
      <c r="F145" s="5176"/>
    </row>
    <row r="146" spans="2:6" ht="15" customHeight="1">
      <c r="B146" s="2687"/>
      <c r="C146" s="5168" t="s">
        <v>2960</v>
      </c>
      <c r="D146" s="5169"/>
      <c r="E146" s="2698"/>
      <c r="F146" s="5176"/>
    </row>
    <row r="147" spans="2:6" ht="15" customHeight="1">
      <c r="B147" s="2687"/>
      <c r="C147" s="5168" t="s">
        <v>2961</v>
      </c>
      <c r="D147" s="5169"/>
      <c r="E147" s="2697" t="s">
        <v>2962</v>
      </c>
      <c r="F147" s="5176"/>
    </row>
    <row r="148" spans="2:6" ht="29.25" customHeight="1">
      <c r="B148" s="2687"/>
      <c r="C148" s="5168" t="s">
        <v>2963</v>
      </c>
      <c r="D148" s="5169"/>
      <c r="E148" s="2689" t="s">
        <v>2964</v>
      </c>
      <c r="F148" s="5176"/>
    </row>
    <row r="149" spans="2:6" ht="15" customHeight="1">
      <c r="B149" s="2688"/>
      <c r="C149" s="5168" t="s">
        <v>2965</v>
      </c>
      <c r="D149" s="5169"/>
      <c r="E149" s="2698"/>
      <c r="F149" s="5173"/>
    </row>
    <row r="150" spans="2:6" ht="15" customHeight="1">
      <c r="B150" s="2681" t="s">
        <v>2966</v>
      </c>
      <c r="C150" s="5168" t="s">
        <v>2967</v>
      </c>
      <c r="D150" s="5169"/>
      <c r="E150" s="2698"/>
      <c r="F150" s="2696" t="s">
        <v>2836</v>
      </c>
    </row>
    <row r="151" spans="2:6" ht="28.5" customHeight="1">
      <c r="B151" s="2688"/>
      <c r="C151" s="5168" t="s">
        <v>2968</v>
      </c>
      <c r="D151" s="5169"/>
      <c r="E151" s="2698"/>
      <c r="F151" s="2703" t="s">
        <v>2811</v>
      </c>
    </row>
    <row r="152" spans="2:6" ht="15" customHeight="1">
      <c r="B152" s="2681" t="s">
        <v>2969</v>
      </c>
      <c r="C152" s="5168" t="s">
        <v>2970</v>
      </c>
      <c r="D152" s="5169"/>
      <c r="E152" s="2698"/>
      <c r="F152" s="5172" t="s">
        <v>2836</v>
      </c>
    </row>
    <row r="153" spans="2:6" ht="15" customHeight="1">
      <c r="B153" s="2687"/>
      <c r="C153" s="5168" t="s">
        <v>2971</v>
      </c>
      <c r="D153" s="5169"/>
      <c r="E153" s="2698"/>
      <c r="F153" s="5176"/>
    </row>
    <row r="154" spans="2:6" ht="15" customHeight="1">
      <c r="B154" s="2687"/>
      <c r="C154" s="5168" t="s">
        <v>2972</v>
      </c>
      <c r="D154" s="5169"/>
      <c r="E154" s="2698"/>
      <c r="F154" s="5176"/>
    </row>
    <row r="155" spans="2:6" ht="15" customHeight="1">
      <c r="B155" s="2687"/>
      <c r="C155" s="5168" t="s">
        <v>2973</v>
      </c>
      <c r="D155" s="5169"/>
      <c r="E155" s="2698"/>
      <c r="F155" s="5173"/>
    </row>
    <row r="156" spans="2:6" ht="27.75" customHeight="1">
      <c r="B156" s="2688"/>
      <c r="C156" s="5168" t="s">
        <v>2974</v>
      </c>
      <c r="D156" s="5169"/>
      <c r="E156" s="2698"/>
      <c r="F156" s="2682" t="s">
        <v>2811</v>
      </c>
    </row>
    <row r="157" spans="2:6" ht="28.5" customHeight="1">
      <c r="B157" s="2695" t="s">
        <v>2975</v>
      </c>
      <c r="C157" s="5168" t="s">
        <v>2976</v>
      </c>
      <c r="D157" s="5169"/>
      <c r="E157" s="2700" t="s">
        <v>2977</v>
      </c>
      <c r="F157" s="2696" t="s">
        <v>2836</v>
      </c>
    </row>
    <row r="159" spans="2:6" ht="49.5" customHeight="1"/>
    <row r="161" spans="2:6" ht="26.25" customHeight="1">
      <c r="B161" s="2693" t="s">
        <v>2829</v>
      </c>
      <c r="C161" s="5170" t="s">
        <v>2830</v>
      </c>
      <c r="D161" s="5171"/>
      <c r="E161" s="2677" t="s">
        <v>2831</v>
      </c>
      <c r="F161" s="2694" t="s">
        <v>2832</v>
      </c>
    </row>
    <row r="162" spans="2:6" ht="28.5" customHeight="1">
      <c r="B162" s="2681" t="s">
        <v>2978</v>
      </c>
      <c r="C162" s="5168" t="s">
        <v>2979</v>
      </c>
      <c r="D162" s="5169"/>
      <c r="E162" s="2689" t="s">
        <v>2980</v>
      </c>
      <c r="F162" s="5172" t="s">
        <v>2848</v>
      </c>
    </row>
    <row r="163" spans="2:6" ht="14.5" customHeight="1">
      <c r="B163" s="2687"/>
      <c r="C163" s="5168" t="s">
        <v>2981</v>
      </c>
      <c r="D163" s="5169"/>
      <c r="E163" s="2698"/>
      <c r="F163" s="5176"/>
    </row>
    <row r="164" spans="2:6" ht="14.5" customHeight="1">
      <c r="B164" s="2687"/>
      <c r="C164" s="5168" t="s">
        <v>2982</v>
      </c>
      <c r="D164" s="5169"/>
      <c r="E164" s="2698"/>
      <c r="F164" s="5173"/>
    </row>
    <row r="165" spans="2:6" ht="14.5" customHeight="1">
      <c r="B165" s="2688"/>
      <c r="C165" s="5168" t="s">
        <v>2983</v>
      </c>
      <c r="D165" s="5169"/>
      <c r="E165" s="2698"/>
      <c r="F165" s="2696" t="s">
        <v>2865</v>
      </c>
    </row>
    <row r="166" spans="2:6" ht="14.5" customHeight="1">
      <c r="B166" s="2681" t="s">
        <v>2984</v>
      </c>
      <c r="C166" s="5168" t="s">
        <v>2985</v>
      </c>
      <c r="D166" s="5169"/>
      <c r="E166" s="2697" t="s">
        <v>2986</v>
      </c>
      <c r="F166" s="5172" t="s">
        <v>2848</v>
      </c>
    </row>
    <row r="167" spans="2:6" ht="14.5" customHeight="1">
      <c r="B167" s="2687"/>
      <c r="C167" s="5168" t="s">
        <v>2987</v>
      </c>
      <c r="D167" s="5169"/>
      <c r="E167" s="2697" t="s">
        <v>2986</v>
      </c>
      <c r="F167" s="5176"/>
    </row>
    <row r="168" spans="2:6" ht="29.25" customHeight="1">
      <c r="B168" s="2687"/>
      <c r="C168" s="5168" t="s">
        <v>2988</v>
      </c>
      <c r="D168" s="5169"/>
      <c r="E168" s="2698"/>
      <c r="F168" s="5176"/>
    </row>
    <row r="169" spans="2:6" ht="28.5" customHeight="1">
      <c r="B169" s="2688"/>
      <c r="C169" s="5168" t="s">
        <v>2989</v>
      </c>
      <c r="D169" s="5169"/>
      <c r="E169" s="2697" t="s">
        <v>2990</v>
      </c>
      <c r="F169" s="5173"/>
    </row>
    <row r="170" spans="2:6" ht="30" customHeight="1">
      <c r="B170" s="2704" t="s">
        <v>2885</v>
      </c>
      <c r="C170" s="5168" t="s">
        <v>2991</v>
      </c>
      <c r="D170" s="5169"/>
      <c r="E170" s="2677" t="s">
        <v>2992</v>
      </c>
      <c r="F170" s="2699" t="s">
        <v>2848</v>
      </c>
    </row>
    <row r="171" spans="2:6" ht="27" customHeight="1">
      <c r="B171" s="2695" t="s">
        <v>2889</v>
      </c>
      <c r="C171" s="5168" t="s">
        <v>2993</v>
      </c>
      <c r="D171" s="5169"/>
      <c r="E171" s="2697" t="s">
        <v>2994</v>
      </c>
      <c r="F171" s="2696" t="s">
        <v>2848</v>
      </c>
    </row>
    <row r="172" spans="2:6" ht="14.5" customHeight="1">
      <c r="B172" s="2691" t="s">
        <v>2995</v>
      </c>
      <c r="C172" s="5168" t="s">
        <v>2996</v>
      </c>
      <c r="D172" s="5169"/>
      <c r="E172" s="2689" t="s">
        <v>2980</v>
      </c>
      <c r="F172" s="5177" t="s">
        <v>2848</v>
      </c>
    </row>
    <row r="173" spans="2:6" ht="14.5" customHeight="1">
      <c r="B173" s="2688"/>
      <c r="C173" s="5168" t="s">
        <v>2997</v>
      </c>
      <c r="D173" s="5169"/>
      <c r="E173" s="2698"/>
      <c r="F173" s="5173"/>
    </row>
    <row r="174" spans="2:6" ht="30" customHeight="1">
      <c r="B174" s="2705" t="s">
        <v>2995</v>
      </c>
      <c r="C174" s="5168" t="s">
        <v>2998</v>
      </c>
      <c r="D174" s="5169"/>
      <c r="E174" s="2689" t="s">
        <v>2980</v>
      </c>
      <c r="F174" s="2694" t="s">
        <v>2881</v>
      </c>
    </row>
    <row r="175" spans="2:6" ht="30" customHeight="1">
      <c r="B175" s="2688"/>
      <c r="C175" s="5168" t="s">
        <v>2999</v>
      </c>
      <c r="D175" s="5169"/>
      <c r="E175" s="2689" t="s">
        <v>2980</v>
      </c>
      <c r="F175" s="2694" t="s">
        <v>2897</v>
      </c>
    </row>
    <row r="176" spans="2:6" ht="14.5" customHeight="1"/>
    <row r="177" spans="2:6" ht="54.75" customHeight="1">
      <c r="B177" s="2675"/>
    </row>
    <row r="178" spans="2:6" ht="14.5" customHeight="1">
      <c r="B178" s="2706"/>
    </row>
    <row r="179" spans="2:6" ht="30.75" customHeight="1">
      <c r="B179" s="2693" t="s">
        <v>2829</v>
      </c>
      <c r="C179" s="5170" t="s">
        <v>2830</v>
      </c>
      <c r="D179" s="5171"/>
      <c r="E179" s="2677" t="s">
        <v>2831</v>
      </c>
      <c r="F179" s="2694" t="s">
        <v>2832</v>
      </c>
    </row>
    <row r="180" spans="2:6" ht="29.25" customHeight="1">
      <c r="B180" s="2681" t="s">
        <v>2868</v>
      </c>
      <c r="C180" s="5168" t="s">
        <v>3000</v>
      </c>
      <c r="D180" s="5169"/>
      <c r="E180" s="2698"/>
      <c r="F180" s="5172" t="s">
        <v>2836</v>
      </c>
    </row>
    <row r="181" spans="2:6" ht="14.5" customHeight="1">
      <c r="B181" s="2687"/>
      <c r="C181" s="5168" t="s">
        <v>3001</v>
      </c>
      <c r="D181" s="5169"/>
      <c r="E181" s="2698"/>
      <c r="F181" s="5180"/>
    </row>
    <row r="182" spans="2:6" ht="28.5" customHeight="1">
      <c r="B182" s="2688"/>
      <c r="C182" s="5168" t="s">
        <v>3002</v>
      </c>
      <c r="D182" s="5169"/>
      <c r="E182" s="2698"/>
      <c r="F182" s="2696" t="s">
        <v>2865</v>
      </c>
    </row>
    <row r="183" spans="2:6" ht="14.5" customHeight="1">
      <c r="B183" s="2681" t="s">
        <v>3003</v>
      </c>
      <c r="C183" s="5168" t="s">
        <v>3004</v>
      </c>
      <c r="D183" s="5169"/>
      <c r="E183" s="2698"/>
      <c r="F183" s="5172" t="s">
        <v>2865</v>
      </c>
    </row>
    <row r="184" spans="2:6" ht="14.5" customHeight="1">
      <c r="B184" s="2687"/>
      <c r="C184" s="5168" t="s">
        <v>3005</v>
      </c>
      <c r="D184" s="5169"/>
      <c r="E184" s="2698"/>
      <c r="F184" s="5180"/>
    </row>
    <row r="185" spans="2:6" ht="14.5" customHeight="1">
      <c r="B185" s="2687"/>
      <c r="C185" s="5168" t="s">
        <v>3006</v>
      </c>
      <c r="D185" s="5169"/>
      <c r="E185" s="2697" t="s">
        <v>2852</v>
      </c>
      <c r="F185" s="5177" t="s">
        <v>3007</v>
      </c>
    </row>
    <row r="186" spans="2:6" ht="14.5" customHeight="1">
      <c r="B186" s="2688"/>
      <c r="C186" s="5168" t="s">
        <v>3008</v>
      </c>
      <c r="D186" s="5169"/>
      <c r="E186" s="2698"/>
      <c r="F186" s="5181"/>
    </row>
    <row r="187" spans="2:6" ht="14.5" customHeight="1"/>
    <row r="188" spans="2:6" ht="51.75" customHeight="1"/>
    <row r="189" spans="2:6" ht="14.5" customHeight="1"/>
    <row r="190" spans="2:6" ht="30.75" customHeight="1">
      <c r="B190" s="2693" t="s">
        <v>2829</v>
      </c>
      <c r="C190" s="5170" t="s">
        <v>2830</v>
      </c>
      <c r="D190" s="5171"/>
      <c r="E190" s="2677" t="s">
        <v>2831</v>
      </c>
      <c r="F190" s="2694" t="s">
        <v>2832</v>
      </c>
    </row>
    <row r="191" spans="2:6" ht="30" customHeight="1">
      <c r="B191" s="2681" t="s">
        <v>3009</v>
      </c>
      <c r="C191" s="5168" t="s">
        <v>3010</v>
      </c>
      <c r="D191" s="5169"/>
      <c r="E191" s="2697" t="s">
        <v>2876</v>
      </c>
      <c r="F191" s="5172" t="s">
        <v>2836</v>
      </c>
    </row>
    <row r="192" spans="2:6" ht="14.5" customHeight="1">
      <c r="B192" s="2687"/>
      <c r="C192" s="5168" t="s">
        <v>3011</v>
      </c>
      <c r="D192" s="5169"/>
      <c r="E192" s="2697" t="s">
        <v>2861</v>
      </c>
      <c r="F192" s="5179"/>
    </row>
    <row r="193" spans="2:6" ht="29.25" customHeight="1">
      <c r="B193" s="2687"/>
      <c r="C193" s="5168" t="s">
        <v>2893</v>
      </c>
      <c r="D193" s="5169"/>
      <c r="E193" s="2697" t="s">
        <v>2994</v>
      </c>
      <c r="F193" s="5180"/>
    </row>
    <row r="194" spans="2:6" ht="27.75" customHeight="1">
      <c r="B194" s="2687"/>
      <c r="C194" s="5168" t="s">
        <v>2998</v>
      </c>
      <c r="D194" s="5169"/>
      <c r="E194" s="2697" t="s">
        <v>2876</v>
      </c>
      <c r="F194" s="2696" t="s">
        <v>2865</v>
      </c>
    </row>
    <row r="195" spans="2:6" ht="31.5" customHeight="1">
      <c r="B195" s="2688"/>
      <c r="C195" s="5168" t="s">
        <v>2999</v>
      </c>
      <c r="D195" s="5169"/>
      <c r="E195" s="2697" t="s">
        <v>2876</v>
      </c>
      <c r="F195" s="2696" t="s">
        <v>3007</v>
      </c>
    </row>
    <row r="196" spans="2:6" ht="27.75" customHeight="1">
      <c r="B196" s="2704" t="s">
        <v>2885</v>
      </c>
      <c r="C196" s="5168" t="s">
        <v>2886</v>
      </c>
      <c r="D196" s="5169"/>
      <c r="E196" s="2677" t="s">
        <v>3012</v>
      </c>
      <c r="F196" s="2699" t="s">
        <v>2836</v>
      </c>
    </row>
    <row r="197" spans="2:6" ht="14.5" customHeight="1"/>
    <row r="198" spans="2:6" ht="45.75" customHeight="1"/>
    <row r="199" spans="2:6" ht="14.5" customHeight="1"/>
    <row r="200" spans="2:6" ht="30.75" customHeight="1">
      <c r="B200" s="2693" t="s">
        <v>2829</v>
      </c>
      <c r="C200" s="5170" t="s">
        <v>2830</v>
      </c>
      <c r="D200" s="5171"/>
      <c r="E200" s="2677" t="s">
        <v>2831</v>
      </c>
      <c r="F200" s="2694" t="s">
        <v>2832</v>
      </c>
    </row>
    <row r="201" spans="2:6" ht="14.5" customHeight="1">
      <c r="B201" s="2681" t="s">
        <v>3013</v>
      </c>
      <c r="C201" s="5168" t="s">
        <v>3014</v>
      </c>
      <c r="D201" s="5169"/>
      <c r="E201" s="2697" t="s">
        <v>2962</v>
      </c>
      <c r="F201" s="2696" t="s">
        <v>2900</v>
      </c>
    </row>
    <row r="202" spans="2:6" ht="14.5" customHeight="1">
      <c r="B202" s="2687"/>
      <c r="C202" s="5168" t="s">
        <v>3015</v>
      </c>
      <c r="D202" s="5169"/>
      <c r="E202" s="2697" t="s">
        <v>2962</v>
      </c>
      <c r="F202" s="2696" t="s">
        <v>2836</v>
      </c>
    </row>
    <row r="203" spans="2:6" ht="14.5" customHeight="1">
      <c r="B203" s="2688"/>
      <c r="C203" s="5168" t="s">
        <v>3016</v>
      </c>
      <c r="D203" s="5169"/>
      <c r="E203" s="2698"/>
      <c r="F203" s="2696" t="s">
        <v>3017</v>
      </c>
    </row>
    <row r="204" spans="2:6" ht="28.5" customHeight="1">
      <c r="B204" s="2681" t="s">
        <v>3018</v>
      </c>
      <c r="C204" s="5168" t="s">
        <v>3019</v>
      </c>
      <c r="D204" s="5169"/>
      <c r="E204" s="2697" t="s">
        <v>2962</v>
      </c>
      <c r="F204" s="5172" t="s">
        <v>2836</v>
      </c>
    </row>
    <row r="205" spans="2:6" ht="14.5" customHeight="1">
      <c r="B205" s="2687"/>
      <c r="C205" s="5168" t="s">
        <v>3020</v>
      </c>
      <c r="D205" s="5169"/>
      <c r="E205" s="2697" t="s">
        <v>2962</v>
      </c>
      <c r="F205" s="5179"/>
    </row>
    <row r="206" spans="2:6" ht="14.5" customHeight="1">
      <c r="B206" s="2687"/>
      <c r="C206" s="5168" t="s">
        <v>3021</v>
      </c>
      <c r="D206" s="5169"/>
      <c r="E206" s="2697" t="s">
        <v>3022</v>
      </c>
      <c r="F206" s="5179"/>
    </row>
    <row r="207" spans="2:6" ht="14.5" customHeight="1">
      <c r="B207" s="2687"/>
      <c r="C207" s="5168" t="s">
        <v>3023</v>
      </c>
      <c r="D207" s="5169"/>
      <c r="E207" s="2697" t="s">
        <v>2962</v>
      </c>
      <c r="F207" s="5179"/>
    </row>
    <row r="208" spans="2:6" ht="14.5" customHeight="1">
      <c r="B208" s="2688"/>
      <c r="C208" s="5168" t="s">
        <v>3024</v>
      </c>
      <c r="D208" s="5169"/>
      <c r="E208" s="2698"/>
      <c r="F208" s="5180"/>
    </row>
    <row r="209" spans="2:6" ht="14.5" customHeight="1">
      <c r="B209" s="2707" t="s">
        <v>3025</v>
      </c>
      <c r="C209" s="5168" t="s">
        <v>3026</v>
      </c>
      <c r="D209" s="5169"/>
      <c r="E209" s="2697" t="s">
        <v>2962</v>
      </c>
      <c r="F209" s="5178"/>
    </row>
    <row r="210" spans="2:6" ht="14.5" customHeight="1">
      <c r="B210" s="2708"/>
      <c r="C210" s="5168" t="s">
        <v>3027</v>
      </c>
      <c r="D210" s="5169"/>
      <c r="E210" s="2697" t="s">
        <v>2962</v>
      </c>
      <c r="F210" s="5176"/>
    </row>
    <row r="211" spans="2:6" ht="29.25" customHeight="1">
      <c r="B211" s="2708"/>
      <c r="C211" s="5168" t="s">
        <v>3028</v>
      </c>
      <c r="D211" s="5169"/>
      <c r="E211" s="2697" t="s">
        <v>2962</v>
      </c>
      <c r="F211" s="5173"/>
    </row>
    <row r="212" spans="2:6" ht="14.5" customHeight="1">
      <c r="B212" s="2709"/>
      <c r="C212" s="5168" t="s">
        <v>3029</v>
      </c>
      <c r="D212" s="5169"/>
      <c r="E212" s="2697" t="s">
        <v>3022</v>
      </c>
      <c r="F212" s="2694" t="s">
        <v>2877</v>
      </c>
    </row>
    <row r="213" spans="2:6" ht="14.5" customHeight="1">
      <c r="B213" s="2707" t="s">
        <v>3030</v>
      </c>
      <c r="C213" s="5168" t="s">
        <v>3031</v>
      </c>
      <c r="D213" s="5169"/>
      <c r="E213" s="2697" t="s">
        <v>3032</v>
      </c>
      <c r="F213" s="5174" t="s">
        <v>3033</v>
      </c>
    </row>
    <row r="214" spans="2:6" ht="14.5" customHeight="1">
      <c r="B214" s="2708"/>
      <c r="C214" s="5168" t="s">
        <v>3034</v>
      </c>
      <c r="D214" s="5169"/>
      <c r="E214" s="2697" t="s">
        <v>3035</v>
      </c>
      <c r="F214" s="5176"/>
    </row>
    <row r="215" spans="2:6" ht="30" customHeight="1">
      <c r="B215" s="2708"/>
      <c r="C215" s="5168" t="s">
        <v>3036</v>
      </c>
      <c r="D215" s="5169"/>
      <c r="E215" s="2697" t="s">
        <v>3035</v>
      </c>
      <c r="F215" s="5176"/>
    </row>
    <row r="216" spans="2:6" ht="14.5" customHeight="1">
      <c r="B216" s="2708"/>
      <c r="C216" s="5168" t="s">
        <v>3037</v>
      </c>
      <c r="D216" s="5169"/>
      <c r="E216" s="2697" t="s">
        <v>2986</v>
      </c>
      <c r="F216" s="5176"/>
    </row>
    <row r="217" spans="2:6" ht="28.5" customHeight="1">
      <c r="B217" s="2708"/>
      <c r="C217" s="5168" t="s">
        <v>3038</v>
      </c>
      <c r="D217" s="5169"/>
      <c r="E217" s="2697" t="s">
        <v>3035</v>
      </c>
      <c r="F217" s="5176"/>
    </row>
    <row r="218" spans="2:6" ht="14.5" customHeight="1">
      <c r="B218" s="2708"/>
      <c r="C218" s="5168" t="s">
        <v>2845</v>
      </c>
      <c r="D218" s="5169"/>
      <c r="E218" s="2697" t="s">
        <v>2986</v>
      </c>
      <c r="F218" s="5176"/>
    </row>
    <row r="219" spans="2:6" ht="14.5" customHeight="1">
      <c r="B219" s="2709"/>
      <c r="C219" s="5168" t="s">
        <v>2846</v>
      </c>
      <c r="D219" s="5169"/>
      <c r="E219" s="2697" t="s">
        <v>2986</v>
      </c>
      <c r="F219" s="5173"/>
    </row>
    <row r="220" spans="2:6" ht="29.25" customHeight="1">
      <c r="B220" s="2710" t="s">
        <v>3039</v>
      </c>
      <c r="C220" s="5168" t="s">
        <v>3040</v>
      </c>
      <c r="D220" s="5169"/>
      <c r="E220" s="2697" t="s">
        <v>2962</v>
      </c>
      <c r="F220" s="2694" t="s">
        <v>3033</v>
      </c>
    </row>
    <row r="221" spans="2:6" ht="27.75" customHeight="1">
      <c r="B221" s="2707" t="s">
        <v>3041</v>
      </c>
      <c r="C221" s="5168" t="s">
        <v>3042</v>
      </c>
      <c r="D221" s="5169"/>
      <c r="E221" s="2698"/>
      <c r="F221" s="5174" t="s">
        <v>3033</v>
      </c>
    </row>
    <row r="222" spans="2:6" ht="27" customHeight="1">
      <c r="B222" s="2708"/>
      <c r="C222" s="5168" t="s">
        <v>3043</v>
      </c>
      <c r="D222" s="5169"/>
      <c r="E222" s="2697" t="s">
        <v>2962</v>
      </c>
      <c r="F222" s="5176"/>
    </row>
    <row r="223" spans="2:6" ht="27.75" customHeight="1">
      <c r="B223" s="2708"/>
      <c r="C223" s="5168" t="s">
        <v>3044</v>
      </c>
      <c r="D223" s="5169"/>
      <c r="E223" s="2697" t="s">
        <v>2962</v>
      </c>
      <c r="F223" s="5176"/>
    </row>
    <row r="224" spans="2:6" ht="14.5" customHeight="1">
      <c r="B224" s="2708"/>
      <c r="C224" s="5168" t="s">
        <v>3045</v>
      </c>
      <c r="D224" s="5169"/>
      <c r="E224" s="2697" t="s">
        <v>2962</v>
      </c>
      <c r="F224" s="5176"/>
    </row>
    <row r="225" spans="2:6" ht="28.5" customHeight="1">
      <c r="B225" s="2708"/>
      <c r="C225" s="5168" t="s">
        <v>3046</v>
      </c>
      <c r="D225" s="5169"/>
      <c r="E225" s="2697" t="s">
        <v>2962</v>
      </c>
      <c r="F225" s="5176"/>
    </row>
    <row r="226" spans="2:6" ht="27" customHeight="1">
      <c r="B226" s="2708"/>
      <c r="C226" s="5168" t="s">
        <v>3047</v>
      </c>
      <c r="D226" s="5169"/>
      <c r="E226" s="2697" t="s">
        <v>2962</v>
      </c>
      <c r="F226" s="5173"/>
    </row>
    <row r="227" spans="2:6" ht="14.5" customHeight="1">
      <c r="B227" s="2709"/>
      <c r="C227" s="5168" t="s">
        <v>3048</v>
      </c>
      <c r="D227" s="5169"/>
      <c r="E227" s="2698"/>
      <c r="F227" s="2694" t="s">
        <v>3049</v>
      </c>
    </row>
    <row r="228" spans="2:6" ht="14.5" customHeight="1">
      <c r="B228" s="2707" t="s">
        <v>2850</v>
      </c>
      <c r="C228" s="5168" t="s">
        <v>3050</v>
      </c>
      <c r="D228" s="5169"/>
      <c r="E228" s="2697" t="s">
        <v>2986</v>
      </c>
      <c r="F228" s="5174" t="s">
        <v>3033</v>
      </c>
    </row>
    <row r="229" spans="2:6" ht="14.5" customHeight="1">
      <c r="B229" s="2708"/>
      <c r="C229" s="5168" t="s">
        <v>3051</v>
      </c>
      <c r="D229" s="5169"/>
      <c r="E229" s="2698"/>
      <c r="F229" s="5176"/>
    </row>
    <row r="230" spans="2:6" ht="27" customHeight="1">
      <c r="B230" s="2708"/>
      <c r="C230" s="5168" t="s">
        <v>3052</v>
      </c>
      <c r="D230" s="5169"/>
      <c r="E230" s="2697" t="s">
        <v>3035</v>
      </c>
      <c r="F230" s="5176"/>
    </row>
    <row r="231" spans="2:6" ht="26.25" customHeight="1">
      <c r="B231" s="2709"/>
      <c r="C231" s="5168" t="s">
        <v>3053</v>
      </c>
      <c r="D231" s="5169"/>
      <c r="E231" s="2697" t="s">
        <v>3035</v>
      </c>
      <c r="F231" s="5173"/>
    </row>
    <row r="232" spans="2:6" ht="14.5" customHeight="1">
      <c r="B232" s="2707" t="s">
        <v>3054</v>
      </c>
      <c r="C232" s="5168" t="s">
        <v>3055</v>
      </c>
      <c r="D232" s="5169"/>
      <c r="E232" s="2698"/>
      <c r="F232" s="5174" t="s">
        <v>3033</v>
      </c>
    </row>
    <row r="233" spans="2:6" ht="27" customHeight="1">
      <c r="B233" s="2708"/>
      <c r="C233" s="5168" t="s">
        <v>3056</v>
      </c>
      <c r="D233" s="5169"/>
      <c r="E233" s="2698"/>
      <c r="F233" s="5173"/>
    </row>
    <row r="234" spans="2:6" ht="14.5" customHeight="1">
      <c r="B234" s="2709"/>
      <c r="C234" s="5168" t="s">
        <v>3057</v>
      </c>
      <c r="D234" s="5169"/>
      <c r="E234" s="2698"/>
      <c r="F234" s="2694" t="s">
        <v>3058</v>
      </c>
    </row>
    <row r="235" spans="2:6" ht="14.5" customHeight="1">
      <c r="B235" s="2710" t="s">
        <v>3059</v>
      </c>
      <c r="C235" s="5168" t="s">
        <v>2976</v>
      </c>
      <c r="D235" s="5169"/>
      <c r="E235" s="2682" t="s">
        <v>3060</v>
      </c>
      <c r="F235" s="2694" t="s">
        <v>3058</v>
      </c>
    </row>
    <row r="236" spans="2:6" ht="27.75" customHeight="1">
      <c r="B236" s="2707" t="s">
        <v>3061</v>
      </c>
      <c r="C236" s="5168" t="s">
        <v>3062</v>
      </c>
      <c r="D236" s="5169"/>
      <c r="E236" s="2711" t="s">
        <v>2962</v>
      </c>
      <c r="F236" s="5174" t="s">
        <v>3033</v>
      </c>
    </row>
    <row r="237" spans="2:6" ht="29.25" customHeight="1">
      <c r="B237" s="2708"/>
      <c r="C237" s="5168" t="s">
        <v>3063</v>
      </c>
      <c r="D237" s="5169"/>
      <c r="E237" s="2697" t="s">
        <v>3064</v>
      </c>
      <c r="F237" s="5173"/>
    </row>
    <row r="238" spans="2:6" ht="27.75" customHeight="1">
      <c r="B238" s="2708"/>
      <c r="C238" s="5168" t="s">
        <v>2956</v>
      </c>
      <c r="D238" s="5169"/>
      <c r="E238" s="2712" t="s">
        <v>3065</v>
      </c>
      <c r="F238" s="2694" t="s">
        <v>2877</v>
      </c>
    </row>
    <row r="239" spans="2:6" ht="14.5" customHeight="1">
      <c r="B239" s="2709"/>
      <c r="C239" s="5168" t="s">
        <v>3066</v>
      </c>
      <c r="D239" s="5169"/>
      <c r="E239" s="2698"/>
      <c r="F239" s="2694" t="s">
        <v>3058</v>
      </c>
    </row>
    <row r="240" spans="2:6" ht="14.5" customHeight="1">
      <c r="B240" s="2707" t="s">
        <v>3067</v>
      </c>
      <c r="C240" s="5168" t="s">
        <v>3068</v>
      </c>
      <c r="D240" s="5169"/>
      <c r="E240" s="2698"/>
      <c r="F240" s="5174" t="s">
        <v>3058</v>
      </c>
    </row>
    <row r="241" spans="2:6" ht="14.5" customHeight="1">
      <c r="B241" s="2708"/>
      <c r="C241" s="5168" t="s">
        <v>3069</v>
      </c>
      <c r="D241" s="5169"/>
      <c r="E241" s="2698"/>
      <c r="F241" s="5176"/>
    </row>
    <row r="242" spans="2:6" ht="30" customHeight="1">
      <c r="B242" s="2708"/>
      <c r="C242" s="5168" t="s">
        <v>3070</v>
      </c>
      <c r="D242" s="5169"/>
      <c r="E242" s="2698"/>
      <c r="F242" s="5176"/>
    </row>
    <row r="243" spans="2:6" ht="14.5" customHeight="1">
      <c r="B243" s="2709"/>
      <c r="C243" s="5168" t="s">
        <v>3071</v>
      </c>
      <c r="D243" s="5169"/>
      <c r="E243" s="2697" t="s">
        <v>3035</v>
      </c>
      <c r="F243" s="5173"/>
    </row>
    <row r="244" spans="2:6" ht="14.5" customHeight="1">
      <c r="B244" s="2710" t="s">
        <v>3072</v>
      </c>
      <c r="C244" s="5168" t="s">
        <v>3073</v>
      </c>
      <c r="D244" s="5169"/>
      <c r="E244" s="2689" t="s">
        <v>2964</v>
      </c>
      <c r="F244" s="2694" t="s">
        <v>2877</v>
      </c>
    </row>
    <row r="245" spans="2:6" ht="28.5" customHeight="1">
      <c r="B245" s="2707" t="s">
        <v>3074</v>
      </c>
      <c r="C245" s="5168" t="s">
        <v>3075</v>
      </c>
      <c r="D245" s="5169"/>
      <c r="E245" s="2698"/>
      <c r="F245" s="5174" t="s">
        <v>2877</v>
      </c>
    </row>
    <row r="246" spans="2:6" ht="14.5" customHeight="1">
      <c r="B246" s="2708"/>
      <c r="C246" s="5168" t="s">
        <v>3076</v>
      </c>
      <c r="D246" s="5169"/>
      <c r="E246" s="2698"/>
      <c r="F246" s="5176"/>
    </row>
    <row r="247" spans="2:6" ht="26.25" customHeight="1">
      <c r="B247" s="2709"/>
      <c r="C247" s="5168" t="s">
        <v>3077</v>
      </c>
      <c r="D247" s="5169"/>
      <c r="E247" s="2698"/>
      <c r="F247" s="5173"/>
    </row>
    <row r="248" spans="2:6" ht="14.5" customHeight="1">
      <c r="B248" s="2707" t="s">
        <v>3074</v>
      </c>
      <c r="C248" s="5168" t="s">
        <v>3078</v>
      </c>
      <c r="D248" s="5169"/>
      <c r="E248" s="2698"/>
      <c r="F248" s="5174" t="s">
        <v>2881</v>
      </c>
    </row>
    <row r="249" spans="2:6" ht="14.5" customHeight="1">
      <c r="B249" s="2713"/>
      <c r="C249" s="5168" t="s">
        <v>3079</v>
      </c>
      <c r="D249" s="5169"/>
      <c r="E249" s="2698"/>
      <c r="F249" s="5176"/>
    </row>
    <row r="250" spans="2:6" ht="14.5" customHeight="1">
      <c r="B250" s="2713"/>
      <c r="C250" s="5168" t="s">
        <v>3080</v>
      </c>
      <c r="D250" s="5169"/>
      <c r="E250" s="2698"/>
      <c r="F250" s="5176"/>
    </row>
    <row r="251" spans="2:6" ht="14.5" customHeight="1">
      <c r="B251" s="2713"/>
      <c r="C251" s="5168" t="s">
        <v>3081</v>
      </c>
      <c r="D251" s="5169"/>
      <c r="E251" s="2697" t="s">
        <v>2962</v>
      </c>
      <c r="F251" s="5173"/>
    </row>
    <row r="252" spans="2:6" ht="14.5" customHeight="1">
      <c r="B252" s="2713"/>
      <c r="C252" s="5168" t="s">
        <v>3082</v>
      </c>
      <c r="D252" s="5169"/>
      <c r="E252" s="2698"/>
      <c r="F252" s="5174" t="s">
        <v>2897</v>
      </c>
    </row>
    <row r="253" spans="2:6" ht="14.5" customHeight="1">
      <c r="B253" s="2713"/>
      <c r="C253" s="5168" t="s">
        <v>3083</v>
      </c>
      <c r="D253" s="5169"/>
      <c r="E253" s="2698"/>
      <c r="F253" s="5176"/>
    </row>
    <row r="254" spans="2:6" ht="14.5" customHeight="1">
      <c r="B254" s="2713"/>
      <c r="C254" s="5168" t="s">
        <v>3006</v>
      </c>
      <c r="D254" s="5169"/>
      <c r="E254" s="2697" t="s">
        <v>3084</v>
      </c>
      <c r="F254" s="5173"/>
    </row>
    <row r="255" spans="2:6" ht="29.25" customHeight="1">
      <c r="B255" s="2714"/>
      <c r="C255" s="5168" t="s">
        <v>3085</v>
      </c>
      <c r="D255" s="5169"/>
      <c r="E255" s="2698"/>
      <c r="F255" s="2694" t="s">
        <v>3058</v>
      </c>
    </row>
    <row r="256" spans="2:6" ht="14.5" customHeight="1"/>
    <row r="257" spans="2:6" ht="47.25" customHeight="1">
      <c r="B257" s="2673">
        <v>12</v>
      </c>
    </row>
    <row r="258" spans="2:6" ht="14.5" customHeight="1"/>
    <row r="259" spans="2:6" ht="30" customHeight="1">
      <c r="B259" s="2693" t="s">
        <v>2829</v>
      </c>
      <c r="C259" s="5170" t="s">
        <v>2830</v>
      </c>
      <c r="D259" s="5171"/>
      <c r="E259" s="2677" t="s">
        <v>2831</v>
      </c>
      <c r="F259" s="2694" t="s">
        <v>2832</v>
      </c>
    </row>
    <row r="260" spans="2:6" ht="14.5" customHeight="1">
      <c r="B260" s="2691" t="s">
        <v>3013</v>
      </c>
      <c r="C260" s="5168" t="s">
        <v>3014</v>
      </c>
      <c r="D260" s="5169"/>
      <c r="E260" s="2697" t="s">
        <v>2852</v>
      </c>
      <c r="F260" s="2694" t="s">
        <v>3086</v>
      </c>
    </row>
    <row r="261" spans="2:6" ht="14.5" customHeight="1">
      <c r="B261" s="2688"/>
      <c r="C261" s="5168" t="s">
        <v>3015</v>
      </c>
      <c r="D261" s="5169"/>
      <c r="E261" s="2697" t="s">
        <v>2840</v>
      </c>
      <c r="F261" s="2694" t="s">
        <v>3033</v>
      </c>
    </row>
    <row r="262" spans="2:6" ht="28.5" customHeight="1">
      <c r="B262" s="2681" t="s">
        <v>3087</v>
      </c>
      <c r="C262" s="5168" t="s">
        <v>3019</v>
      </c>
      <c r="D262" s="5169"/>
      <c r="E262" s="2697" t="s">
        <v>2852</v>
      </c>
      <c r="F262" s="5174" t="s">
        <v>3033</v>
      </c>
    </row>
    <row r="263" spans="2:6" ht="14.5" customHeight="1">
      <c r="B263" s="2687"/>
      <c r="C263" s="5168" t="s">
        <v>3020</v>
      </c>
      <c r="D263" s="5169"/>
      <c r="E263" s="2697" t="s">
        <v>2852</v>
      </c>
      <c r="F263" s="5176"/>
    </row>
    <row r="264" spans="2:6" ht="14.5" customHeight="1">
      <c r="B264" s="2687"/>
      <c r="C264" s="5168" t="s">
        <v>3021</v>
      </c>
      <c r="D264" s="5169"/>
      <c r="E264" s="2697" t="s">
        <v>2852</v>
      </c>
      <c r="F264" s="5176"/>
    </row>
    <row r="265" spans="2:6" ht="14.5" customHeight="1">
      <c r="B265" s="2688"/>
      <c r="C265" s="5168" t="s">
        <v>3023</v>
      </c>
      <c r="D265" s="5169"/>
      <c r="E265" s="2697" t="s">
        <v>2852</v>
      </c>
      <c r="F265" s="5173"/>
    </row>
    <row r="266" spans="2:6" ht="14.5" customHeight="1">
      <c r="B266" s="2681" t="s">
        <v>3088</v>
      </c>
      <c r="C266" s="5168" t="s">
        <v>3089</v>
      </c>
      <c r="D266" s="5169"/>
      <c r="E266" s="2697" t="s">
        <v>2852</v>
      </c>
      <c r="F266" s="5174" t="s">
        <v>3033</v>
      </c>
    </row>
    <row r="267" spans="2:6" ht="14.5" customHeight="1">
      <c r="B267" s="2687"/>
      <c r="C267" s="5168" t="s">
        <v>3090</v>
      </c>
      <c r="D267" s="5169"/>
      <c r="E267" s="2697" t="s">
        <v>2852</v>
      </c>
      <c r="F267" s="5176"/>
    </row>
    <row r="268" spans="2:6" ht="27.75" customHeight="1">
      <c r="B268" s="2687"/>
      <c r="C268" s="5168" t="s">
        <v>3091</v>
      </c>
      <c r="D268" s="5169"/>
      <c r="E268" s="2697" t="s">
        <v>2852</v>
      </c>
      <c r="F268" s="5173"/>
    </row>
    <row r="269" spans="2:6" ht="14.5" customHeight="1">
      <c r="B269" s="2688"/>
      <c r="C269" s="5168" t="s">
        <v>3092</v>
      </c>
      <c r="D269" s="5169"/>
      <c r="E269" s="2697" t="s">
        <v>2840</v>
      </c>
      <c r="F269" s="2694" t="s">
        <v>2877</v>
      </c>
    </row>
    <row r="270" spans="2:6" ht="28.5" customHeight="1">
      <c r="B270" s="2695" t="s">
        <v>3093</v>
      </c>
      <c r="C270" s="5168" t="s">
        <v>3094</v>
      </c>
      <c r="D270" s="5169"/>
      <c r="E270" s="2697" t="s">
        <v>2852</v>
      </c>
      <c r="F270" s="2694" t="s">
        <v>3033</v>
      </c>
    </row>
    <row r="271" spans="2:6" ht="14.5" customHeight="1">
      <c r="B271" s="2695" t="s">
        <v>3095</v>
      </c>
      <c r="C271" s="5168" t="s">
        <v>3096</v>
      </c>
      <c r="D271" s="5169"/>
      <c r="E271" s="2698"/>
      <c r="F271" s="2694" t="s">
        <v>3086</v>
      </c>
    </row>
    <row r="272" spans="2:6" ht="27.75" customHeight="1">
      <c r="B272" s="2681" t="s">
        <v>3097</v>
      </c>
      <c r="C272" s="5168" t="s">
        <v>3098</v>
      </c>
      <c r="D272" s="5169"/>
      <c r="E272" s="2698"/>
      <c r="F272" s="5174" t="s">
        <v>3033</v>
      </c>
    </row>
    <row r="273" spans="2:6" ht="27.75" customHeight="1">
      <c r="B273" s="2687"/>
      <c r="C273" s="5168" t="s">
        <v>3099</v>
      </c>
      <c r="D273" s="5169"/>
      <c r="E273" s="2698"/>
      <c r="F273" s="5176"/>
    </row>
    <row r="274" spans="2:6" ht="29.25" customHeight="1">
      <c r="B274" s="2688"/>
      <c r="C274" s="5168" t="s">
        <v>3100</v>
      </c>
      <c r="D274" s="5169"/>
      <c r="E274" s="2698"/>
      <c r="F274" s="5173"/>
    </row>
    <row r="275" spans="2:6" ht="14.5" customHeight="1">
      <c r="B275" s="2681" t="s">
        <v>3101</v>
      </c>
      <c r="C275" s="5168" t="s">
        <v>3102</v>
      </c>
      <c r="D275" s="5169"/>
      <c r="E275" s="2698"/>
      <c r="F275" s="2694" t="s">
        <v>3086</v>
      </c>
    </row>
    <row r="276" spans="2:6" ht="27.75" customHeight="1">
      <c r="B276" s="2687"/>
      <c r="C276" s="5168" t="s">
        <v>3103</v>
      </c>
      <c r="D276" s="5169"/>
      <c r="E276" s="2698"/>
      <c r="F276" s="5174" t="s">
        <v>3033</v>
      </c>
    </row>
    <row r="277" spans="2:6" ht="14.5" customHeight="1">
      <c r="B277" s="2687"/>
      <c r="C277" s="5168" t="s">
        <v>3104</v>
      </c>
      <c r="D277" s="5169"/>
      <c r="E277" s="2698"/>
      <c r="F277" s="5176"/>
    </row>
    <row r="278" spans="2:6" ht="14.5" customHeight="1">
      <c r="B278" s="2687"/>
      <c r="C278" s="5168" t="s">
        <v>3105</v>
      </c>
      <c r="D278" s="5169"/>
      <c r="E278" s="2712" t="s">
        <v>3106</v>
      </c>
      <c r="F278" s="5176"/>
    </row>
    <row r="279" spans="2:6" ht="28.5" customHeight="1">
      <c r="B279" s="2687"/>
      <c r="C279" s="5168" t="s">
        <v>3107</v>
      </c>
      <c r="D279" s="5169"/>
      <c r="E279" s="2698"/>
      <c r="F279" s="5176"/>
    </row>
    <row r="280" spans="2:6" ht="30" customHeight="1">
      <c r="B280" s="2687"/>
      <c r="C280" s="5168" t="s">
        <v>3108</v>
      </c>
      <c r="D280" s="5169"/>
      <c r="E280" s="2697" t="s">
        <v>3064</v>
      </c>
      <c r="F280" s="5176"/>
    </row>
    <row r="281" spans="2:6" ht="14.5" customHeight="1">
      <c r="B281" s="2688"/>
      <c r="C281" s="5168" t="s">
        <v>3109</v>
      </c>
      <c r="D281" s="5169"/>
      <c r="E281" s="2698"/>
      <c r="F281" s="5173"/>
    </row>
    <row r="282" spans="2:6" ht="28.5" customHeight="1">
      <c r="B282" s="2681" t="s">
        <v>3061</v>
      </c>
      <c r="C282" s="5168" t="s">
        <v>3110</v>
      </c>
      <c r="D282" s="5169"/>
      <c r="E282" s="2698"/>
      <c r="F282" s="5172" t="s">
        <v>2836</v>
      </c>
    </row>
    <row r="283" spans="2:6" ht="52.5" customHeight="1">
      <c r="B283" s="2687"/>
      <c r="C283" s="5168" t="s">
        <v>3111</v>
      </c>
      <c r="D283" s="5169"/>
      <c r="E283" s="2698"/>
      <c r="F283" s="5176"/>
    </row>
    <row r="284" spans="2:6" ht="29.15" customHeight="1">
      <c r="B284" s="2688"/>
      <c r="C284" s="5168" t="s">
        <v>3112</v>
      </c>
      <c r="D284" s="5169"/>
      <c r="E284" s="2711" t="s">
        <v>2852</v>
      </c>
      <c r="F284" s="5173"/>
    </row>
    <row r="285" spans="2:6" ht="29.15" customHeight="1">
      <c r="B285" s="2681" t="s">
        <v>3113</v>
      </c>
      <c r="C285" s="5168" t="s">
        <v>3114</v>
      </c>
      <c r="D285" s="5169"/>
      <c r="E285" s="2697" t="s">
        <v>2852</v>
      </c>
      <c r="F285" s="5172" t="s">
        <v>2836</v>
      </c>
    </row>
    <row r="286" spans="2:6" ht="29.15" customHeight="1">
      <c r="B286" s="2687"/>
      <c r="C286" s="5168" t="s">
        <v>3115</v>
      </c>
      <c r="D286" s="5169"/>
      <c r="E286" s="2697" t="s">
        <v>2852</v>
      </c>
      <c r="F286" s="5176"/>
    </row>
    <row r="287" spans="2:6" ht="29.15" customHeight="1">
      <c r="B287" s="2687"/>
      <c r="C287" s="5168" t="s">
        <v>3116</v>
      </c>
      <c r="D287" s="5169"/>
      <c r="E287" s="2697" t="s">
        <v>2852</v>
      </c>
      <c r="F287" s="5176"/>
    </row>
    <row r="288" spans="2:6" ht="29.15" customHeight="1">
      <c r="B288" s="2687"/>
      <c r="C288" s="5168" t="s">
        <v>3117</v>
      </c>
      <c r="D288" s="5169"/>
      <c r="E288" s="2711" t="s">
        <v>2852</v>
      </c>
      <c r="F288" s="5176"/>
    </row>
    <row r="289" spans="2:6" ht="29.15" customHeight="1">
      <c r="B289" s="2687"/>
      <c r="C289" s="5168" t="s">
        <v>3118</v>
      </c>
      <c r="D289" s="5169"/>
      <c r="E289" s="2697" t="s">
        <v>2852</v>
      </c>
      <c r="F289" s="5173"/>
    </row>
    <row r="290" spans="2:6" ht="14.5" customHeight="1">
      <c r="B290" s="2688"/>
      <c r="C290" s="5168" t="s">
        <v>3119</v>
      </c>
      <c r="D290" s="5169"/>
      <c r="E290" s="2698"/>
      <c r="F290" s="2682" t="s">
        <v>2811</v>
      </c>
    </row>
    <row r="291" spans="2:6" ht="14.5" customHeight="1">
      <c r="B291" s="2681" t="s">
        <v>2868</v>
      </c>
      <c r="C291" s="5168" t="s">
        <v>3120</v>
      </c>
      <c r="D291" s="5169"/>
      <c r="E291" s="2698"/>
      <c r="F291" s="5172" t="s">
        <v>2836</v>
      </c>
    </row>
    <row r="292" spans="2:6" ht="14.5" customHeight="1">
      <c r="B292" s="2687"/>
      <c r="C292" s="5168" t="s">
        <v>3121</v>
      </c>
      <c r="D292" s="5169"/>
      <c r="E292" s="2698"/>
      <c r="F292" s="5176"/>
    </row>
    <row r="293" spans="2:6" ht="42.75" customHeight="1">
      <c r="B293" s="2687"/>
      <c r="C293" s="5168" t="s">
        <v>3122</v>
      </c>
      <c r="D293" s="5169"/>
      <c r="E293" s="2698"/>
      <c r="F293" s="5176"/>
    </row>
    <row r="294" spans="2:6" ht="14.5" customHeight="1">
      <c r="B294" s="2687"/>
      <c r="C294" s="5168" t="s">
        <v>3123</v>
      </c>
      <c r="D294" s="5169"/>
      <c r="E294" s="2698"/>
      <c r="F294" s="5176"/>
    </row>
    <row r="295" spans="2:6" ht="14.5" customHeight="1">
      <c r="B295" s="2688"/>
      <c r="C295" s="5168" t="s">
        <v>3124</v>
      </c>
      <c r="D295" s="5169"/>
      <c r="E295" s="2698"/>
      <c r="F295" s="5173"/>
    </row>
    <row r="296" spans="2:6" ht="14.5" customHeight="1">
      <c r="B296" s="2691" t="s">
        <v>3074</v>
      </c>
      <c r="C296" s="5168" t="s">
        <v>3081</v>
      </c>
      <c r="D296" s="5169"/>
      <c r="E296" s="2697" t="s">
        <v>2852</v>
      </c>
      <c r="F296" s="5177" t="s">
        <v>2865</v>
      </c>
    </row>
    <row r="297" spans="2:6" ht="14.5" customHeight="1">
      <c r="B297" s="2688"/>
      <c r="C297" s="5168" t="s">
        <v>3125</v>
      </c>
      <c r="D297" s="5169"/>
      <c r="E297" s="2698"/>
      <c r="F297" s="5173"/>
    </row>
    <row r="298" spans="2:6" ht="14.5" customHeight="1"/>
    <row r="299" spans="2:6" ht="47.25" customHeight="1">
      <c r="B299" s="2673">
        <v>13</v>
      </c>
    </row>
    <row r="300" spans="2:6" ht="14.5" customHeight="1"/>
    <row r="301" spans="2:6" ht="28.5" customHeight="1">
      <c r="B301" s="2693" t="s">
        <v>2829</v>
      </c>
      <c r="C301" s="5170" t="s">
        <v>2830</v>
      </c>
      <c r="D301" s="5171"/>
      <c r="E301" s="2677" t="s">
        <v>2831</v>
      </c>
      <c r="F301" s="2694" t="s">
        <v>2832</v>
      </c>
    </row>
    <row r="302" spans="2:6" ht="14.5" customHeight="1">
      <c r="B302" s="2681" t="s">
        <v>3126</v>
      </c>
      <c r="C302" s="5168" t="s">
        <v>3127</v>
      </c>
      <c r="D302" s="5169"/>
      <c r="E302" s="2698"/>
      <c r="F302" s="5172" t="s">
        <v>2836</v>
      </c>
    </row>
    <row r="303" spans="2:6" ht="28.5" customHeight="1">
      <c r="B303" s="2688"/>
      <c r="C303" s="5168" t="s">
        <v>3128</v>
      </c>
      <c r="D303" s="5169"/>
      <c r="E303" s="2698"/>
      <c r="F303" s="5173"/>
    </row>
    <row r="304" spans="2:6" ht="14.5" customHeight="1">
      <c r="B304" s="2681" t="s">
        <v>3129</v>
      </c>
      <c r="C304" s="5168" t="s">
        <v>3130</v>
      </c>
      <c r="D304" s="5169"/>
      <c r="E304" s="2698"/>
      <c r="F304" s="2696" t="s">
        <v>2900</v>
      </c>
    </row>
    <row r="305" spans="2:6" ht="27.75" customHeight="1">
      <c r="B305" s="2687"/>
      <c r="C305" s="5168" t="s">
        <v>3131</v>
      </c>
      <c r="D305" s="5169"/>
      <c r="E305" s="2698"/>
      <c r="F305" s="5172" t="s">
        <v>2836</v>
      </c>
    </row>
    <row r="306" spans="2:6" ht="42" customHeight="1">
      <c r="B306" s="2687"/>
      <c r="C306" s="5168" t="s">
        <v>3132</v>
      </c>
      <c r="D306" s="5169"/>
      <c r="E306" s="2698"/>
      <c r="F306" s="5176"/>
    </row>
    <row r="307" spans="2:6" ht="27.75" customHeight="1">
      <c r="B307" s="2687"/>
      <c r="C307" s="5168" t="s">
        <v>3133</v>
      </c>
      <c r="D307" s="5169"/>
      <c r="E307" s="2698"/>
      <c r="F307" s="5173"/>
    </row>
    <row r="308" spans="2:6" ht="14.5" customHeight="1">
      <c r="B308" s="2688"/>
      <c r="C308" s="5168" t="s">
        <v>3134</v>
      </c>
      <c r="D308" s="5169"/>
      <c r="E308" s="2698"/>
      <c r="F308" s="2696" t="s">
        <v>2938</v>
      </c>
    </row>
    <row r="309" spans="2:6" ht="27" customHeight="1">
      <c r="B309" s="2681" t="s">
        <v>3135</v>
      </c>
      <c r="C309" s="5168" t="s">
        <v>3136</v>
      </c>
      <c r="D309" s="5169"/>
      <c r="E309" s="2697" t="s">
        <v>3106</v>
      </c>
      <c r="F309" s="5172" t="s">
        <v>2836</v>
      </c>
    </row>
    <row r="310" spans="2:6" ht="14.5" customHeight="1">
      <c r="B310" s="2687"/>
      <c r="C310" s="5168" t="s">
        <v>3137</v>
      </c>
      <c r="D310" s="5169"/>
      <c r="E310" s="2698"/>
      <c r="F310" s="5176"/>
    </row>
    <row r="311" spans="2:6" ht="28.5" customHeight="1">
      <c r="B311" s="2688"/>
      <c r="C311" s="5168" t="s">
        <v>3138</v>
      </c>
      <c r="D311" s="5169"/>
      <c r="E311" s="2698"/>
      <c r="F311" s="5173"/>
    </row>
    <row r="312" spans="2:6" ht="27.75" customHeight="1">
      <c r="B312" s="2695" t="s">
        <v>3139</v>
      </c>
      <c r="C312" s="5168" t="s">
        <v>3140</v>
      </c>
      <c r="D312" s="5169"/>
      <c r="E312" s="2698"/>
      <c r="F312" s="2696" t="s">
        <v>2836</v>
      </c>
    </row>
    <row r="313" spans="2:6" ht="29.25" customHeight="1">
      <c r="B313" s="2695" t="s">
        <v>3141</v>
      </c>
      <c r="C313" s="5168" t="s">
        <v>3142</v>
      </c>
      <c r="D313" s="5169"/>
      <c r="E313" s="2698"/>
      <c r="F313" s="2696" t="s">
        <v>2836</v>
      </c>
    </row>
    <row r="314" spans="2:6" ht="14.5" customHeight="1">
      <c r="B314" s="2695" t="s">
        <v>3143</v>
      </c>
      <c r="C314" s="5168" t="s">
        <v>3144</v>
      </c>
      <c r="D314" s="5169"/>
      <c r="E314" s="2697" t="s">
        <v>2852</v>
      </c>
      <c r="F314" s="2696" t="s">
        <v>2848</v>
      </c>
    </row>
    <row r="315" spans="2:6" ht="30.75" customHeight="1">
      <c r="B315" s="2681" t="s">
        <v>3145</v>
      </c>
      <c r="C315" s="5168" t="s">
        <v>3146</v>
      </c>
      <c r="D315" s="5169"/>
      <c r="E315" s="2682" t="s">
        <v>3147</v>
      </c>
      <c r="F315" s="2696" t="s">
        <v>2836</v>
      </c>
    </row>
    <row r="316" spans="2:6" ht="14.5" customHeight="1">
      <c r="B316" s="2687"/>
      <c r="C316" s="5168" t="s">
        <v>3148</v>
      </c>
      <c r="D316" s="5169"/>
      <c r="E316" s="2698"/>
      <c r="F316" s="5177" t="s">
        <v>2865</v>
      </c>
    </row>
    <row r="317" spans="2:6" ht="14.5" customHeight="1">
      <c r="B317" s="2688"/>
      <c r="C317" s="5168" t="s">
        <v>3149</v>
      </c>
      <c r="D317" s="5169"/>
      <c r="E317" s="2698"/>
      <c r="F317" s="5173"/>
    </row>
    <row r="318" spans="2:6" ht="14.5" customHeight="1"/>
    <row r="319" spans="2:6" ht="14.5" customHeight="1"/>
    <row r="320" spans="2:6" ht="14.5" customHeight="1"/>
    <row r="321" spans="2:6" ht="14.5" customHeight="1">
      <c r="B321" s="2673">
        <v>14</v>
      </c>
    </row>
    <row r="322" spans="2:6" ht="14.5" customHeight="1"/>
    <row r="323" spans="2:6" ht="28.5" customHeight="1">
      <c r="B323" s="2693" t="s">
        <v>2829</v>
      </c>
      <c r="C323" s="5170" t="s">
        <v>2830</v>
      </c>
      <c r="D323" s="5171"/>
      <c r="E323" s="2715" t="s">
        <v>3150</v>
      </c>
      <c r="F323" s="2694" t="s">
        <v>2832</v>
      </c>
    </row>
    <row r="324" spans="2:6" ht="30" customHeight="1">
      <c r="B324" s="2681" t="s">
        <v>2833</v>
      </c>
      <c r="C324" s="5168" t="s">
        <v>3151</v>
      </c>
      <c r="D324" s="5169"/>
      <c r="E324" s="2694" t="s">
        <v>3152</v>
      </c>
      <c r="F324" s="5174" t="s">
        <v>2836</v>
      </c>
    </row>
    <row r="325" spans="2:6" ht="29.25" customHeight="1">
      <c r="B325" s="2688"/>
      <c r="C325" s="5168" t="s">
        <v>3153</v>
      </c>
      <c r="D325" s="5169"/>
      <c r="E325" s="2694" t="s">
        <v>3064</v>
      </c>
      <c r="F325" s="5175"/>
    </row>
    <row r="326" spans="2:6" ht="27" customHeight="1">
      <c r="B326" s="2695" t="s">
        <v>2911</v>
      </c>
      <c r="C326" s="5168" t="s">
        <v>3154</v>
      </c>
      <c r="D326" s="5169"/>
      <c r="E326" s="2694" t="s">
        <v>3155</v>
      </c>
      <c r="F326" s="2694" t="s">
        <v>2836</v>
      </c>
    </row>
    <row r="327" spans="2:6" ht="14.5" customHeight="1"/>
    <row r="328" spans="2:6" ht="39" customHeight="1">
      <c r="B328" s="2673">
        <v>15</v>
      </c>
    </row>
    <row r="329" spans="2:6" ht="14.5" customHeight="1"/>
    <row r="330" spans="2:6" ht="30.75" customHeight="1">
      <c r="B330" s="2693" t="s">
        <v>2829</v>
      </c>
      <c r="C330" s="5170" t="s">
        <v>2830</v>
      </c>
      <c r="D330" s="5171"/>
      <c r="E330" s="2715" t="s">
        <v>3150</v>
      </c>
      <c r="F330" s="2694" t="s">
        <v>2832</v>
      </c>
    </row>
    <row r="331" spans="2:6" ht="14.5" customHeight="1">
      <c r="B331" s="2681" t="s">
        <v>3156</v>
      </c>
      <c r="C331" s="5168" t="s">
        <v>3157</v>
      </c>
      <c r="D331" s="5169"/>
      <c r="E331" s="2698"/>
      <c r="F331" s="5172" t="s">
        <v>2836</v>
      </c>
    </row>
    <row r="332" spans="2:6" ht="27.75" customHeight="1">
      <c r="B332" s="2687"/>
      <c r="C332" s="5168" t="s">
        <v>3108</v>
      </c>
      <c r="D332" s="5169"/>
      <c r="E332" s="2697" t="s">
        <v>2962</v>
      </c>
      <c r="F332" s="5176"/>
    </row>
    <row r="333" spans="2:6" ht="26.25" customHeight="1">
      <c r="B333" s="2688"/>
      <c r="C333" s="5168" t="s">
        <v>3153</v>
      </c>
      <c r="D333" s="5169"/>
      <c r="E333" s="2697" t="s">
        <v>2919</v>
      </c>
      <c r="F333" s="5173"/>
    </row>
    <row r="334" spans="2:6" ht="14.5" customHeight="1">
      <c r="B334" s="2695" t="s">
        <v>3158</v>
      </c>
      <c r="C334" s="5168" t="s">
        <v>3159</v>
      </c>
      <c r="D334" s="5169"/>
      <c r="E334" s="2698"/>
      <c r="F334" s="2696" t="s">
        <v>2836</v>
      </c>
    </row>
    <row r="335" spans="2:6" ht="27.75" customHeight="1">
      <c r="B335" s="2681" t="s">
        <v>3061</v>
      </c>
      <c r="C335" s="5168" t="s">
        <v>3160</v>
      </c>
      <c r="D335" s="5169"/>
      <c r="E335" s="2698"/>
      <c r="F335" s="5172" t="s">
        <v>2836</v>
      </c>
    </row>
    <row r="336" spans="2:6" ht="27" customHeight="1">
      <c r="B336" s="2687"/>
      <c r="C336" s="5168" t="s">
        <v>3161</v>
      </c>
      <c r="D336" s="5169"/>
      <c r="E336" s="2697" t="s">
        <v>2852</v>
      </c>
      <c r="F336" s="5173"/>
    </row>
    <row r="337" spans="2:6" ht="14.5" customHeight="1">
      <c r="B337" s="2688"/>
      <c r="C337" s="5168" t="s">
        <v>3162</v>
      </c>
      <c r="D337" s="5169"/>
      <c r="E337" s="2698"/>
      <c r="F337" s="2682" t="s">
        <v>2811</v>
      </c>
    </row>
    <row r="338" spans="2:6" ht="14.5" customHeight="1">
      <c r="F338" s="2716"/>
    </row>
    <row r="339" spans="2:6" ht="56.25" customHeight="1">
      <c r="B339" s="2673">
        <v>16</v>
      </c>
      <c r="F339" s="2716"/>
    </row>
    <row r="340" spans="2:6" ht="14.5" customHeight="1">
      <c r="F340" s="2716"/>
    </row>
    <row r="341" spans="2:6" ht="27" customHeight="1">
      <c r="B341" s="2693" t="s">
        <v>2829</v>
      </c>
      <c r="C341" s="5170" t="s">
        <v>2830</v>
      </c>
      <c r="D341" s="5171"/>
      <c r="E341" s="2715" t="s">
        <v>3150</v>
      </c>
      <c r="F341" s="2694" t="s">
        <v>2832</v>
      </c>
    </row>
    <row r="342" spans="2:6" ht="14.5" customHeight="1">
      <c r="B342" s="2695" t="s">
        <v>3163</v>
      </c>
      <c r="C342" s="5168" t="s">
        <v>3164</v>
      </c>
      <c r="D342" s="5169"/>
      <c r="E342" s="2698"/>
      <c r="F342" s="2696" t="s">
        <v>2865</v>
      </c>
    </row>
    <row r="343" spans="2:6" ht="14.5" customHeight="1"/>
    <row r="344" spans="2:6" ht="42.75" customHeight="1">
      <c r="B344" s="2673">
        <v>17</v>
      </c>
    </row>
    <row r="345" spans="2:6" ht="14.5" customHeight="1"/>
    <row r="346" spans="2:6" ht="25.5" customHeight="1">
      <c r="B346" s="2693" t="s">
        <v>2829</v>
      </c>
      <c r="C346" s="5170" t="s">
        <v>2830</v>
      </c>
      <c r="D346" s="5171"/>
      <c r="E346" s="2715" t="s">
        <v>3150</v>
      </c>
      <c r="F346" s="2694" t="s">
        <v>2832</v>
      </c>
    </row>
    <row r="347" spans="2:6" ht="14.5" customHeight="1">
      <c r="B347" s="2695" t="s">
        <v>3165</v>
      </c>
      <c r="C347" s="5168" t="s">
        <v>3166</v>
      </c>
      <c r="D347" s="5169"/>
      <c r="E347" s="2698"/>
      <c r="F347" s="2696" t="s">
        <v>2865</v>
      </c>
    </row>
    <row r="348" spans="2:6" ht="14.5" customHeight="1"/>
  </sheetData>
  <mergeCells count="308">
    <mergeCell ref="C38:D38"/>
    <mergeCell ref="C39:D39"/>
    <mergeCell ref="C43:D43"/>
    <mergeCell ref="C44:D44"/>
    <mergeCell ref="F44:F50"/>
    <mergeCell ref="C45:D45"/>
    <mergeCell ref="C46:D46"/>
    <mergeCell ref="C47:D47"/>
    <mergeCell ref="C48:D48"/>
    <mergeCell ref="C49:D49"/>
    <mergeCell ref="C56:D56"/>
    <mergeCell ref="C57:D57"/>
    <mergeCell ref="C58:D58"/>
    <mergeCell ref="F58:F61"/>
    <mergeCell ref="C59:D59"/>
    <mergeCell ref="C60:D60"/>
    <mergeCell ref="C61:D61"/>
    <mergeCell ref="C50:D50"/>
    <mergeCell ref="C51:D51"/>
    <mergeCell ref="C52:D52"/>
    <mergeCell ref="C53:D53"/>
    <mergeCell ref="F53:F55"/>
    <mergeCell ref="C54:D54"/>
    <mergeCell ref="C55:D55"/>
    <mergeCell ref="C67:D67"/>
    <mergeCell ref="C71:D71"/>
    <mergeCell ref="C72:D72"/>
    <mergeCell ref="F72:F73"/>
    <mergeCell ref="C73:D73"/>
    <mergeCell ref="C74:D74"/>
    <mergeCell ref="C62:D62"/>
    <mergeCell ref="C63:D63"/>
    <mergeCell ref="C64:D64"/>
    <mergeCell ref="F64:F65"/>
    <mergeCell ref="C65:D65"/>
    <mergeCell ref="C66:D66"/>
    <mergeCell ref="C83:D83"/>
    <mergeCell ref="C84:D84"/>
    <mergeCell ref="F84:F85"/>
    <mergeCell ref="C85:D85"/>
    <mergeCell ref="C86:D86"/>
    <mergeCell ref="C87:D87"/>
    <mergeCell ref="C75:D75"/>
    <mergeCell ref="C76:D76"/>
    <mergeCell ref="C80:D80"/>
    <mergeCell ref="C81:D81"/>
    <mergeCell ref="F81:F82"/>
    <mergeCell ref="C82:D82"/>
    <mergeCell ref="F107:F114"/>
    <mergeCell ref="C108:D108"/>
    <mergeCell ref="C109:D109"/>
    <mergeCell ref="C110:D110"/>
    <mergeCell ref="C111:D111"/>
    <mergeCell ref="C94:D94"/>
    <mergeCell ref="C95:D95"/>
    <mergeCell ref="C96:D96"/>
    <mergeCell ref="C97:D97"/>
    <mergeCell ref="F97:F104"/>
    <mergeCell ref="C98:D98"/>
    <mergeCell ref="C99:D99"/>
    <mergeCell ref="C100:D100"/>
    <mergeCell ref="C101:D101"/>
    <mergeCell ref="C102:D102"/>
    <mergeCell ref="C112:D112"/>
    <mergeCell ref="C113:D113"/>
    <mergeCell ref="C114:D114"/>
    <mergeCell ref="C115:D115"/>
    <mergeCell ref="C116:D116"/>
    <mergeCell ref="C117:D117"/>
    <mergeCell ref="C103:D103"/>
    <mergeCell ref="C104:D104"/>
    <mergeCell ref="C105:D105"/>
    <mergeCell ref="C106:D106"/>
    <mergeCell ref="C107:D107"/>
    <mergeCell ref="C126:D126"/>
    <mergeCell ref="C127:D127"/>
    <mergeCell ref="C128:D128"/>
    <mergeCell ref="C129:D129"/>
    <mergeCell ref="C130:D130"/>
    <mergeCell ref="C131:D131"/>
    <mergeCell ref="F117:F120"/>
    <mergeCell ref="C118:D118"/>
    <mergeCell ref="C119:D119"/>
    <mergeCell ref="C120:D120"/>
    <mergeCell ref="C121:D121"/>
    <mergeCell ref="F121:F122"/>
    <mergeCell ref="C122:D122"/>
    <mergeCell ref="C137:D137"/>
    <mergeCell ref="F137:F142"/>
    <mergeCell ref="C138:D138"/>
    <mergeCell ref="C139:D139"/>
    <mergeCell ref="C140:D140"/>
    <mergeCell ref="C141:D141"/>
    <mergeCell ref="C142:D142"/>
    <mergeCell ref="C132:D132"/>
    <mergeCell ref="F132:F136"/>
    <mergeCell ref="C133:D133"/>
    <mergeCell ref="C134:D134"/>
    <mergeCell ref="C135:D135"/>
    <mergeCell ref="C136:D136"/>
    <mergeCell ref="C150:D150"/>
    <mergeCell ref="C151:D151"/>
    <mergeCell ref="C152:D152"/>
    <mergeCell ref="F152:F155"/>
    <mergeCell ref="C153:D153"/>
    <mergeCell ref="C154:D154"/>
    <mergeCell ref="C155:D155"/>
    <mergeCell ref="C143:D143"/>
    <mergeCell ref="C144:D144"/>
    <mergeCell ref="F144:F149"/>
    <mergeCell ref="C145:D145"/>
    <mergeCell ref="C146:D146"/>
    <mergeCell ref="C147:D147"/>
    <mergeCell ref="C148:D148"/>
    <mergeCell ref="C149:D149"/>
    <mergeCell ref="C165:D165"/>
    <mergeCell ref="C166:D166"/>
    <mergeCell ref="F166:F169"/>
    <mergeCell ref="C167:D167"/>
    <mergeCell ref="C168:D168"/>
    <mergeCell ref="C169:D169"/>
    <mergeCell ref="C156:D156"/>
    <mergeCell ref="C157:D157"/>
    <mergeCell ref="C161:D161"/>
    <mergeCell ref="C162:D162"/>
    <mergeCell ref="F162:F164"/>
    <mergeCell ref="C163:D163"/>
    <mergeCell ref="C164:D164"/>
    <mergeCell ref="C175:D175"/>
    <mergeCell ref="C179:D179"/>
    <mergeCell ref="C180:D180"/>
    <mergeCell ref="F180:F181"/>
    <mergeCell ref="C181:D181"/>
    <mergeCell ref="C182:D182"/>
    <mergeCell ref="C170:D170"/>
    <mergeCell ref="C171:D171"/>
    <mergeCell ref="C172:D172"/>
    <mergeCell ref="F172:F173"/>
    <mergeCell ref="C173:D173"/>
    <mergeCell ref="C174:D174"/>
    <mergeCell ref="C190:D190"/>
    <mergeCell ref="C191:D191"/>
    <mergeCell ref="F191:F193"/>
    <mergeCell ref="C192:D192"/>
    <mergeCell ref="C193:D193"/>
    <mergeCell ref="C194:D194"/>
    <mergeCell ref="C183:D183"/>
    <mergeCell ref="F183:F184"/>
    <mergeCell ref="C184:D184"/>
    <mergeCell ref="C185:D185"/>
    <mergeCell ref="F185:F186"/>
    <mergeCell ref="C186:D186"/>
    <mergeCell ref="C204:D204"/>
    <mergeCell ref="F204:F208"/>
    <mergeCell ref="C205:D205"/>
    <mergeCell ref="C206:D206"/>
    <mergeCell ref="C207:D207"/>
    <mergeCell ref="C208:D208"/>
    <mergeCell ref="C195:D195"/>
    <mergeCell ref="C196:D196"/>
    <mergeCell ref="C200:D200"/>
    <mergeCell ref="C201:D201"/>
    <mergeCell ref="C202:D202"/>
    <mergeCell ref="C203:D203"/>
    <mergeCell ref="C209:D209"/>
    <mergeCell ref="F209:F211"/>
    <mergeCell ref="C210:D210"/>
    <mergeCell ref="C211:D211"/>
    <mergeCell ref="C212:D212"/>
    <mergeCell ref="C213:D213"/>
    <mergeCell ref="F213:F219"/>
    <mergeCell ref="C214:D214"/>
    <mergeCell ref="C215:D215"/>
    <mergeCell ref="C216:D216"/>
    <mergeCell ref="C226:D226"/>
    <mergeCell ref="C227:D227"/>
    <mergeCell ref="C228:D228"/>
    <mergeCell ref="F228:F231"/>
    <mergeCell ref="C229:D229"/>
    <mergeCell ref="C230:D230"/>
    <mergeCell ref="C231:D231"/>
    <mergeCell ref="C217:D217"/>
    <mergeCell ref="C218:D218"/>
    <mergeCell ref="C219:D219"/>
    <mergeCell ref="C220:D220"/>
    <mergeCell ref="C221:D221"/>
    <mergeCell ref="F221:F226"/>
    <mergeCell ref="C222:D222"/>
    <mergeCell ref="C223:D223"/>
    <mergeCell ref="C224:D224"/>
    <mergeCell ref="C225:D225"/>
    <mergeCell ref="C238:D238"/>
    <mergeCell ref="C239:D239"/>
    <mergeCell ref="C240:D240"/>
    <mergeCell ref="F240:F243"/>
    <mergeCell ref="C241:D241"/>
    <mergeCell ref="C242:D242"/>
    <mergeCell ref="C243:D243"/>
    <mergeCell ref="C232:D232"/>
    <mergeCell ref="F232:F233"/>
    <mergeCell ref="C233:D233"/>
    <mergeCell ref="C234:D234"/>
    <mergeCell ref="C235:D235"/>
    <mergeCell ref="C236:D236"/>
    <mergeCell ref="F236:F237"/>
    <mergeCell ref="C237:D237"/>
    <mergeCell ref="C252:D252"/>
    <mergeCell ref="F252:F254"/>
    <mergeCell ref="C253:D253"/>
    <mergeCell ref="C254:D254"/>
    <mergeCell ref="C255:D255"/>
    <mergeCell ref="C259:D259"/>
    <mergeCell ref="C244:D244"/>
    <mergeCell ref="C245:D245"/>
    <mergeCell ref="F245:F247"/>
    <mergeCell ref="C246:D246"/>
    <mergeCell ref="C247:D247"/>
    <mergeCell ref="C248:D248"/>
    <mergeCell ref="F248:F251"/>
    <mergeCell ref="C249:D249"/>
    <mergeCell ref="C250:D250"/>
    <mergeCell ref="C251:D251"/>
    <mergeCell ref="C266:D266"/>
    <mergeCell ref="F266:F268"/>
    <mergeCell ref="C267:D267"/>
    <mergeCell ref="C268:D268"/>
    <mergeCell ref="C269:D269"/>
    <mergeCell ref="C270:D270"/>
    <mergeCell ref="C260:D260"/>
    <mergeCell ref="C261:D261"/>
    <mergeCell ref="C262:D262"/>
    <mergeCell ref="F262:F265"/>
    <mergeCell ref="C263:D263"/>
    <mergeCell ref="C264:D264"/>
    <mergeCell ref="C265:D265"/>
    <mergeCell ref="C276:D276"/>
    <mergeCell ref="F276:F281"/>
    <mergeCell ref="C277:D277"/>
    <mergeCell ref="C278:D278"/>
    <mergeCell ref="C279:D279"/>
    <mergeCell ref="C280:D280"/>
    <mergeCell ref="C281:D281"/>
    <mergeCell ref="C271:D271"/>
    <mergeCell ref="C272:D272"/>
    <mergeCell ref="F272:F274"/>
    <mergeCell ref="C273:D273"/>
    <mergeCell ref="C274:D274"/>
    <mergeCell ref="C275:D275"/>
    <mergeCell ref="C290:D290"/>
    <mergeCell ref="C291:D291"/>
    <mergeCell ref="F291:F295"/>
    <mergeCell ref="C292:D292"/>
    <mergeCell ref="C293:D293"/>
    <mergeCell ref="C294:D294"/>
    <mergeCell ref="C295:D295"/>
    <mergeCell ref="C282:D282"/>
    <mergeCell ref="F282:F284"/>
    <mergeCell ref="C283:D283"/>
    <mergeCell ref="C284:D284"/>
    <mergeCell ref="C285:D285"/>
    <mergeCell ref="F285:F289"/>
    <mergeCell ref="C286:D286"/>
    <mergeCell ref="C287:D287"/>
    <mergeCell ref="C288:D288"/>
    <mergeCell ref="C289:D289"/>
    <mergeCell ref="C304:D304"/>
    <mergeCell ref="C305:D305"/>
    <mergeCell ref="F305:F307"/>
    <mergeCell ref="C306:D306"/>
    <mergeCell ref="C307:D307"/>
    <mergeCell ref="C308:D308"/>
    <mergeCell ref="C296:D296"/>
    <mergeCell ref="F296:F297"/>
    <mergeCell ref="C297:D297"/>
    <mergeCell ref="C301:D301"/>
    <mergeCell ref="C302:D302"/>
    <mergeCell ref="F302:F303"/>
    <mergeCell ref="C303:D303"/>
    <mergeCell ref="C314:D314"/>
    <mergeCell ref="C315:D315"/>
    <mergeCell ref="C316:D316"/>
    <mergeCell ref="F316:F317"/>
    <mergeCell ref="C317:D317"/>
    <mergeCell ref="C323:D323"/>
    <mergeCell ref="C309:D309"/>
    <mergeCell ref="F309:F311"/>
    <mergeCell ref="C310:D310"/>
    <mergeCell ref="C311:D311"/>
    <mergeCell ref="C312:D312"/>
    <mergeCell ref="C313:D313"/>
    <mergeCell ref="C324:D324"/>
    <mergeCell ref="F324:F325"/>
    <mergeCell ref="C325:D325"/>
    <mergeCell ref="C326:D326"/>
    <mergeCell ref="C330:D330"/>
    <mergeCell ref="C331:D331"/>
    <mergeCell ref="F331:F333"/>
    <mergeCell ref="C332:D332"/>
    <mergeCell ref="C333:D333"/>
    <mergeCell ref="C342:D342"/>
    <mergeCell ref="C346:D346"/>
    <mergeCell ref="C347:D347"/>
    <mergeCell ref="C334:D334"/>
    <mergeCell ref="C335:D335"/>
    <mergeCell ref="F335:F336"/>
    <mergeCell ref="C336:D336"/>
    <mergeCell ref="C337:D337"/>
    <mergeCell ref="C341:D341"/>
  </mergeCells>
  <phoneticPr fontId="14"/>
  <hyperlinks>
    <hyperlink ref="F1" location="トップ!A1" display="トップへ" xr:uid="{144E3230-CE55-4B79-9BE2-5F790A28E7D0}"/>
    <hyperlink ref="B1" location="トップ!A1" display="トップへ" xr:uid="{FA00A05C-8680-42FA-8FAB-B291F225549D}"/>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D16"/>
  <sheetViews>
    <sheetView view="pageBreakPreview" zoomScaleNormal="100" zoomScaleSheetLayoutView="100" workbookViewId="0"/>
  </sheetViews>
  <sheetFormatPr defaultColWidth="9" defaultRowHeight="13"/>
  <cols>
    <col min="1" max="1" width="20.26953125" style="94" customWidth="1"/>
    <col min="2" max="2" width="9" style="94"/>
    <col min="3" max="3" width="64.6328125" style="94" customWidth="1"/>
    <col min="4" max="4" width="9.453125" style="94" customWidth="1"/>
    <col min="5" max="16384" width="9" style="94"/>
  </cols>
  <sheetData>
    <row r="1" spans="2:4" ht="8.25" customHeight="1" thickBot="1">
      <c r="C1" s="107"/>
    </row>
    <row r="2" spans="2:4" ht="63" customHeight="1" thickBot="1">
      <c r="B2" s="95"/>
      <c r="C2" s="98" t="s">
        <v>1475</v>
      </c>
      <c r="D2" s="97" t="s">
        <v>135</v>
      </c>
    </row>
    <row r="3" spans="2:4" ht="63" customHeight="1" thickBot="1">
      <c r="B3" s="95" t="s">
        <v>1465</v>
      </c>
      <c r="C3" s="96" t="s">
        <v>1476</v>
      </c>
      <c r="D3" s="97"/>
    </row>
    <row r="4" spans="2:4" ht="63" customHeight="1" thickBot="1">
      <c r="B4" s="95" t="s">
        <v>1709</v>
      </c>
      <c r="C4" s="96" t="s">
        <v>1614</v>
      </c>
      <c r="D4" s="97" t="s">
        <v>135</v>
      </c>
    </row>
    <row r="5" spans="2:4" ht="63" customHeight="1" thickBot="1">
      <c r="B5" s="95" t="s">
        <v>1466</v>
      </c>
      <c r="C5" s="96" t="s">
        <v>1477</v>
      </c>
      <c r="D5" s="97"/>
    </row>
    <row r="6" spans="2:4" ht="63" customHeight="1" thickBot="1">
      <c r="B6" s="95" t="s">
        <v>1467</v>
      </c>
      <c r="C6" s="96" t="s">
        <v>267</v>
      </c>
      <c r="D6" s="97" t="s">
        <v>135</v>
      </c>
    </row>
    <row r="7" spans="2:4" ht="63" customHeight="1" thickBot="1">
      <c r="B7" s="95" t="s">
        <v>1468</v>
      </c>
      <c r="C7" s="96" t="s">
        <v>84</v>
      </c>
      <c r="D7" s="97" t="s">
        <v>135</v>
      </c>
    </row>
    <row r="8" spans="2:4" ht="63" customHeight="1" thickBot="1">
      <c r="B8" s="95" t="s">
        <v>1469</v>
      </c>
      <c r="C8" s="96" t="s">
        <v>1478</v>
      </c>
      <c r="D8" s="97" t="s">
        <v>135</v>
      </c>
    </row>
    <row r="9" spans="2:4" ht="63" customHeight="1" thickBot="1">
      <c r="B9" s="95" t="s">
        <v>1470</v>
      </c>
      <c r="C9" s="96" t="s">
        <v>1479</v>
      </c>
      <c r="D9" s="97"/>
    </row>
    <row r="10" spans="2:4" ht="63" customHeight="1" thickBot="1">
      <c r="B10" s="95" t="s">
        <v>1471</v>
      </c>
      <c r="C10" s="96" t="s">
        <v>451</v>
      </c>
      <c r="D10" s="97" t="s">
        <v>135</v>
      </c>
    </row>
    <row r="11" spans="2:4" ht="63" customHeight="1" thickBot="1">
      <c r="B11" s="95" t="s">
        <v>1472</v>
      </c>
      <c r="C11" s="96" t="s">
        <v>264</v>
      </c>
      <c r="D11" s="97" t="s">
        <v>135</v>
      </c>
    </row>
    <row r="12" spans="2:4" ht="63" customHeight="1" thickBot="1">
      <c r="B12" s="95" t="s">
        <v>265</v>
      </c>
      <c r="C12" s="96" t="s">
        <v>452</v>
      </c>
      <c r="D12" s="97" t="s">
        <v>135</v>
      </c>
    </row>
    <row r="13" spans="2:4" ht="63" customHeight="1" thickBot="1">
      <c r="B13" s="95" t="s">
        <v>104</v>
      </c>
      <c r="C13" s="96" t="s">
        <v>1480</v>
      </c>
      <c r="D13" s="97" t="s">
        <v>135</v>
      </c>
    </row>
    <row r="14" spans="2:4" ht="63" customHeight="1" thickBot="1">
      <c r="B14" s="95" t="s">
        <v>266</v>
      </c>
      <c r="C14" s="96" t="s">
        <v>1711</v>
      </c>
      <c r="D14" s="97" t="s">
        <v>135</v>
      </c>
    </row>
    <row r="15" spans="2:4" ht="63" customHeight="1" thickBot="1">
      <c r="B15" s="95" t="s">
        <v>1473</v>
      </c>
      <c r="C15" s="96" t="s">
        <v>1617</v>
      </c>
      <c r="D15" s="106" t="s">
        <v>136</v>
      </c>
    </row>
    <row r="16" spans="2:4" ht="63" customHeight="1">
      <c r="B16" s="104" t="s">
        <v>1474</v>
      </c>
      <c r="C16" s="105" t="s">
        <v>1777</v>
      </c>
      <c r="D16" s="106"/>
    </row>
  </sheetData>
  <phoneticPr fontId="14"/>
  <pageMargins left="0.75" right="0.36" top="0.3" bottom="0.24" header="0.21" footer="0.24"/>
  <pageSetup paperSize="9" scale="87" orientation="portrait" verticalDpi="12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BM69"/>
  <sheetViews>
    <sheetView topLeftCell="A29" zoomScale="160" zoomScaleNormal="160" workbookViewId="0">
      <selection activeCell="C33" sqref="C33:P33"/>
    </sheetView>
  </sheetViews>
  <sheetFormatPr defaultColWidth="8.90625" defaultRowHeight="13"/>
  <cols>
    <col min="1" max="1" width="2.6328125" customWidth="1"/>
    <col min="2" max="2" width="3.08984375" customWidth="1"/>
    <col min="3" max="18" width="2.6328125" customWidth="1"/>
    <col min="19" max="19" width="2.26953125" customWidth="1"/>
    <col min="20" max="55" width="2.6328125" customWidth="1"/>
    <col min="56" max="56" width="2.6328125" style="182" customWidth="1"/>
    <col min="57" max="65" width="9" style="182" customWidth="1"/>
  </cols>
  <sheetData>
    <row r="1" spans="1:55" ht="19.5" thickBot="1">
      <c r="A1" s="3091" t="s">
        <v>804</v>
      </c>
      <c r="B1" s="3092"/>
      <c r="C1" s="3092"/>
      <c r="D1" s="3092"/>
      <c r="E1" s="3092"/>
      <c r="F1" s="3092"/>
      <c r="G1" s="3092"/>
      <c r="H1" s="3092"/>
      <c r="I1" s="3092"/>
      <c r="J1" s="3092"/>
      <c r="K1" s="3092"/>
      <c r="L1" s="3092"/>
      <c r="M1" s="3092"/>
      <c r="N1" s="3092"/>
      <c r="O1" s="3092"/>
      <c r="P1" s="3092"/>
      <c r="Q1" s="3092"/>
      <c r="R1" s="3092"/>
      <c r="S1" s="3092"/>
      <c r="T1" s="3092"/>
      <c r="U1" s="3093"/>
      <c r="V1" s="182"/>
      <c r="W1" s="182"/>
      <c r="X1" s="3090" t="s">
        <v>346</v>
      </c>
      <c r="Y1" s="3090"/>
      <c r="Z1" s="3090"/>
      <c r="AA1" s="3102">
        <v>45091</v>
      </c>
      <c r="AB1" s="3103"/>
      <c r="AC1" s="3103"/>
      <c r="AD1" s="3103"/>
      <c r="AE1" s="3103"/>
      <c r="AF1" s="3103"/>
      <c r="AG1" s="182"/>
      <c r="AH1" s="182"/>
      <c r="AI1" s="182"/>
      <c r="AJ1" s="182"/>
      <c r="AK1" s="182"/>
      <c r="AL1" s="182"/>
      <c r="AM1" s="182"/>
      <c r="AN1" s="182"/>
      <c r="AO1" s="182"/>
      <c r="AP1" s="182"/>
      <c r="AQ1" s="182"/>
      <c r="AR1" s="182"/>
      <c r="AS1" s="182"/>
      <c r="AT1" s="182"/>
      <c r="AU1" s="182"/>
      <c r="AV1" s="182"/>
      <c r="AW1" s="182"/>
      <c r="AX1" s="182"/>
      <c r="AY1" s="182"/>
      <c r="AZ1" s="182"/>
      <c r="BA1" s="182"/>
      <c r="BB1" s="182"/>
      <c r="BC1" s="182"/>
    </row>
    <row r="2" spans="1:55">
      <c r="A2" s="182"/>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590"/>
      <c r="AQ2" s="590"/>
      <c r="AR2" s="590"/>
      <c r="AS2" s="182"/>
      <c r="AT2" s="182"/>
      <c r="AU2" s="182"/>
      <c r="AV2" s="182"/>
      <c r="AW2" s="182"/>
      <c r="AX2" s="182"/>
      <c r="AY2" s="182"/>
      <c r="AZ2" s="182"/>
      <c r="BA2" s="182"/>
      <c r="BB2" s="182"/>
      <c r="BC2" s="182"/>
    </row>
    <row r="3" spans="1:55" ht="16.5">
      <c r="A3" s="3104" t="s">
        <v>1255</v>
      </c>
      <c r="B3" s="3104"/>
      <c r="C3" s="3104"/>
      <c r="D3" s="3104"/>
      <c r="E3" s="3104"/>
      <c r="F3" s="3104"/>
      <c r="G3" s="3104"/>
      <c r="H3" s="3104"/>
      <c r="I3" s="3104"/>
      <c r="J3" s="3104"/>
      <c r="K3" s="3104"/>
      <c r="L3" s="3104"/>
      <c r="M3" s="3104"/>
      <c r="N3" s="3104"/>
      <c r="O3" s="3104"/>
      <c r="P3" s="3104"/>
      <c r="Q3" s="3104"/>
      <c r="R3" s="3105" t="s">
        <v>2666</v>
      </c>
      <c r="S3" s="3105"/>
      <c r="T3" s="3105"/>
      <c r="U3" s="3105"/>
      <c r="V3" s="944"/>
      <c r="X3" s="944"/>
      <c r="Y3" s="3106"/>
      <c r="Z3" s="3106"/>
      <c r="AA3" s="3106"/>
      <c r="AB3" s="3106"/>
      <c r="AC3" s="3106"/>
      <c r="AD3" s="944"/>
      <c r="AE3" s="944"/>
      <c r="AF3" s="944"/>
      <c r="AG3" s="944"/>
      <c r="AH3" s="944"/>
      <c r="AI3" s="944"/>
      <c r="AJ3" s="944"/>
      <c r="AK3" s="182"/>
      <c r="AL3" s="182"/>
      <c r="AM3" s="944"/>
      <c r="AN3" s="944"/>
      <c r="AO3" s="944"/>
      <c r="AP3" s="944"/>
      <c r="AQ3" s="944"/>
      <c r="AR3" s="944"/>
      <c r="AS3" s="944"/>
      <c r="AT3" s="944"/>
      <c r="AU3" s="944"/>
      <c r="AV3" s="944"/>
      <c r="AW3" s="944"/>
      <c r="AX3" s="944"/>
      <c r="AY3" s="944"/>
      <c r="AZ3" s="944"/>
      <c r="BA3" s="944"/>
      <c r="BB3" s="944"/>
      <c r="BC3" s="182"/>
    </row>
    <row r="4" spans="1:55" ht="17" thickBot="1">
      <c r="A4" s="181"/>
      <c r="B4" s="182" t="s">
        <v>3289</v>
      </c>
      <c r="C4" s="181"/>
      <c r="D4" s="181"/>
      <c r="E4" s="181"/>
      <c r="F4" s="181"/>
      <c r="G4" s="181"/>
      <c r="H4" s="181"/>
      <c r="I4" s="181"/>
      <c r="J4" s="181"/>
      <c r="K4" s="181"/>
      <c r="L4" s="181"/>
      <c r="M4" s="181"/>
      <c r="N4" s="181"/>
      <c r="O4" s="181"/>
      <c r="P4" s="181"/>
      <c r="Q4" s="182"/>
      <c r="R4" s="945">
        <v>1</v>
      </c>
      <c r="S4" s="945">
        <v>2</v>
      </c>
      <c r="T4" s="945">
        <v>3</v>
      </c>
      <c r="U4" s="945">
        <v>4</v>
      </c>
      <c r="V4" s="590"/>
      <c r="W4" s="946"/>
      <c r="X4" s="946"/>
      <c r="Y4" s="3106"/>
      <c r="Z4" s="3106"/>
      <c r="AA4" s="3106"/>
      <c r="AB4" s="3106"/>
      <c r="AC4" s="3106"/>
      <c r="AD4" s="590"/>
      <c r="AE4" s="590"/>
      <c r="AF4" s="590"/>
      <c r="AG4" s="946"/>
      <c r="AH4" s="946"/>
      <c r="AI4" s="946"/>
      <c r="AJ4" s="946"/>
      <c r="AK4" s="182"/>
      <c r="AL4" s="182"/>
      <c r="AM4" s="181"/>
      <c r="AN4" s="947"/>
      <c r="AO4" s="947"/>
      <c r="AP4" s="947"/>
      <c r="AQ4" s="947"/>
      <c r="AR4" s="947"/>
      <c r="AS4" s="947"/>
      <c r="AT4" s="947"/>
      <c r="AU4" s="947"/>
      <c r="AV4" s="947"/>
      <c r="AW4" s="947"/>
      <c r="AX4" s="947"/>
      <c r="AY4" s="947"/>
      <c r="AZ4" s="947"/>
      <c r="BA4" s="947"/>
      <c r="BB4" s="947"/>
      <c r="BC4" s="182"/>
    </row>
    <row r="5" spans="1:55" ht="17" thickBot="1">
      <c r="A5" s="182"/>
      <c r="B5" s="182">
        <v>1</v>
      </c>
      <c r="C5" s="3099" t="s">
        <v>1256</v>
      </c>
      <c r="D5" s="3100"/>
      <c r="E5" s="3100"/>
      <c r="F5" s="3100"/>
      <c r="G5" s="3100"/>
      <c r="H5" s="3100"/>
      <c r="I5" s="3100"/>
      <c r="J5" s="3100"/>
      <c r="K5" s="3100"/>
      <c r="L5" s="3100"/>
      <c r="M5" s="3100"/>
      <c r="N5" s="3100"/>
      <c r="O5" s="3100"/>
      <c r="P5" s="3101"/>
      <c r="Q5" s="182"/>
      <c r="R5" s="948" t="s">
        <v>852</v>
      </c>
      <c r="S5" s="945" t="s">
        <v>852</v>
      </c>
      <c r="T5" s="948"/>
      <c r="U5" s="948"/>
      <c r="V5" s="182"/>
      <c r="W5" s="182"/>
      <c r="X5" s="182"/>
      <c r="Y5" s="3106"/>
      <c r="Z5" s="3106"/>
      <c r="AA5" s="3106"/>
      <c r="AB5" s="3106"/>
      <c r="AC5" s="3106"/>
      <c r="AD5" s="950"/>
      <c r="AE5" s="950"/>
      <c r="AF5" s="950"/>
      <c r="AG5" s="950"/>
      <c r="AH5" s="950"/>
      <c r="AI5" s="950"/>
      <c r="AJ5" s="182"/>
      <c r="AK5" s="182"/>
      <c r="AL5" s="182"/>
      <c r="AM5" s="182"/>
      <c r="AN5" s="182"/>
      <c r="AO5" s="950"/>
      <c r="AP5" s="950"/>
      <c r="AQ5" s="950"/>
      <c r="AR5" s="950"/>
      <c r="AS5" s="950"/>
      <c r="AT5" s="950"/>
      <c r="AU5" s="950"/>
      <c r="AV5" s="950"/>
      <c r="AW5" s="950"/>
      <c r="AX5" s="950"/>
      <c r="AY5" s="950"/>
      <c r="AZ5" s="950"/>
      <c r="BA5" s="950"/>
      <c r="BB5" s="950"/>
      <c r="BC5" s="182"/>
    </row>
    <row r="6" spans="1:55" ht="17" thickBot="1">
      <c r="A6" s="181"/>
      <c r="B6" s="182"/>
      <c r="C6" s="951"/>
      <c r="D6" s="951"/>
      <c r="E6" s="951"/>
      <c r="F6" s="951"/>
      <c r="G6" s="951"/>
      <c r="H6" s="951"/>
      <c r="I6" s="952" t="s">
        <v>1257</v>
      </c>
      <c r="J6" s="951"/>
      <c r="K6" s="951"/>
      <c r="L6" s="951"/>
      <c r="M6" s="951"/>
      <c r="N6" s="951"/>
      <c r="O6" s="951"/>
      <c r="P6" s="951"/>
      <c r="Q6" s="182"/>
      <c r="R6" s="182"/>
      <c r="S6" s="590"/>
      <c r="T6" s="953"/>
      <c r="U6" s="182"/>
      <c r="V6" s="954"/>
      <c r="W6" s="954"/>
      <c r="X6" s="954"/>
      <c r="Y6" s="3106"/>
      <c r="Z6" s="3106"/>
      <c r="AA6" s="3106"/>
      <c r="AB6" s="3106"/>
      <c r="AC6" s="3106"/>
      <c r="AD6" s="954"/>
      <c r="AE6" s="954"/>
      <c r="AF6" s="954"/>
      <c r="AG6" s="954"/>
      <c r="AH6" s="954"/>
      <c r="AI6" s="954"/>
      <c r="AJ6" s="182"/>
      <c r="AK6" s="182"/>
      <c r="AL6" s="182"/>
      <c r="AM6" s="181"/>
      <c r="AN6" s="182"/>
      <c r="AO6" s="954"/>
      <c r="AP6" s="954"/>
      <c r="AQ6" s="954"/>
      <c r="AR6" s="954"/>
      <c r="AS6" s="954"/>
      <c r="AT6" s="954"/>
      <c r="AU6" s="954"/>
      <c r="AV6" s="954"/>
      <c r="AW6" s="954"/>
      <c r="AX6" s="954"/>
      <c r="AY6" s="954"/>
      <c r="AZ6" s="954"/>
      <c r="BA6" s="954"/>
      <c r="BB6" s="950"/>
      <c r="BC6" s="182"/>
    </row>
    <row r="7" spans="1:55" ht="17" thickBot="1">
      <c r="A7" s="182"/>
      <c r="B7" s="182">
        <v>7</v>
      </c>
      <c r="C7" s="3107" t="s">
        <v>11</v>
      </c>
      <c r="D7" s="3108"/>
      <c r="E7" s="3108"/>
      <c r="F7" s="3108"/>
      <c r="G7" s="3108"/>
      <c r="H7" s="3108"/>
      <c r="I7" s="3108"/>
      <c r="J7" s="3108"/>
      <c r="K7" s="3108"/>
      <c r="L7" s="3108"/>
      <c r="M7" s="3108"/>
      <c r="N7" s="3108"/>
      <c r="O7" s="3108"/>
      <c r="P7" s="3109"/>
      <c r="Q7" s="182"/>
      <c r="R7" s="948" t="s">
        <v>852</v>
      </c>
      <c r="S7" s="945" t="s">
        <v>852</v>
      </c>
      <c r="T7" s="949"/>
      <c r="U7" s="948"/>
      <c r="V7" s="182"/>
      <c r="W7" s="182"/>
      <c r="X7" s="182"/>
      <c r="Y7" s="3106"/>
      <c r="Z7" s="3106"/>
      <c r="AA7" s="3106"/>
      <c r="AB7" s="3106"/>
      <c r="AC7" s="3106"/>
      <c r="AD7" s="182"/>
      <c r="AE7" s="182"/>
      <c r="AF7" s="182"/>
      <c r="AG7" s="182"/>
      <c r="AH7" s="182"/>
      <c r="AI7" s="182"/>
      <c r="AJ7" s="182"/>
      <c r="AK7" s="182"/>
      <c r="AL7" s="182"/>
      <c r="AM7" s="182"/>
      <c r="AN7" s="182"/>
      <c r="AO7" s="955"/>
      <c r="AP7" s="955"/>
      <c r="AQ7" s="955"/>
      <c r="AR7" s="955"/>
      <c r="AS7" s="955"/>
      <c r="AT7" s="955"/>
      <c r="AU7" s="955"/>
      <c r="AV7" s="955"/>
      <c r="AW7" s="955"/>
      <c r="AX7" s="955"/>
      <c r="AY7" s="955"/>
      <c r="AZ7" s="955"/>
      <c r="BA7" s="955"/>
      <c r="BB7" s="182"/>
      <c r="BC7" s="182"/>
    </row>
    <row r="8" spans="1:55" ht="17" thickBot="1">
      <c r="A8" s="181"/>
      <c r="B8" s="182"/>
      <c r="C8" s="951"/>
      <c r="D8" s="951"/>
      <c r="E8" s="951"/>
      <c r="F8" s="951"/>
      <c r="G8" s="951"/>
      <c r="H8" s="951"/>
      <c r="I8" s="952" t="s">
        <v>1257</v>
      </c>
      <c r="J8" s="951"/>
      <c r="K8" s="951"/>
      <c r="L8" s="951"/>
      <c r="M8" s="951"/>
      <c r="N8" s="951"/>
      <c r="O8" s="951"/>
      <c r="P8" s="951"/>
      <c r="Q8" s="182"/>
      <c r="R8" s="182"/>
      <c r="S8" s="590"/>
      <c r="T8" s="953"/>
      <c r="U8" s="182"/>
      <c r="V8" s="954"/>
      <c r="W8" s="181"/>
      <c r="X8" s="954"/>
      <c r="Y8" s="3106"/>
      <c r="Z8" s="3106"/>
      <c r="AA8" s="3106"/>
      <c r="AB8" s="3106"/>
      <c r="AC8" s="3106"/>
      <c r="AD8" s="954"/>
      <c r="AE8" s="954"/>
      <c r="AF8" s="954"/>
      <c r="AG8" s="954"/>
      <c r="AH8" s="954"/>
      <c r="AI8" s="954"/>
      <c r="AJ8" s="182"/>
      <c r="AK8" s="182"/>
      <c r="AL8" s="182"/>
      <c r="AM8" s="182"/>
      <c r="AN8" s="182"/>
      <c r="AO8" s="956"/>
      <c r="AP8" s="956"/>
      <c r="AQ8" s="956"/>
      <c r="AR8" s="956"/>
      <c r="AS8" s="956"/>
      <c r="AT8" s="956"/>
      <c r="AU8" s="956"/>
      <c r="AV8" s="956"/>
      <c r="AW8" s="956"/>
      <c r="AX8" s="956"/>
      <c r="AY8" s="956"/>
      <c r="AZ8" s="956"/>
      <c r="BA8" s="956"/>
      <c r="BB8" s="182"/>
      <c r="BC8" s="182"/>
    </row>
    <row r="9" spans="1:55" ht="17" thickBot="1">
      <c r="A9" s="181"/>
      <c r="B9" s="182"/>
      <c r="C9" s="3110" t="s">
        <v>1258</v>
      </c>
      <c r="D9" s="3111"/>
      <c r="E9" s="3111"/>
      <c r="F9" s="3111"/>
      <c r="G9" s="3111"/>
      <c r="H9" s="3111"/>
      <c r="I9" s="3111"/>
      <c r="J9" s="3111"/>
      <c r="K9" s="3111"/>
      <c r="L9" s="3111"/>
      <c r="M9" s="3111"/>
      <c r="N9" s="3111"/>
      <c r="O9" s="3111"/>
      <c r="P9" s="3112"/>
      <c r="Q9" s="182"/>
      <c r="R9" s="948" t="s">
        <v>852</v>
      </c>
      <c r="S9" s="945" t="s">
        <v>852</v>
      </c>
      <c r="T9" s="949"/>
      <c r="U9" s="948"/>
      <c r="V9" s="182"/>
      <c r="W9" s="182"/>
      <c r="X9" s="182"/>
      <c r="Y9" s="3106"/>
      <c r="Z9" s="3106"/>
      <c r="AA9" s="3106"/>
      <c r="AB9" s="3106"/>
      <c r="AC9" s="3106"/>
      <c r="AD9" s="950"/>
      <c r="AE9" s="950"/>
      <c r="AF9" s="950"/>
      <c r="AG9" s="950"/>
      <c r="AH9" s="950"/>
      <c r="AI9" s="954"/>
      <c r="AJ9" s="182"/>
      <c r="AK9" s="182"/>
      <c r="AL9" s="182"/>
      <c r="AM9" s="182"/>
      <c r="AN9" s="182"/>
      <c r="AO9" s="956"/>
      <c r="AP9" s="956"/>
      <c r="AQ9" s="956"/>
      <c r="AR9" s="956"/>
      <c r="AS9" s="956"/>
      <c r="AT9" s="956"/>
      <c r="AU9" s="956"/>
      <c r="AV9" s="956"/>
      <c r="AW9" s="956"/>
      <c r="AX9" s="956"/>
      <c r="AY9" s="956"/>
      <c r="AZ9" s="956"/>
      <c r="BA9" s="956"/>
      <c r="BB9" s="182"/>
      <c r="BC9" s="182"/>
    </row>
    <row r="10" spans="1:55" ht="17" thickBot="1">
      <c r="A10" s="181"/>
      <c r="B10" s="182"/>
      <c r="C10" s="951"/>
      <c r="D10" s="951"/>
      <c r="E10" s="951"/>
      <c r="F10" s="951"/>
      <c r="G10" s="951"/>
      <c r="H10" s="951"/>
      <c r="I10" s="952" t="s">
        <v>1257</v>
      </c>
      <c r="J10" s="951"/>
      <c r="K10" s="951"/>
      <c r="L10" s="951"/>
      <c r="M10" s="951"/>
      <c r="N10" s="951"/>
      <c r="O10" s="951"/>
      <c r="P10" s="951"/>
      <c r="Q10" s="182"/>
      <c r="R10" s="182"/>
      <c r="S10" s="590"/>
      <c r="T10" s="953"/>
      <c r="U10" s="182"/>
      <c r="V10" s="954"/>
      <c r="W10" s="954"/>
      <c r="X10" s="954"/>
      <c r="Y10" s="3106"/>
      <c r="Z10" s="3106"/>
      <c r="AA10" s="3106"/>
      <c r="AB10" s="3106"/>
      <c r="AC10" s="3106"/>
      <c r="AD10" s="954"/>
      <c r="AE10" s="954"/>
      <c r="AF10" s="954"/>
      <c r="AG10" s="954"/>
      <c r="AH10" s="954"/>
      <c r="AI10" s="954"/>
      <c r="AJ10" s="182"/>
      <c r="AK10" s="182"/>
      <c r="AL10" s="182"/>
      <c r="AM10" s="181"/>
      <c r="AN10" s="182"/>
      <c r="AO10" s="182"/>
      <c r="AP10" s="182"/>
      <c r="AQ10" s="182"/>
      <c r="AR10" s="182"/>
      <c r="AS10" s="182"/>
      <c r="AT10" s="182"/>
      <c r="AU10" s="182"/>
      <c r="AV10" s="182"/>
      <c r="AW10" s="182"/>
      <c r="AX10" s="182"/>
      <c r="AY10" s="182"/>
      <c r="AZ10" s="182"/>
      <c r="BA10" s="182"/>
      <c r="BB10" s="182"/>
      <c r="BC10" s="182"/>
    </row>
    <row r="11" spans="1:55" ht="17" thickBot="1">
      <c r="A11" s="181"/>
      <c r="B11" s="182">
        <v>4</v>
      </c>
      <c r="C11" s="3107" t="s">
        <v>1259</v>
      </c>
      <c r="D11" s="3108"/>
      <c r="E11" s="3108"/>
      <c r="F11" s="3108"/>
      <c r="G11" s="3108"/>
      <c r="H11" s="3108"/>
      <c r="I11" s="3108"/>
      <c r="J11" s="3108"/>
      <c r="K11" s="3108"/>
      <c r="L11" s="3108"/>
      <c r="M11" s="3108"/>
      <c r="N11" s="3108"/>
      <c r="O11" s="3108"/>
      <c r="P11" s="3109"/>
      <c r="Q11" s="182"/>
      <c r="R11" s="948" t="s">
        <v>852</v>
      </c>
      <c r="S11" s="945" t="s">
        <v>852</v>
      </c>
      <c r="T11" s="949"/>
      <c r="U11" s="948"/>
      <c r="V11" s="182"/>
      <c r="W11" s="182"/>
      <c r="X11" s="182"/>
      <c r="Y11" s="3106"/>
      <c r="Z11" s="3106"/>
      <c r="AA11" s="3106"/>
      <c r="AB11" s="3106"/>
      <c r="AC11" s="3106"/>
      <c r="AD11" s="955"/>
      <c r="AE11" s="955"/>
      <c r="AF11" s="955"/>
      <c r="AG11" s="955"/>
      <c r="AH11" s="955"/>
      <c r="AI11" s="955"/>
      <c r="AJ11" s="182"/>
      <c r="AK11" s="182"/>
      <c r="AL11" s="182"/>
      <c r="AM11" s="182"/>
      <c r="AN11" s="182"/>
      <c r="AO11" s="182"/>
      <c r="AP11" s="182"/>
      <c r="AQ11" s="182"/>
      <c r="AR11" s="182"/>
      <c r="AS11" s="182"/>
      <c r="AT11" s="182"/>
      <c r="AU11" s="182"/>
      <c r="AV11" s="182"/>
      <c r="AW11" s="182"/>
      <c r="AX11" s="182"/>
      <c r="AY11" s="182"/>
      <c r="AZ11" s="182"/>
      <c r="BA11" s="182"/>
      <c r="BB11" s="182"/>
      <c r="BC11" s="182"/>
    </row>
    <row r="12" spans="1:55" ht="17" thickBot="1">
      <c r="A12" s="181"/>
      <c r="I12" s="952" t="s">
        <v>1257</v>
      </c>
      <c r="Q12" s="182"/>
      <c r="R12" s="182"/>
      <c r="S12" s="590"/>
      <c r="T12" s="953"/>
      <c r="U12" s="182"/>
      <c r="V12" s="955"/>
      <c r="W12" s="182"/>
      <c r="X12" s="182"/>
      <c r="Y12" s="3106"/>
      <c r="Z12" s="3106"/>
      <c r="AA12" s="3106"/>
      <c r="AB12" s="3106"/>
      <c r="AC12" s="3106"/>
      <c r="AD12" s="182"/>
      <c r="AE12" s="182"/>
      <c r="AF12" s="182"/>
      <c r="AG12" s="182"/>
      <c r="AH12" s="182"/>
      <c r="AI12" s="182"/>
      <c r="AJ12" s="182"/>
      <c r="AK12" s="182"/>
      <c r="AL12" s="182"/>
      <c r="AM12" s="182"/>
      <c r="AN12" s="182"/>
      <c r="AO12" s="957"/>
      <c r="AP12" s="182"/>
      <c r="AQ12" s="182"/>
      <c r="AR12" s="182"/>
      <c r="AS12" s="182"/>
      <c r="AT12" s="182"/>
      <c r="AU12" s="182"/>
      <c r="AV12" s="182"/>
      <c r="AW12" s="182"/>
      <c r="AX12" s="182"/>
      <c r="AY12" s="182"/>
      <c r="AZ12" s="182"/>
      <c r="BA12" s="182"/>
      <c r="BB12" s="182"/>
      <c r="BC12" s="182"/>
    </row>
    <row r="13" spans="1:55" ht="17" thickBot="1">
      <c r="A13" s="182"/>
      <c r="B13" s="182">
        <v>4</v>
      </c>
      <c r="C13" s="3099" t="s">
        <v>1260</v>
      </c>
      <c r="D13" s="3100"/>
      <c r="E13" s="3100"/>
      <c r="F13" s="3100"/>
      <c r="G13" s="3100"/>
      <c r="H13" s="3100"/>
      <c r="I13" s="3100"/>
      <c r="J13" s="3100"/>
      <c r="K13" s="3100"/>
      <c r="L13" s="3100"/>
      <c r="M13" s="3100"/>
      <c r="N13" s="3100"/>
      <c r="O13" s="3100"/>
      <c r="P13" s="3101"/>
      <c r="Q13" s="182"/>
      <c r="R13" s="948" t="s">
        <v>852</v>
      </c>
      <c r="S13" s="945" t="s">
        <v>852</v>
      </c>
      <c r="T13" s="949"/>
      <c r="U13" s="948"/>
      <c r="V13" s="182"/>
      <c r="W13" s="182"/>
      <c r="X13" s="182"/>
      <c r="Y13" s="3106"/>
      <c r="Z13" s="3106"/>
      <c r="AA13" s="3106"/>
      <c r="AB13" s="3106"/>
      <c r="AC13" s="3106"/>
      <c r="AD13" s="958"/>
      <c r="AE13" s="958"/>
      <c r="AF13" s="958"/>
      <c r="AG13" s="958"/>
      <c r="AH13" s="958"/>
      <c r="AI13" s="958"/>
      <c r="AJ13" s="182"/>
      <c r="AK13" s="182"/>
      <c r="AL13" s="182"/>
      <c r="AM13" s="182"/>
      <c r="AN13" s="182"/>
      <c r="AO13" s="182"/>
      <c r="AP13" s="182"/>
      <c r="AQ13" s="182"/>
      <c r="AR13" s="182"/>
      <c r="AS13" s="182"/>
      <c r="AT13" s="182"/>
      <c r="AU13" s="182"/>
      <c r="AV13" s="182"/>
      <c r="AW13" s="182"/>
      <c r="AX13" s="182"/>
      <c r="AY13" s="182"/>
      <c r="AZ13" s="182"/>
      <c r="BA13" s="182"/>
      <c r="BB13" s="182"/>
      <c r="BC13" s="182"/>
    </row>
    <row r="14" spans="1:55" ht="13.5" thickBot="1">
      <c r="A14" s="182"/>
      <c r="B14" s="182"/>
      <c r="C14" s="951"/>
      <c r="D14" s="951"/>
      <c r="E14" s="951"/>
      <c r="F14" s="951"/>
      <c r="G14" s="951"/>
      <c r="H14" s="951"/>
      <c r="I14" s="2587" t="s">
        <v>1257</v>
      </c>
      <c r="J14" s="951"/>
      <c r="K14" s="951"/>
      <c r="L14" s="951"/>
      <c r="M14" s="951"/>
      <c r="N14" s="951"/>
      <c r="O14" s="951"/>
      <c r="P14" s="951"/>
      <c r="Q14" s="182"/>
      <c r="R14" s="182"/>
      <c r="S14" s="590"/>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row>
    <row r="15" spans="1:55" ht="13.5" thickBot="1">
      <c r="A15" s="182"/>
      <c r="B15" s="182">
        <v>2</v>
      </c>
      <c r="C15" s="3099" t="s">
        <v>2667</v>
      </c>
      <c r="D15" s="3100"/>
      <c r="E15" s="3100"/>
      <c r="F15" s="3100"/>
      <c r="G15" s="3100"/>
      <c r="H15" s="3100"/>
      <c r="I15" s="3100"/>
      <c r="J15" s="3100"/>
      <c r="K15" s="3100"/>
      <c r="L15" s="3100"/>
      <c r="M15" s="3100"/>
      <c r="N15" s="3100"/>
      <c r="O15" s="3100"/>
      <c r="P15" s="3101"/>
      <c r="Q15" s="182"/>
      <c r="R15" s="948" t="s">
        <v>852</v>
      </c>
      <c r="S15" s="945" t="s">
        <v>852</v>
      </c>
      <c r="T15" s="949"/>
      <c r="U15" s="948"/>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row>
    <row r="16" spans="1:55" ht="17" thickBot="1">
      <c r="A16" s="182"/>
      <c r="B16" s="182"/>
      <c r="C16" s="951"/>
      <c r="D16" s="951"/>
      <c r="E16" s="951"/>
      <c r="F16" s="951"/>
      <c r="G16" s="951"/>
      <c r="H16" s="951"/>
      <c r="I16" s="952" t="s">
        <v>1257</v>
      </c>
      <c r="J16" s="951"/>
      <c r="K16" s="951"/>
      <c r="L16" s="951"/>
      <c r="M16" s="951"/>
      <c r="N16" s="951"/>
      <c r="O16" s="951"/>
      <c r="P16" s="951"/>
      <c r="Q16" s="182"/>
      <c r="R16" s="182"/>
      <c r="S16" s="590"/>
      <c r="T16" s="182"/>
      <c r="U16" s="182"/>
      <c r="V16" s="182"/>
      <c r="W16" s="182"/>
      <c r="X16" s="182"/>
      <c r="Y16" s="3106"/>
      <c r="Z16" s="3106"/>
      <c r="AA16" s="3106"/>
      <c r="AB16" s="3106"/>
      <c r="AC16" s="3106"/>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row>
    <row r="17" spans="1:55" ht="14.25" customHeight="1" thickBot="1">
      <c r="A17" s="182"/>
      <c r="B17" s="182">
        <v>3</v>
      </c>
      <c r="C17" s="3099" t="s">
        <v>1613</v>
      </c>
      <c r="D17" s="3100"/>
      <c r="E17" s="3100"/>
      <c r="F17" s="3100"/>
      <c r="G17" s="3100"/>
      <c r="H17" s="3100"/>
      <c r="I17" s="3100"/>
      <c r="J17" s="3100"/>
      <c r="K17" s="3100"/>
      <c r="L17" s="3100"/>
      <c r="M17" s="3100"/>
      <c r="N17" s="3100"/>
      <c r="O17" s="3100"/>
      <c r="P17" s="3101"/>
      <c r="Q17" s="182"/>
      <c r="R17" s="948" t="s">
        <v>852</v>
      </c>
      <c r="S17" s="945" t="s">
        <v>852</v>
      </c>
      <c r="T17" s="949"/>
      <c r="U17" s="948" t="s">
        <v>852</v>
      </c>
      <c r="V17" s="182"/>
      <c r="W17" s="182"/>
      <c r="X17" s="182"/>
      <c r="Y17" s="3106"/>
      <c r="Z17" s="3106"/>
      <c r="AA17" s="3106"/>
      <c r="AB17" s="3106"/>
      <c r="AC17" s="3106"/>
      <c r="AD17" s="955"/>
      <c r="AE17" s="955"/>
      <c r="AF17" s="955"/>
      <c r="AG17" s="955"/>
      <c r="AH17" s="955"/>
      <c r="AI17" s="955"/>
      <c r="AJ17" s="182"/>
      <c r="AK17" s="182"/>
      <c r="AL17" s="182"/>
      <c r="AM17" s="944"/>
      <c r="AN17" s="944"/>
      <c r="AO17" s="944"/>
      <c r="AP17" s="944"/>
      <c r="AQ17" s="944"/>
      <c r="AR17" s="944"/>
      <c r="AS17" s="944"/>
      <c r="AT17" s="944"/>
      <c r="AU17" s="944"/>
      <c r="AV17" s="944"/>
      <c r="AW17" s="944"/>
      <c r="AX17" s="944"/>
      <c r="AY17" s="944"/>
      <c r="AZ17" s="944"/>
      <c r="BA17" s="944"/>
      <c r="BB17" s="182"/>
      <c r="BC17" s="182"/>
    </row>
    <row r="18" spans="1:55" ht="17" thickBot="1">
      <c r="A18" s="181"/>
      <c r="B18" s="182"/>
      <c r="C18" s="951"/>
      <c r="D18" s="951"/>
      <c r="E18" s="951"/>
      <c r="F18" s="951"/>
      <c r="G18" s="951"/>
      <c r="H18" s="951"/>
      <c r="I18" s="952" t="s">
        <v>1257</v>
      </c>
      <c r="J18" s="951"/>
      <c r="K18" s="951"/>
      <c r="L18" s="951"/>
      <c r="M18" s="951"/>
      <c r="N18" s="951"/>
      <c r="O18" s="951"/>
      <c r="P18" s="951"/>
      <c r="Q18" s="182"/>
      <c r="R18" s="182"/>
      <c r="S18" s="590"/>
      <c r="T18" s="182"/>
      <c r="U18" s="182"/>
      <c r="V18" s="955"/>
      <c r="W18" s="955"/>
      <c r="X18" s="955"/>
      <c r="Y18" s="3106"/>
      <c r="Z18" s="3106"/>
      <c r="AA18" s="3106"/>
      <c r="AB18" s="3106"/>
      <c r="AC18" s="3106"/>
      <c r="AD18" s="955"/>
      <c r="AE18" s="955"/>
      <c r="AF18" s="955"/>
      <c r="AG18" s="955"/>
      <c r="AH18" s="955"/>
      <c r="AI18" s="955"/>
      <c r="AJ18" s="182"/>
      <c r="AK18" s="182"/>
      <c r="AL18" s="182"/>
      <c r="AM18" s="181"/>
      <c r="AN18" s="182"/>
      <c r="AO18" s="182"/>
      <c r="AP18" s="182"/>
      <c r="AQ18" s="182"/>
      <c r="AR18" s="182"/>
      <c r="AS18" s="182"/>
      <c r="AT18" s="182"/>
      <c r="AU18" s="182"/>
      <c r="AV18" s="182"/>
      <c r="AW18" s="182"/>
      <c r="AX18" s="182"/>
      <c r="AY18" s="182"/>
      <c r="AZ18" s="182"/>
      <c r="BA18" s="182"/>
      <c r="BB18" s="182"/>
      <c r="BC18" s="182"/>
    </row>
    <row r="19" spans="1:55" ht="17" thickBot="1">
      <c r="A19" s="181"/>
      <c r="B19" s="182">
        <v>6</v>
      </c>
      <c r="C19" s="3099" t="s">
        <v>1758</v>
      </c>
      <c r="D19" s="3100"/>
      <c r="E19" s="3100"/>
      <c r="F19" s="3100"/>
      <c r="G19" s="3100"/>
      <c r="H19" s="3100"/>
      <c r="I19" s="3100"/>
      <c r="J19" s="3100"/>
      <c r="K19" s="3100"/>
      <c r="L19" s="3100"/>
      <c r="M19" s="3100"/>
      <c r="N19" s="3100"/>
      <c r="O19" s="3100"/>
      <c r="P19" s="3101"/>
      <c r="Q19" s="182"/>
      <c r="R19" s="948" t="s">
        <v>852</v>
      </c>
      <c r="S19" s="945" t="s">
        <v>852</v>
      </c>
      <c r="T19" s="949"/>
      <c r="U19" s="948"/>
      <c r="V19" s="182"/>
      <c r="W19" s="182"/>
      <c r="X19" s="182"/>
      <c r="Y19" s="3106"/>
      <c r="Z19" s="3106"/>
      <c r="AA19" s="3106"/>
      <c r="AB19" s="3106"/>
      <c r="AC19" s="3106"/>
      <c r="AD19" s="955"/>
      <c r="AE19" s="955"/>
      <c r="AF19" s="955"/>
      <c r="AG19" s="955"/>
      <c r="AH19" s="955"/>
      <c r="AI19" s="955"/>
      <c r="AJ19" s="182"/>
      <c r="AK19" s="182"/>
      <c r="AL19" s="182"/>
      <c r="AM19" s="182"/>
      <c r="AN19" s="182"/>
      <c r="AO19" s="182"/>
      <c r="AP19" s="182"/>
      <c r="AQ19" s="182"/>
      <c r="AR19" s="182"/>
      <c r="AS19" s="182"/>
      <c r="AT19" s="182"/>
      <c r="AU19" s="182"/>
      <c r="AV19" s="182"/>
      <c r="AW19" s="182"/>
      <c r="AX19" s="182"/>
      <c r="AY19" s="182"/>
      <c r="AZ19" s="182"/>
      <c r="BA19" s="182"/>
      <c r="BB19" s="182"/>
      <c r="BC19" s="182"/>
    </row>
    <row r="20" spans="1:55" ht="17" thickBot="1">
      <c r="A20" s="181"/>
      <c r="B20" s="182"/>
      <c r="C20" s="590"/>
      <c r="D20" s="590"/>
      <c r="E20" s="590"/>
      <c r="F20" s="590"/>
      <c r="G20" s="590"/>
      <c r="H20" s="590"/>
      <c r="I20" s="952" t="s">
        <v>1257</v>
      </c>
      <c r="J20" s="590"/>
      <c r="K20" s="590"/>
      <c r="L20" s="590"/>
      <c r="M20" s="590"/>
      <c r="N20" s="590"/>
      <c r="O20" s="590"/>
      <c r="P20" s="590"/>
      <c r="Q20" s="182"/>
      <c r="R20" s="182"/>
      <c r="S20" s="590"/>
      <c r="T20" s="182"/>
      <c r="U20" s="182"/>
      <c r="V20" s="955"/>
      <c r="W20" s="955"/>
      <c r="X20" s="955"/>
      <c r="Y20" s="3106"/>
      <c r="Z20" s="3106"/>
      <c r="AA20" s="3106"/>
      <c r="AB20" s="3106"/>
      <c r="AC20" s="3106"/>
      <c r="AD20" s="955"/>
      <c r="AE20" s="955"/>
      <c r="AF20" s="955"/>
      <c r="AG20" s="955"/>
      <c r="AH20" s="955"/>
      <c r="AI20" s="955"/>
      <c r="AJ20" s="182"/>
      <c r="AK20" s="182"/>
      <c r="AL20" s="182"/>
      <c r="AM20" s="182"/>
      <c r="AN20" s="182"/>
      <c r="AO20" s="182"/>
      <c r="AP20" s="182"/>
      <c r="AQ20" s="182"/>
      <c r="AR20" s="182"/>
      <c r="AS20" s="182"/>
      <c r="AT20" s="182"/>
      <c r="AU20" s="182"/>
      <c r="AV20" s="182"/>
      <c r="AW20" s="182"/>
      <c r="AX20" s="182"/>
      <c r="AY20" s="182"/>
      <c r="AZ20" s="182"/>
      <c r="BA20" s="182"/>
      <c r="BB20" s="182"/>
      <c r="BC20" s="182"/>
    </row>
    <row r="21" spans="1:55" ht="17" thickBot="1">
      <c r="A21" s="182"/>
      <c r="B21" s="182">
        <v>5</v>
      </c>
      <c r="C21" s="3099" t="s">
        <v>239</v>
      </c>
      <c r="D21" s="3100"/>
      <c r="E21" s="3100"/>
      <c r="F21" s="3100"/>
      <c r="G21" s="3100"/>
      <c r="H21" s="3100"/>
      <c r="I21" s="3100"/>
      <c r="J21" s="3100"/>
      <c r="K21" s="3100"/>
      <c r="L21" s="3100"/>
      <c r="M21" s="3100"/>
      <c r="N21" s="3100"/>
      <c r="O21" s="3100"/>
      <c r="P21" s="3101"/>
      <c r="Q21" s="182"/>
      <c r="R21" s="948"/>
      <c r="S21" s="945" t="s">
        <v>852</v>
      </c>
      <c r="T21" s="949"/>
      <c r="U21" s="948" t="s">
        <v>852</v>
      </c>
      <c r="V21" s="182"/>
      <c r="W21" s="182"/>
      <c r="X21" s="182"/>
      <c r="Y21" s="3106"/>
      <c r="Z21" s="3106"/>
      <c r="AA21" s="3106"/>
      <c r="AB21" s="3106"/>
      <c r="AC21" s="3106"/>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row>
    <row r="22" spans="1:55" ht="17" thickBot="1">
      <c r="A22" s="181"/>
      <c r="B22" s="182"/>
      <c r="C22" s="590"/>
      <c r="D22" s="590"/>
      <c r="E22" s="590"/>
      <c r="F22" s="590"/>
      <c r="G22" s="590"/>
      <c r="H22" s="590"/>
      <c r="I22" s="952" t="s">
        <v>1257</v>
      </c>
      <c r="J22" s="590"/>
      <c r="K22" s="590"/>
      <c r="L22" s="590"/>
      <c r="M22" s="590"/>
      <c r="N22" s="590"/>
      <c r="O22" s="590"/>
      <c r="P22" s="590"/>
      <c r="Q22" s="182"/>
      <c r="R22" s="182"/>
      <c r="S22" s="590"/>
      <c r="T22" s="182"/>
      <c r="U22" s="182"/>
      <c r="V22" s="182"/>
      <c r="W22" s="182"/>
      <c r="X22" s="182"/>
      <c r="Y22" s="3106"/>
      <c r="Z22" s="3106"/>
      <c r="AA22" s="3106"/>
      <c r="AB22" s="3106"/>
      <c r="AC22" s="3106"/>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row>
    <row r="23" spans="1:55" ht="17" thickBot="1">
      <c r="A23" s="182"/>
      <c r="B23" s="182">
        <v>8</v>
      </c>
      <c r="C23" s="3107" t="s">
        <v>827</v>
      </c>
      <c r="D23" s="3108"/>
      <c r="E23" s="3108"/>
      <c r="F23" s="3108"/>
      <c r="G23" s="3108"/>
      <c r="H23" s="3108"/>
      <c r="I23" s="3108"/>
      <c r="J23" s="3108"/>
      <c r="K23" s="3108"/>
      <c r="L23" s="3108"/>
      <c r="M23" s="3108"/>
      <c r="N23" s="3108"/>
      <c r="O23" s="3108"/>
      <c r="P23" s="3109"/>
      <c r="Q23" s="182"/>
      <c r="R23" s="948"/>
      <c r="S23" s="945" t="s">
        <v>852</v>
      </c>
      <c r="T23" s="949"/>
      <c r="U23" s="948"/>
      <c r="V23" s="182"/>
      <c r="W23" s="182"/>
      <c r="X23" s="182"/>
      <c r="Y23" s="3106"/>
      <c r="Z23" s="3106"/>
      <c r="AA23" s="3106"/>
      <c r="AB23" s="3106"/>
      <c r="AC23" s="3106"/>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row>
    <row r="24" spans="1:55" ht="17" thickBot="1">
      <c r="A24" s="182"/>
      <c r="B24" s="182"/>
      <c r="C24" s="954"/>
      <c r="D24" s="182"/>
      <c r="E24" s="182"/>
      <c r="F24" s="182"/>
      <c r="G24" s="182"/>
      <c r="H24" s="182"/>
      <c r="I24" s="952" t="s">
        <v>1257</v>
      </c>
      <c r="J24" s="182"/>
      <c r="K24" s="182"/>
      <c r="L24" s="182"/>
      <c r="M24" s="182"/>
      <c r="N24" s="182"/>
      <c r="O24" s="182"/>
      <c r="P24" s="182"/>
      <c r="Q24" s="182"/>
      <c r="R24" s="182"/>
      <c r="S24" s="590"/>
      <c r="T24" s="182"/>
      <c r="U24" s="182"/>
      <c r="V24" s="182"/>
      <c r="W24" s="182"/>
      <c r="X24" s="182"/>
      <c r="Y24" s="3106"/>
      <c r="Z24" s="3106"/>
      <c r="AA24" s="3106"/>
      <c r="AB24" s="3106"/>
      <c r="AC24" s="3106"/>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row>
    <row r="25" spans="1:55" ht="17" thickBot="1">
      <c r="A25" s="182"/>
      <c r="B25" s="182">
        <v>9</v>
      </c>
      <c r="C25" s="3107" t="s">
        <v>408</v>
      </c>
      <c r="D25" s="3108"/>
      <c r="E25" s="3108"/>
      <c r="F25" s="3108"/>
      <c r="G25" s="3108"/>
      <c r="H25" s="3108"/>
      <c r="I25" s="3108"/>
      <c r="J25" s="3108"/>
      <c r="K25" s="3108"/>
      <c r="L25" s="3108"/>
      <c r="M25" s="3108"/>
      <c r="N25" s="3108"/>
      <c r="O25" s="3108"/>
      <c r="P25" s="3109"/>
      <c r="Q25" s="182"/>
      <c r="R25" s="948"/>
      <c r="S25" s="945"/>
      <c r="T25" s="948" t="s">
        <v>852</v>
      </c>
      <c r="U25" s="948"/>
      <c r="V25" s="182"/>
      <c r="W25" s="182"/>
      <c r="X25" s="182"/>
      <c r="Y25" s="3106"/>
      <c r="Z25" s="3106"/>
      <c r="AA25" s="3106"/>
      <c r="AB25" s="3106"/>
      <c r="AC25" s="3106"/>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row>
    <row r="26" spans="1:55" s="182" customFormat="1" ht="17" thickBot="1">
      <c r="I26" s="952" t="s">
        <v>1257</v>
      </c>
      <c r="S26" s="590"/>
      <c r="Y26" s="3106"/>
      <c r="Z26" s="3106"/>
      <c r="AA26" s="3106"/>
      <c r="AB26" s="3106"/>
      <c r="AC26" s="3106"/>
    </row>
    <row r="27" spans="1:55" ht="17" thickBot="1">
      <c r="A27" s="182"/>
      <c r="B27" s="182">
        <v>10</v>
      </c>
      <c r="C27" s="3107" t="s">
        <v>3178</v>
      </c>
      <c r="D27" s="3108"/>
      <c r="E27" s="3108"/>
      <c r="F27" s="3108"/>
      <c r="G27" s="3108"/>
      <c r="H27" s="3108"/>
      <c r="I27" s="3108"/>
      <c r="J27" s="3108"/>
      <c r="K27" s="3108"/>
      <c r="L27" s="3108"/>
      <c r="M27" s="3108"/>
      <c r="N27" s="3108"/>
      <c r="O27" s="3108"/>
      <c r="P27" s="3109"/>
      <c r="Q27" s="182"/>
      <c r="R27" s="948"/>
      <c r="S27" s="945"/>
      <c r="T27" s="948" t="s">
        <v>852</v>
      </c>
      <c r="U27" s="948"/>
      <c r="V27" s="182"/>
      <c r="W27" s="182"/>
      <c r="X27" s="182"/>
      <c r="Y27" s="3106"/>
      <c r="Z27" s="3106"/>
      <c r="AA27" s="3106"/>
      <c r="AB27" s="3106"/>
      <c r="AC27" s="3106"/>
      <c r="AD27" s="182"/>
      <c r="AE27" s="182"/>
      <c r="AF27" s="182"/>
      <c r="AG27" s="182"/>
      <c r="AH27" s="182"/>
      <c r="AI27" s="182"/>
      <c r="AJ27" s="182"/>
      <c r="AK27" s="182"/>
      <c r="AL27" s="182"/>
      <c r="AM27" s="182"/>
      <c r="AN27" s="182"/>
      <c r="AO27" s="182"/>
      <c r="AP27" s="182"/>
      <c r="AQ27" s="182"/>
      <c r="AR27" s="181"/>
      <c r="AS27" s="181"/>
      <c r="AT27" s="181"/>
      <c r="AU27" s="181"/>
      <c r="AV27" s="181"/>
      <c r="AW27" s="181"/>
      <c r="AX27" s="181"/>
      <c r="AY27" s="181"/>
      <c r="AZ27" s="181"/>
      <c r="BA27" s="182"/>
      <c r="BB27" s="182"/>
      <c r="BC27" s="182"/>
    </row>
    <row r="28" spans="1:55" ht="17" thickBot="1">
      <c r="A28" s="182"/>
      <c r="B28" s="182"/>
      <c r="C28" s="182"/>
      <c r="D28" s="182"/>
      <c r="E28" s="182"/>
      <c r="F28" s="182"/>
      <c r="G28" s="182"/>
      <c r="H28" s="182"/>
      <c r="I28" s="952" t="s">
        <v>1257</v>
      </c>
      <c r="J28" s="182"/>
      <c r="K28" s="182"/>
      <c r="L28" s="182"/>
      <c r="M28" s="182"/>
      <c r="N28" s="182"/>
      <c r="O28" s="182"/>
      <c r="P28" s="182"/>
      <c r="Q28" s="182"/>
      <c r="R28" s="182"/>
      <c r="S28" s="590"/>
      <c r="T28" s="182"/>
      <c r="U28" s="182"/>
      <c r="V28" s="182"/>
      <c r="W28" s="182"/>
      <c r="X28" s="182"/>
      <c r="Y28" s="3106"/>
      <c r="Z28" s="3106"/>
      <c r="AA28" s="3106"/>
      <c r="AB28" s="3106"/>
      <c r="AC28" s="3106"/>
      <c r="AD28" s="182"/>
      <c r="AE28" s="182"/>
      <c r="AF28" s="182"/>
      <c r="AG28" s="182"/>
      <c r="AH28" s="182"/>
      <c r="AI28" s="182"/>
      <c r="AJ28" s="181"/>
      <c r="AK28" s="182"/>
      <c r="AL28" s="182"/>
      <c r="AM28" s="182"/>
      <c r="AN28" s="182"/>
      <c r="AO28" s="182"/>
      <c r="AP28" s="182"/>
      <c r="AQ28" s="182"/>
      <c r="AR28" s="959"/>
      <c r="AS28" s="959"/>
      <c r="AT28" s="959"/>
      <c r="AU28" s="959"/>
      <c r="AV28" s="959"/>
      <c r="AW28" s="959"/>
      <c r="AX28" s="959"/>
      <c r="AY28" s="959"/>
      <c r="AZ28" s="959"/>
      <c r="BA28" s="182"/>
      <c r="BB28" s="182"/>
      <c r="BC28" s="182"/>
    </row>
    <row r="29" spans="1:55" ht="17" thickBot="1">
      <c r="A29" s="182"/>
      <c r="B29" s="182">
        <v>11</v>
      </c>
      <c r="C29" s="3107" t="s">
        <v>1261</v>
      </c>
      <c r="D29" s="3108"/>
      <c r="E29" s="3108"/>
      <c r="F29" s="3108"/>
      <c r="G29" s="3108"/>
      <c r="H29" s="3108"/>
      <c r="I29" s="3108"/>
      <c r="J29" s="3108"/>
      <c r="K29" s="3108"/>
      <c r="L29" s="3108"/>
      <c r="M29" s="3108"/>
      <c r="N29" s="3108"/>
      <c r="O29" s="3108"/>
      <c r="P29" s="3109"/>
      <c r="Q29" s="182"/>
      <c r="R29" s="948"/>
      <c r="S29" s="945"/>
      <c r="T29" s="948" t="s">
        <v>852</v>
      </c>
      <c r="U29" s="948"/>
      <c r="V29" s="182"/>
      <c r="W29" s="182"/>
      <c r="X29" s="182"/>
      <c r="Y29" s="3106"/>
      <c r="Z29" s="3106"/>
      <c r="AA29" s="3106"/>
      <c r="AB29" s="3106"/>
      <c r="AC29" s="3106"/>
      <c r="AD29" s="182"/>
      <c r="AE29" s="182"/>
      <c r="AF29" s="182"/>
      <c r="AG29" s="182"/>
      <c r="AH29" s="182"/>
      <c r="AI29" s="182"/>
      <c r="AJ29" s="182"/>
      <c r="AK29" s="182"/>
      <c r="AL29" s="182"/>
      <c r="AM29" s="182"/>
      <c r="AN29" s="182"/>
      <c r="AO29" s="182"/>
      <c r="AP29" s="182"/>
      <c r="AQ29" s="182"/>
      <c r="AR29" s="181"/>
      <c r="AS29" s="181"/>
      <c r="AT29" s="181"/>
      <c r="AU29" s="181"/>
      <c r="AV29" s="181"/>
      <c r="AW29" s="181"/>
      <c r="AX29" s="181"/>
      <c r="AY29" s="181"/>
      <c r="AZ29" s="181"/>
      <c r="BA29" s="182"/>
      <c r="BB29" s="182"/>
      <c r="BC29" s="182"/>
    </row>
    <row r="30" spans="1:55" ht="17" thickBot="1">
      <c r="A30" s="182"/>
      <c r="B30" s="182"/>
      <c r="C30" s="182"/>
      <c r="D30" s="182"/>
      <c r="E30" s="182"/>
      <c r="F30" s="182"/>
      <c r="G30" s="182"/>
      <c r="H30" s="182"/>
      <c r="I30" s="952" t="s">
        <v>1257</v>
      </c>
      <c r="J30" s="182"/>
      <c r="K30" s="182"/>
      <c r="L30" s="182"/>
      <c r="M30" s="182"/>
      <c r="N30" s="182"/>
      <c r="O30" s="182"/>
      <c r="P30" s="182"/>
      <c r="Q30" s="182"/>
      <c r="R30" s="182"/>
      <c r="S30" s="590"/>
      <c r="T30" s="182"/>
      <c r="U30" s="182"/>
      <c r="V30" s="182"/>
      <c r="W30" s="182"/>
      <c r="X30" s="182"/>
      <c r="Y30" s="3106"/>
      <c r="Z30" s="3106"/>
      <c r="AA30" s="3106"/>
      <c r="AB30" s="3106"/>
      <c r="AC30" s="3106"/>
      <c r="AD30" s="182"/>
      <c r="AE30" s="182"/>
      <c r="AF30" s="182"/>
      <c r="AG30" s="182"/>
      <c r="AH30" s="182"/>
      <c r="AI30" s="182"/>
      <c r="AJ30" s="181"/>
      <c r="AK30" s="182"/>
      <c r="AL30" s="182"/>
      <c r="AM30" s="182"/>
      <c r="AN30" s="182"/>
      <c r="AO30" s="182"/>
      <c r="AP30" s="182"/>
      <c r="AQ30" s="182"/>
      <c r="AR30" s="959"/>
      <c r="AS30" s="959"/>
      <c r="AT30" s="959"/>
      <c r="AU30" s="959"/>
      <c r="AV30" s="959"/>
      <c r="AW30" s="959"/>
      <c r="AX30" s="959"/>
      <c r="AY30" s="959"/>
      <c r="AZ30" s="959"/>
      <c r="BA30" s="182"/>
      <c r="BB30" s="182"/>
      <c r="BC30" s="182"/>
    </row>
    <row r="31" spans="1:55" ht="17" thickBot="1">
      <c r="A31" s="182"/>
      <c r="B31" s="182">
        <v>11</v>
      </c>
      <c r="C31" s="3107" t="s">
        <v>1262</v>
      </c>
      <c r="D31" s="3108"/>
      <c r="E31" s="3108"/>
      <c r="F31" s="3108"/>
      <c r="G31" s="3108"/>
      <c r="H31" s="3108"/>
      <c r="I31" s="3108"/>
      <c r="J31" s="3108"/>
      <c r="K31" s="3108"/>
      <c r="L31" s="3108"/>
      <c r="M31" s="3108"/>
      <c r="N31" s="3108"/>
      <c r="O31" s="3108"/>
      <c r="P31" s="3109"/>
      <c r="Q31" s="182"/>
      <c r="R31" s="948"/>
      <c r="S31" s="945"/>
      <c r="T31" s="948" t="s">
        <v>852</v>
      </c>
      <c r="U31" s="948"/>
      <c r="V31" s="182"/>
      <c r="W31" s="182"/>
      <c r="X31" s="182"/>
      <c r="Y31" s="3106"/>
      <c r="Z31" s="3106"/>
      <c r="AA31" s="3106"/>
      <c r="AB31" s="3106"/>
      <c r="AC31" s="3106"/>
      <c r="AD31" s="182"/>
      <c r="AE31" s="182"/>
      <c r="AF31" s="182"/>
      <c r="AG31" s="182"/>
      <c r="AH31" s="182"/>
      <c r="AI31" s="182"/>
      <c r="AJ31" s="182"/>
      <c r="AK31" s="182"/>
      <c r="AL31" s="182"/>
      <c r="AM31" s="182"/>
      <c r="AN31" s="182"/>
      <c r="AO31" s="182"/>
      <c r="AP31" s="182"/>
      <c r="AQ31" s="182"/>
      <c r="AR31" s="959"/>
      <c r="AS31" s="959"/>
      <c r="AT31" s="959"/>
      <c r="AU31" s="959"/>
      <c r="AV31" s="959"/>
      <c r="AW31" s="959"/>
      <c r="AX31" s="959"/>
      <c r="AY31" s="959"/>
      <c r="AZ31" s="959"/>
      <c r="BA31" s="182"/>
      <c r="BB31" s="182"/>
      <c r="BC31" s="182"/>
    </row>
    <row r="32" spans="1:55" ht="17" thickBot="1">
      <c r="A32" s="182"/>
      <c r="B32" s="182"/>
      <c r="C32" s="182"/>
      <c r="D32" s="182"/>
      <c r="E32" s="182"/>
      <c r="F32" s="182"/>
      <c r="G32" s="182"/>
      <c r="H32" s="182"/>
      <c r="I32" s="952"/>
      <c r="J32" s="182"/>
      <c r="K32" s="182"/>
      <c r="L32" s="182"/>
      <c r="M32" s="182"/>
      <c r="N32" s="182"/>
      <c r="O32" s="182"/>
      <c r="P32" s="182"/>
      <c r="Q32" s="182"/>
      <c r="R32" s="182"/>
      <c r="S32" s="590"/>
      <c r="T32" s="182"/>
      <c r="U32" s="182"/>
      <c r="V32" s="182"/>
      <c r="W32" s="182"/>
      <c r="X32" s="182"/>
      <c r="Y32" s="3106"/>
      <c r="Z32" s="3106"/>
      <c r="AA32" s="3106"/>
      <c r="AB32" s="3106"/>
      <c r="AC32" s="3106"/>
      <c r="AD32" s="182"/>
      <c r="AE32" s="182"/>
      <c r="AF32" s="182"/>
      <c r="AG32" s="182"/>
      <c r="AH32" s="182"/>
      <c r="AI32" s="182"/>
      <c r="AJ32" s="182"/>
      <c r="AK32" s="182"/>
      <c r="AL32" s="182"/>
      <c r="AM32" s="182"/>
      <c r="AN32" s="182"/>
      <c r="AO32" s="182"/>
      <c r="AP32" s="182"/>
      <c r="AQ32" s="182"/>
      <c r="AR32" s="959"/>
      <c r="AS32" s="959"/>
      <c r="AT32" s="959"/>
      <c r="AU32" s="959"/>
      <c r="AV32" s="959"/>
      <c r="AW32" s="959"/>
      <c r="AX32" s="959"/>
      <c r="AY32" s="959"/>
      <c r="AZ32" s="959"/>
      <c r="BA32" s="182"/>
      <c r="BB32" s="182"/>
      <c r="BC32" s="182"/>
    </row>
    <row r="33" spans="2:29" s="182" customFormat="1" ht="17" thickBot="1">
      <c r="B33" s="182">
        <v>12</v>
      </c>
      <c r="C33" s="3107" t="s">
        <v>1461</v>
      </c>
      <c r="D33" s="3108"/>
      <c r="E33" s="3108"/>
      <c r="F33" s="3108"/>
      <c r="G33" s="3108"/>
      <c r="H33" s="3108"/>
      <c r="I33" s="3108"/>
      <c r="J33" s="3108"/>
      <c r="K33" s="3108"/>
      <c r="L33" s="3108"/>
      <c r="M33" s="3108"/>
      <c r="N33" s="3108"/>
      <c r="O33" s="3108"/>
      <c r="P33" s="3109"/>
      <c r="R33" s="948"/>
      <c r="S33" s="945"/>
      <c r="T33" s="948" t="s">
        <v>852</v>
      </c>
      <c r="U33" s="948"/>
      <c r="Y33" s="3106"/>
      <c r="Z33" s="3106"/>
      <c r="AA33" s="3106"/>
      <c r="AB33" s="3106"/>
      <c r="AC33" s="3106"/>
    </row>
    <row r="34" spans="2:29" s="182" customFormat="1" ht="17" thickBot="1">
      <c r="I34" s="952" t="s">
        <v>1257</v>
      </c>
      <c r="S34" s="590"/>
      <c r="Y34" s="3106"/>
      <c r="Z34" s="3106"/>
      <c r="AA34" s="3106"/>
      <c r="AB34" s="3106"/>
      <c r="AC34" s="3106"/>
    </row>
    <row r="35" spans="2:29" s="182" customFormat="1" ht="13.5" thickBot="1">
      <c r="B35" s="182">
        <v>13</v>
      </c>
      <c r="C35" s="3107" t="s">
        <v>1263</v>
      </c>
      <c r="D35" s="3108"/>
      <c r="E35" s="3108"/>
      <c r="F35" s="3108"/>
      <c r="G35" s="3108"/>
      <c r="H35" s="3108"/>
      <c r="I35" s="3108"/>
      <c r="J35" s="3108"/>
      <c r="K35" s="3108"/>
      <c r="L35" s="3108"/>
      <c r="M35" s="3108"/>
      <c r="N35" s="3108"/>
      <c r="O35" s="3108"/>
      <c r="P35" s="3109"/>
      <c r="R35" s="948"/>
      <c r="S35" s="948"/>
      <c r="T35" s="948" t="s">
        <v>852</v>
      </c>
      <c r="U35" s="948"/>
    </row>
    <row r="36" spans="2:29" s="182" customFormat="1" ht="13.5" thickBot="1">
      <c r="B36" s="182">
        <v>13</v>
      </c>
      <c r="C36" s="3107" t="s">
        <v>3182</v>
      </c>
      <c r="D36" s="3108"/>
      <c r="E36" s="3108"/>
      <c r="F36" s="3108"/>
      <c r="G36" s="3108"/>
      <c r="H36" s="3108"/>
      <c r="I36" s="3108"/>
      <c r="J36" s="3108"/>
      <c r="K36" s="3108"/>
      <c r="L36" s="3108"/>
      <c r="M36" s="3108"/>
      <c r="N36" s="3108"/>
      <c r="O36" s="3108"/>
      <c r="P36" s="3109"/>
      <c r="R36" s="948"/>
      <c r="S36" s="948"/>
      <c r="T36" s="948" t="s">
        <v>852</v>
      </c>
      <c r="U36" s="948"/>
    </row>
    <row r="37" spans="2:29" s="182" customFormat="1" ht="13.5" thickBot="1">
      <c r="B37" s="182">
        <v>13</v>
      </c>
      <c r="C37" s="3099" t="s">
        <v>3265</v>
      </c>
      <c r="D37" s="3100"/>
      <c r="E37" s="3100"/>
      <c r="F37" s="3100"/>
      <c r="G37" s="3100"/>
      <c r="H37" s="3100"/>
      <c r="I37" s="3100"/>
      <c r="J37" s="3100"/>
      <c r="K37" s="3100"/>
      <c r="L37" s="3100"/>
      <c r="M37" s="3100"/>
      <c r="N37" s="3100"/>
      <c r="O37" s="3100"/>
      <c r="P37" s="3101"/>
      <c r="R37" s="948"/>
      <c r="S37" s="948"/>
      <c r="T37" s="948" t="s">
        <v>852</v>
      </c>
      <c r="U37" s="948" t="s">
        <v>852</v>
      </c>
    </row>
    <row r="38" spans="2:29" s="182" customFormat="1" ht="13.5" thickBot="1">
      <c r="B38" s="182">
        <v>13</v>
      </c>
      <c r="C38" s="3099" t="s">
        <v>1264</v>
      </c>
      <c r="D38" s="3100"/>
      <c r="E38" s="3100"/>
      <c r="F38" s="3100"/>
      <c r="G38" s="3100"/>
      <c r="H38" s="3100"/>
      <c r="I38" s="3100"/>
      <c r="J38" s="3100"/>
      <c r="K38" s="3100"/>
      <c r="L38" s="3100"/>
      <c r="M38" s="3100"/>
      <c r="N38" s="3100"/>
      <c r="O38" s="3100"/>
      <c r="P38" s="3101"/>
      <c r="R38" s="948"/>
      <c r="S38" s="948"/>
      <c r="T38" s="948" t="s">
        <v>852</v>
      </c>
      <c r="U38" s="948" t="s">
        <v>852</v>
      </c>
    </row>
    <row r="39" spans="2:29" s="182" customFormat="1" ht="13.5" thickBot="1">
      <c r="I39" s="2587" t="s">
        <v>1257</v>
      </c>
    </row>
    <row r="40" spans="2:29" s="182" customFormat="1" ht="13.9" customHeight="1" thickBot="1">
      <c r="B40" s="182">
        <v>14</v>
      </c>
      <c r="C40" s="3107" t="s">
        <v>1463</v>
      </c>
      <c r="D40" s="3108"/>
      <c r="E40" s="3108"/>
      <c r="F40" s="3108"/>
      <c r="G40" s="3108"/>
      <c r="H40" s="3108"/>
      <c r="I40" s="3108"/>
      <c r="J40" s="3108"/>
      <c r="K40" s="3108"/>
      <c r="L40" s="3108"/>
      <c r="M40" s="3108"/>
      <c r="N40" s="3108"/>
      <c r="O40" s="3108"/>
      <c r="P40" s="3109"/>
      <c r="R40" s="948"/>
      <c r="S40" s="945"/>
      <c r="T40" s="948" t="s">
        <v>852</v>
      </c>
      <c r="U40" s="948"/>
      <c r="Y40" s="3106"/>
      <c r="Z40" s="3106"/>
      <c r="AA40" s="3106"/>
      <c r="AB40" s="3106"/>
      <c r="AC40" s="3106"/>
    </row>
    <row r="41" spans="2:29" s="182" customFormat="1" ht="13.9" customHeight="1" thickBot="1">
      <c r="I41" s="952" t="s">
        <v>1257</v>
      </c>
      <c r="S41" s="590"/>
      <c r="Y41" s="3106"/>
      <c r="Z41" s="3106"/>
      <c r="AA41" s="3106"/>
      <c r="AB41" s="3106"/>
      <c r="AC41" s="3106"/>
    </row>
    <row r="42" spans="2:29" s="182" customFormat="1" ht="13.9" customHeight="1" thickBot="1">
      <c r="C42" s="3099" t="s">
        <v>1475</v>
      </c>
      <c r="D42" s="3100"/>
      <c r="E42" s="3100"/>
      <c r="F42" s="3100"/>
      <c r="G42" s="3100"/>
      <c r="H42" s="3100"/>
      <c r="I42" s="3100"/>
      <c r="J42" s="3100"/>
      <c r="K42" s="3100"/>
      <c r="L42" s="3100"/>
      <c r="M42" s="3100"/>
      <c r="N42" s="3100"/>
      <c r="O42" s="3100"/>
      <c r="P42" s="3101"/>
      <c r="R42" s="948"/>
      <c r="S42" s="945"/>
      <c r="T42" s="948" t="s">
        <v>852</v>
      </c>
      <c r="U42" s="948" t="s">
        <v>852</v>
      </c>
      <c r="Y42" s="3106"/>
      <c r="Z42" s="3106"/>
      <c r="AA42" s="3106"/>
      <c r="AB42" s="3106"/>
      <c r="AC42" s="3106"/>
    </row>
    <row r="43" spans="2:29" s="182" customFormat="1" ht="13.9" customHeight="1" thickBot="1">
      <c r="I43" s="952" t="s">
        <v>1257</v>
      </c>
      <c r="S43" s="590"/>
      <c r="Y43" s="3106"/>
      <c r="Z43" s="3106"/>
      <c r="AA43" s="3106"/>
      <c r="AB43" s="3106"/>
      <c r="AC43" s="3106"/>
    </row>
    <row r="44" spans="2:29" s="182" customFormat="1" ht="13.9" customHeight="1" thickBot="1">
      <c r="C44" s="3099" t="s">
        <v>1265</v>
      </c>
      <c r="D44" s="3100"/>
      <c r="E44" s="3100"/>
      <c r="F44" s="3100"/>
      <c r="G44" s="3100"/>
      <c r="H44" s="3100"/>
      <c r="I44" s="3100"/>
      <c r="J44" s="3100"/>
      <c r="K44" s="3100"/>
      <c r="L44" s="3100"/>
      <c r="M44" s="3100"/>
      <c r="N44" s="3100"/>
      <c r="O44" s="3100"/>
      <c r="P44" s="3101"/>
      <c r="R44" s="948"/>
      <c r="S44" s="945"/>
      <c r="T44" s="948"/>
      <c r="U44" s="948" t="s">
        <v>852</v>
      </c>
      <c r="Y44" s="3106"/>
      <c r="Z44" s="3106"/>
      <c r="AA44" s="3106"/>
      <c r="AB44" s="3106"/>
      <c r="AC44" s="3106"/>
    </row>
    <row r="45" spans="2:29" s="182" customFormat="1" ht="13.9" customHeight="1"/>
    <row r="46" spans="2:29" s="182" customFormat="1" ht="13.9" customHeight="1"/>
    <row r="47" spans="2:29" s="182" customFormat="1" ht="13.9" customHeight="1"/>
    <row r="48" spans="2:29" s="182" customFormat="1" ht="13.9" customHeight="1"/>
    <row r="49" spans="1:19" s="182" customFormat="1" ht="13.9" customHeight="1"/>
    <row r="50" spans="1:19" s="182" customFormat="1" ht="13.9" customHeight="1"/>
    <row r="51" spans="1:19" s="182" customFormat="1" ht="13.9" customHeight="1"/>
    <row r="52" spans="1:19" s="182" customFormat="1" ht="13.9" customHeight="1"/>
    <row r="53" spans="1:19" s="182" customFormat="1" ht="13.9" customHeight="1"/>
    <row r="54" spans="1:19" s="182" customFormat="1" ht="13.9" customHeight="1"/>
    <row r="55" spans="1:19" s="182" customFormat="1" ht="13.9" customHeight="1"/>
    <row r="56" spans="1:19" s="182" customFormat="1" ht="13.9" customHeight="1"/>
    <row r="57" spans="1:19" s="182" customFormat="1" ht="13.9" customHeight="1"/>
    <row r="58" spans="1:19" s="182" customFormat="1" ht="13.9" customHeight="1"/>
    <row r="59" spans="1:19" s="182" customFormat="1" ht="13.9" customHeight="1"/>
    <row r="60" spans="1:19" s="182" customFormat="1" ht="13.9" customHeight="1"/>
    <row r="61" spans="1:19" s="182" customFormat="1" ht="13.9" customHeight="1"/>
    <row r="62" spans="1:19" s="182" customFormat="1" ht="13.9" customHeight="1">
      <c r="S62"/>
    </row>
    <row r="63" spans="1:19" ht="13.9" customHeight="1">
      <c r="A63" s="182"/>
      <c r="B63" s="182"/>
      <c r="C63" s="182"/>
      <c r="D63" s="182"/>
      <c r="E63" s="182"/>
      <c r="F63" s="182"/>
      <c r="G63" s="182"/>
      <c r="H63" s="182"/>
      <c r="I63" s="182"/>
      <c r="J63" s="182"/>
      <c r="K63" s="182"/>
      <c r="L63" s="182"/>
      <c r="M63" s="182"/>
      <c r="N63" s="182"/>
      <c r="O63" s="182"/>
      <c r="P63" s="182"/>
      <c r="Q63" s="182"/>
    </row>
    <row r="64" spans="1:19" ht="13.9" customHeight="1">
      <c r="A64" s="182"/>
      <c r="B64" s="182"/>
      <c r="C64" s="182"/>
      <c r="D64" s="182"/>
      <c r="E64" s="182"/>
      <c r="F64" s="182"/>
      <c r="G64" s="182"/>
      <c r="H64" s="182"/>
      <c r="I64" s="182"/>
      <c r="J64" s="182"/>
      <c r="K64" s="182"/>
      <c r="L64" s="182"/>
      <c r="M64" s="182"/>
      <c r="N64" s="182"/>
      <c r="O64" s="182"/>
      <c r="P64" s="182"/>
      <c r="Q64" s="182"/>
    </row>
    <row r="65" spans="1:17" ht="13.9" customHeight="1">
      <c r="A65" s="182"/>
      <c r="B65" s="182"/>
      <c r="C65" s="182"/>
      <c r="D65" s="182"/>
      <c r="E65" s="182"/>
      <c r="F65" s="182"/>
      <c r="G65" s="182"/>
      <c r="H65" s="182"/>
      <c r="I65" s="182"/>
      <c r="J65" s="182"/>
      <c r="K65" s="182"/>
      <c r="L65" s="182"/>
      <c r="M65" s="182"/>
      <c r="N65" s="182"/>
      <c r="O65" s="182"/>
      <c r="P65" s="182"/>
      <c r="Q65" s="182"/>
    </row>
    <row r="66" spans="1:17">
      <c r="A66" s="182"/>
      <c r="B66" s="182"/>
      <c r="C66" s="182"/>
      <c r="D66" s="182"/>
      <c r="E66" s="182"/>
      <c r="F66" s="182"/>
      <c r="G66" s="182"/>
      <c r="H66" s="182"/>
      <c r="I66" s="182"/>
      <c r="J66" s="182"/>
      <c r="K66" s="182"/>
      <c r="L66" s="182"/>
      <c r="M66" s="182"/>
      <c r="N66" s="182"/>
      <c r="O66" s="182"/>
      <c r="P66" s="182"/>
      <c r="Q66" s="182"/>
    </row>
    <row r="67" spans="1:17">
      <c r="A67" s="182"/>
      <c r="B67" s="182"/>
      <c r="C67" s="182"/>
      <c r="D67" s="182"/>
      <c r="E67" s="182"/>
      <c r="F67" s="182"/>
      <c r="G67" s="182"/>
      <c r="H67" s="182"/>
      <c r="I67" s="182"/>
      <c r="J67" s="182"/>
      <c r="K67" s="182"/>
      <c r="L67" s="182"/>
      <c r="M67" s="182"/>
      <c r="N67" s="182"/>
      <c r="O67" s="182"/>
      <c r="P67" s="182"/>
      <c r="Q67" s="182"/>
    </row>
    <row r="68" spans="1:17">
      <c r="A68" s="182"/>
      <c r="B68" s="182"/>
      <c r="C68" s="182"/>
      <c r="D68" s="182"/>
      <c r="E68" s="182"/>
      <c r="F68" s="182"/>
      <c r="G68" s="182"/>
      <c r="H68" s="182"/>
      <c r="I68" s="182"/>
      <c r="J68" s="182"/>
      <c r="K68" s="182"/>
      <c r="L68" s="182"/>
      <c r="M68" s="182"/>
      <c r="N68" s="182"/>
      <c r="O68" s="182"/>
      <c r="P68" s="182"/>
      <c r="Q68" s="182"/>
    </row>
    <row r="69" spans="1:17">
      <c r="A69" s="182"/>
      <c r="B69" s="182"/>
      <c r="C69" s="182"/>
      <c r="D69" s="182"/>
      <c r="E69" s="182"/>
      <c r="F69" s="182"/>
      <c r="G69" s="182"/>
      <c r="H69" s="182"/>
      <c r="I69" s="182"/>
      <c r="J69" s="182"/>
      <c r="K69" s="182"/>
      <c r="L69" s="182"/>
      <c r="M69" s="182"/>
      <c r="N69" s="182"/>
      <c r="O69" s="182"/>
      <c r="P69" s="182"/>
      <c r="Q69" s="182"/>
    </row>
  </sheetData>
  <mergeCells count="62">
    <mergeCell ref="Y43:AC43"/>
    <mergeCell ref="Y44:AC44"/>
    <mergeCell ref="C15:P15"/>
    <mergeCell ref="Y40:AC40"/>
    <mergeCell ref="Y41:AC41"/>
    <mergeCell ref="Y42:AC42"/>
    <mergeCell ref="Y26:AC26"/>
    <mergeCell ref="Y33:AC33"/>
    <mergeCell ref="Y34:AC34"/>
    <mergeCell ref="Y29:AC29"/>
    <mergeCell ref="Y30:AC30"/>
    <mergeCell ref="Y31:AC31"/>
    <mergeCell ref="Y32:AC32"/>
    <mergeCell ref="Y25:AC25"/>
    <mergeCell ref="Y27:AC27"/>
    <mergeCell ref="Y28:AC28"/>
    <mergeCell ref="Y13:AC13"/>
    <mergeCell ref="Y16:AC16"/>
    <mergeCell ref="Y17:AC17"/>
    <mergeCell ref="Y18:AC18"/>
    <mergeCell ref="Y19:AC19"/>
    <mergeCell ref="Y20:AC20"/>
    <mergeCell ref="Y21:AC21"/>
    <mergeCell ref="Y22:AC22"/>
    <mergeCell ref="Y23:AC23"/>
    <mergeCell ref="Y24:AC24"/>
    <mergeCell ref="Y8:AC8"/>
    <mergeCell ref="Y9:AC9"/>
    <mergeCell ref="Y10:AC10"/>
    <mergeCell ref="Y11:AC11"/>
    <mergeCell ref="Y12:AC12"/>
    <mergeCell ref="C44:P44"/>
    <mergeCell ref="C19:P19"/>
    <mergeCell ref="C21:P21"/>
    <mergeCell ref="C23:P23"/>
    <mergeCell ref="C29:P29"/>
    <mergeCell ref="C31:P31"/>
    <mergeCell ref="C25:P25"/>
    <mergeCell ref="C33:P33"/>
    <mergeCell ref="C40:P40"/>
    <mergeCell ref="C42:P42"/>
    <mergeCell ref="C27:P27"/>
    <mergeCell ref="C35:P35"/>
    <mergeCell ref="C36:P36"/>
    <mergeCell ref="C37:P37"/>
    <mergeCell ref="C38:P38"/>
    <mergeCell ref="C17:P17"/>
    <mergeCell ref="A1:U1"/>
    <mergeCell ref="X1:Z1"/>
    <mergeCell ref="AA1:AF1"/>
    <mergeCell ref="A3:Q3"/>
    <mergeCell ref="R3:U3"/>
    <mergeCell ref="Y3:AC3"/>
    <mergeCell ref="C5:P5"/>
    <mergeCell ref="C7:P7"/>
    <mergeCell ref="C9:P9"/>
    <mergeCell ref="C11:P11"/>
    <mergeCell ref="C13:P13"/>
    <mergeCell ref="Y4:AC4"/>
    <mergeCell ref="Y5:AC5"/>
    <mergeCell ref="Y6:AC6"/>
    <mergeCell ref="Y7:AC7"/>
  </mergeCells>
  <phoneticPr fontId="14"/>
  <hyperlinks>
    <hyperlink ref="C17" location="'2方針'!A1" display="環境方針" xr:uid="{00000000-0004-0000-0200-000000000000}"/>
    <hyperlink ref="C11" location="'3負荷'!A1" display="環境への負荷の自己チェックシート" xr:uid="{00000000-0004-0000-0200-000001000000}"/>
    <hyperlink ref="C13" location="'3取組'!A1" display="環境への取組の自己チェックリスト" xr:uid="{00000000-0004-0000-0200-000002000000}"/>
    <hyperlink ref="C21" location="'4法規'!A1" display="環境関連法規制等の取りまとめ表" xr:uid="{00000000-0004-0000-0200-000003000000}"/>
    <hyperlink ref="C19" location="'5活動計画'!A1" display="環境活動計画書" xr:uid="{00000000-0004-0000-0200-000004000000}"/>
    <hyperlink ref="C33" location="'11文書・記録'!A1" display="環境関連文書・記録一覧表" xr:uid="{00000000-0004-0000-0200-000005000000}"/>
    <hyperlink ref="C40" location="'13代表者見直'!A1" display="代表者による全体の評価と見直し記録" xr:uid="{00000000-0004-0000-0200-000007000000}"/>
    <hyperlink ref="C23" location="'7教育'!A1" display="環境教育訓練計画／実績記録表" xr:uid="{00000000-0004-0000-0200-000008000000}"/>
    <hyperlink ref="C29:H29" location="'10火災'!A1" display="火災対応手順書" xr:uid="{00000000-0004-0000-0200-000009000000}"/>
    <hyperlink ref="C25" location="'8コミュニケーション'!A1" display="コミュニケーション記録" xr:uid="{00000000-0004-0000-0200-00000A000000}"/>
    <hyperlink ref="C17:P17" location="housin" display="環境経営方針の策定" xr:uid="{00000000-0004-0000-0200-00000B000000}"/>
    <hyperlink ref="C5" location="'1登録範囲'!A1" display="取組の対象組織・活動" xr:uid="{00000000-0004-0000-0200-00000C000000}"/>
    <hyperlink ref="C7" location="'6体制'!A1" display="実施体制図　役割・責任・権限表" xr:uid="{00000000-0004-0000-0200-00000D000000}"/>
    <hyperlink ref="C9" location="'3負荷'!A1" display="環境への負荷の自己チェックシート" xr:uid="{00000000-0004-0000-0200-00000E000000}"/>
    <hyperlink ref="C9:P9" location="負荷記録表!A1" display="負荷調査表" xr:uid="{00000000-0004-0000-0200-00000F000000}"/>
    <hyperlink ref="C31" location="'10火災'!A1" display="緊急事態対応手順書" xr:uid="{00000000-0004-0000-0200-000011000000}"/>
    <hyperlink ref="C42" location="活動レポート!A1" display="環境活動レポート" xr:uid="{00000000-0004-0000-0200-000012000000}"/>
    <hyperlink ref="C44:P44" r:id="rId1" display="審査申込み" xr:uid="{00000000-0004-0000-0200-000013000000}"/>
    <hyperlink ref="C5:P5" location="sosiki" display="取組の対象組織・活動の決定" xr:uid="{00000000-0004-0000-0200-000014000000}"/>
    <hyperlink ref="C7:P7" location="taisei" display="実施体制の構築" xr:uid="{00000000-0004-0000-0200-000015000000}"/>
    <hyperlink ref="C40:P40" location="minaosi" display="代表者による全体の評価と見直し" xr:uid="{00000000-0004-0000-0200-000016000000}"/>
    <hyperlink ref="C11:P11" location="'4負荷 (初年度)'!A1" display="基準年の負荷のとりまとめ" xr:uid="{00000000-0004-0000-0200-000019000000}"/>
    <hyperlink ref="C13:P13" location="'4取組'!A1" display="環境への取組の自己チェック" xr:uid="{00000000-0004-0000-0200-00001A000000}"/>
    <hyperlink ref="C19:P19" location="'6経営計画'!A1" display="環境経営計画の策定" xr:uid="{00000000-0004-0000-0200-00001B000000}"/>
    <hyperlink ref="C21:P21" location="'5法規'!A1" display="環境関連法規制等の取りまとめ表" xr:uid="{00000000-0004-0000-0200-00001C000000}"/>
    <hyperlink ref="C23:P23" location="'8教育計画'!A1" display="環境教育訓練の実施と記録" xr:uid="{00000000-0004-0000-0200-00001D000000}"/>
    <hyperlink ref="C29:P29" location="'11緊急事態手順書'!A1" display="緊急事態対応手順書" xr:uid="{00000000-0004-0000-0200-00001E000000}"/>
    <hyperlink ref="C25:P25" location="'9コミュニケーション'!A1" display="コミュニケーション記録" xr:uid="{00000000-0004-0000-0200-00001F000000}"/>
    <hyperlink ref="C42:P42" location="環境経営レポート!A1" display="環境経営レポート" xr:uid="{00000000-0004-0000-0200-000020000000}"/>
    <hyperlink ref="C31:P31" location="環境経営レポート!A725" display="緊急事態対応訓練の実施・記録" xr:uid="{00000000-0004-0000-0200-000021000000}"/>
    <hyperlink ref="C33:P33" location="'12文書一覧'!A1" display="環境関連文書類一覧表" xr:uid="{00000000-0004-0000-0200-000022000000}"/>
    <hyperlink ref="C15" location="'2方針'!A1" display="環境方針" xr:uid="{7E25679E-FAF7-4F48-95F4-92D71BCC2753}"/>
    <hyperlink ref="C15:P15" location="'2課題とﾁャﾝｽ'!A1" display="課題とチャンスの明確化" xr:uid="{E4A64AA4-0D32-4E55-AE86-6C74E6397EF6}"/>
    <hyperlink ref="C27:H27" location="'10火災'!A1" display="火災対応手順書" xr:uid="{B0319ADE-082F-4AD7-8E5A-606A0D246AEA}"/>
    <hyperlink ref="C27:P27" location="'10手順書'!A1" display="手順書" xr:uid="{B4FC2CBB-A570-4957-BAB6-008BFE088E1B}"/>
    <hyperlink ref="C35" location="'12問題点'!A1" display="問題点是正・予防処置票" xr:uid="{231EF997-D5E7-4B1A-820E-ED4A8CFC14D5}"/>
    <hyperlink ref="C38" location="'4法規'!A1" display="環境関連法規制等の取りまとめ表" xr:uid="{CD09F5DA-EDD4-434B-A2C5-D25673406273}"/>
    <hyperlink ref="C38:P38" location="'5法規'!F5" display="環境関連法規制等の遵守評価" xr:uid="{3AAA4D6B-F94E-4B40-96C5-EFC0B4770469}"/>
    <hyperlink ref="C35:P35" location="'13問題点'!A1" display="問題点是正・予防処置" xr:uid="{45BF3C53-6A4F-4C2F-80FF-50A4FCD51219}"/>
    <hyperlink ref="C37" location="'4法規'!A1" display="環境関連法規制等の取りまとめ表" xr:uid="{E34895BA-8B79-474B-AEC4-3D29C0E4910A}"/>
    <hyperlink ref="C37:P37" location="'6経営計画'!V7" display="環境経営目標・計画の確認・評価・是正" xr:uid="{5125E193-3FAE-4615-82A0-0218AF546A90}"/>
    <hyperlink ref="C36" location="'12問題点'!A1" display="問題点是正・予防処置票" xr:uid="{537A11A5-8A2B-4FCC-AC06-9697C49C37E8}"/>
    <hyperlink ref="C36:P36" location="'13内部監査手順書'!A1" display="内部監査" xr:uid="{F3ECFA8C-572D-4BF4-9126-A06C9A52F985}"/>
  </hyperlinks>
  <pageMargins left="0.7" right="0.7" top="0.75" bottom="0.75" header="0.3" footer="0.3"/>
  <pageSetup paperSize="9" scale="94" orientation="landscape" verticalDpi="0"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J37"/>
  <sheetViews>
    <sheetView workbookViewId="0">
      <selection activeCell="K53" sqref="K53"/>
    </sheetView>
  </sheetViews>
  <sheetFormatPr defaultColWidth="9" defaultRowHeight="13"/>
  <cols>
    <col min="1" max="1" width="9" style="182" customWidth="1"/>
    <col min="2" max="8" width="9" style="182"/>
    <col min="9" max="9" width="7" style="182" customWidth="1"/>
    <col min="10" max="10" width="7.90625" style="182" customWidth="1"/>
    <col min="11" max="16384" width="9" style="182"/>
  </cols>
  <sheetData>
    <row r="2" spans="2:10">
      <c r="B2" s="181" t="s">
        <v>466</v>
      </c>
    </row>
    <row r="4" spans="2:10">
      <c r="B4" s="3118" t="s">
        <v>467</v>
      </c>
      <c r="C4" s="3118"/>
      <c r="D4" s="3118"/>
      <c r="E4" s="3118"/>
      <c r="F4" s="3118"/>
      <c r="G4" s="3118"/>
      <c r="H4" s="3118"/>
      <c r="I4" s="3118"/>
      <c r="J4" s="3118"/>
    </row>
    <row r="5" spans="2:10">
      <c r="B5" s="3118"/>
      <c r="C5" s="3118"/>
      <c r="D5" s="3118"/>
      <c r="E5" s="3118"/>
      <c r="F5" s="3118"/>
      <c r="G5" s="3118"/>
      <c r="H5" s="3118"/>
      <c r="I5" s="3118"/>
      <c r="J5" s="3118"/>
    </row>
    <row r="6" spans="2:10">
      <c r="B6" s="3118"/>
      <c r="C6" s="3118"/>
      <c r="D6" s="3118"/>
      <c r="E6" s="3118"/>
      <c r="F6" s="3118"/>
      <c r="G6" s="3118"/>
      <c r="H6" s="3118"/>
      <c r="I6" s="3118"/>
      <c r="J6" s="3118"/>
    </row>
    <row r="7" spans="2:10" ht="13.5" thickBot="1"/>
    <row r="8" spans="2:10" ht="31.5" customHeight="1" thickBot="1">
      <c r="B8" s="3113" t="s">
        <v>1376</v>
      </c>
      <c r="C8" s="3114"/>
      <c r="D8" s="3114"/>
      <c r="E8" s="3114"/>
      <c r="F8" s="3114"/>
      <c r="G8" s="3114"/>
      <c r="H8" s="3114"/>
      <c r="I8" s="3114"/>
      <c r="J8" s="3115"/>
    </row>
    <row r="9" spans="2:10" ht="13.5" thickBot="1"/>
    <row r="10" spans="2:10" ht="33" customHeight="1" thickBot="1">
      <c r="B10" s="3113" t="s">
        <v>1377</v>
      </c>
      <c r="C10" s="3114"/>
      <c r="D10" s="3114"/>
      <c r="E10" s="3114"/>
      <c r="F10" s="3114"/>
      <c r="G10" s="3114"/>
      <c r="H10" s="3114"/>
      <c r="I10" s="3114"/>
      <c r="J10" s="3115"/>
    </row>
    <row r="11" spans="2:10" ht="13.5" thickBot="1"/>
    <row r="12" spans="2:10" ht="70.5" customHeight="1" thickBot="1">
      <c r="B12" s="3113" t="s">
        <v>250</v>
      </c>
      <c r="C12" s="3116"/>
      <c r="D12" s="3116"/>
      <c r="E12" s="3116"/>
      <c r="F12" s="3116"/>
      <c r="G12" s="3116"/>
      <c r="H12" s="3116"/>
      <c r="I12" s="3116"/>
      <c r="J12" s="3117"/>
    </row>
    <row r="13" spans="2:10" ht="13.5" thickBot="1"/>
    <row r="14" spans="2:10" ht="41.25" customHeight="1" thickBot="1">
      <c r="B14" s="3113" t="s">
        <v>251</v>
      </c>
      <c r="C14" s="3116"/>
      <c r="D14" s="3116"/>
      <c r="E14" s="3116"/>
      <c r="F14" s="3116"/>
      <c r="G14" s="3116"/>
      <c r="H14" s="3116"/>
      <c r="I14" s="3116"/>
      <c r="J14" s="3117"/>
    </row>
    <row r="15" spans="2:10" ht="13.5" thickBot="1"/>
    <row r="16" spans="2:10" ht="40.5" customHeight="1" thickBot="1">
      <c r="B16" s="3113" t="s">
        <v>1378</v>
      </c>
      <c r="C16" s="3116"/>
      <c r="D16" s="3116"/>
      <c r="E16" s="3116"/>
      <c r="F16" s="3116"/>
      <c r="G16" s="3116"/>
      <c r="H16" s="3116"/>
      <c r="I16" s="3116"/>
      <c r="J16" s="3117"/>
    </row>
    <row r="17" spans="2:10" ht="13.5" thickBot="1"/>
    <row r="18" spans="2:10" ht="27.75" customHeight="1" thickBot="1">
      <c r="B18" s="3113" t="s">
        <v>252</v>
      </c>
      <c r="C18" s="3116"/>
      <c r="D18" s="3116"/>
      <c r="E18" s="3116"/>
      <c r="F18" s="3116"/>
      <c r="G18" s="3116"/>
      <c r="H18" s="3116"/>
      <c r="I18" s="3116"/>
      <c r="J18" s="3117"/>
    </row>
    <row r="19" spans="2:10" ht="13.5" thickBot="1"/>
    <row r="20" spans="2:10" ht="41.25" customHeight="1" thickBot="1">
      <c r="B20" s="3113" t="s">
        <v>253</v>
      </c>
      <c r="C20" s="3116"/>
      <c r="D20" s="3116"/>
      <c r="E20" s="3116"/>
      <c r="F20" s="3116"/>
      <c r="G20" s="3116"/>
      <c r="H20" s="3116"/>
      <c r="I20" s="3116"/>
      <c r="J20" s="3117"/>
    </row>
    <row r="21" spans="2:10" ht="13.5" thickBot="1"/>
    <row r="22" spans="2:10" ht="30" customHeight="1" thickBot="1">
      <c r="B22" s="3113" t="s">
        <v>254</v>
      </c>
      <c r="C22" s="3116"/>
      <c r="D22" s="3116"/>
      <c r="E22" s="3116"/>
      <c r="F22" s="3116"/>
      <c r="G22" s="3116"/>
      <c r="H22" s="3116"/>
      <c r="I22" s="3116"/>
      <c r="J22" s="3117"/>
    </row>
    <row r="23" spans="2:10" ht="13.5" thickBot="1"/>
    <row r="24" spans="2:10" ht="54" customHeight="1" thickBot="1">
      <c r="B24" s="3113" t="s">
        <v>255</v>
      </c>
      <c r="C24" s="3116"/>
      <c r="D24" s="3116"/>
      <c r="E24" s="3116"/>
      <c r="F24" s="3116"/>
      <c r="G24" s="3116"/>
      <c r="H24" s="3116"/>
      <c r="I24" s="3116"/>
      <c r="J24" s="3117"/>
    </row>
    <row r="25" spans="2:10" ht="13.5" thickBot="1"/>
    <row r="26" spans="2:10" ht="120.75" customHeight="1" thickBot="1">
      <c r="B26" s="3113" t="s">
        <v>246</v>
      </c>
      <c r="C26" s="3116"/>
      <c r="D26" s="3116"/>
      <c r="E26" s="3116"/>
      <c r="F26" s="3116"/>
      <c r="G26" s="3116"/>
      <c r="H26" s="3116"/>
      <c r="I26" s="3116"/>
      <c r="J26" s="3117"/>
    </row>
    <row r="27" spans="2:10" ht="13.5" thickBot="1"/>
    <row r="28" spans="2:10" ht="40.5" customHeight="1" thickBot="1">
      <c r="B28" s="3113" t="s">
        <v>41</v>
      </c>
      <c r="C28" s="3116"/>
      <c r="D28" s="3116"/>
      <c r="E28" s="3116"/>
      <c r="F28" s="3116"/>
      <c r="G28" s="3116"/>
      <c r="H28" s="3116"/>
      <c r="I28" s="3116"/>
      <c r="J28" s="3117"/>
    </row>
    <row r="29" spans="2:10" ht="13.5" thickBot="1"/>
    <row r="30" spans="2:10" ht="150.75" customHeight="1" thickBot="1">
      <c r="B30" s="3113" t="s">
        <v>247</v>
      </c>
      <c r="C30" s="3116"/>
      <c r="D30" s="3116"/>
      <c r="E30" s="3116"/>
      <c r="F30" s="3116"/>
      <c r="G30" s="3116"/>
      <c r="H30" s="3116"/>
      <c r="I30" s="3116"/>
      <c r="J30" s="3117"/>
    </row>
    <row r="31" spans="2:10" ht="13.5" thickBot="1"/>
    <row r="32" spans="2:10" ht="100.5" customHeight="1" thickBot="1">
      <c r="B32" s="3113" t="s">
        <v>357</v>
      </c>
      <c r="C32" s="3116"/>
      <c r="D32" s="3116"/>
      <c r="E32" s="3116"/>
      <c r="F32" s="3116"/>
      <c r="G32" s="3116"/>
      <c r="H32" s="3116"/>
      <c r="I32" s="3116"/>
      <c r="J32" s="3117"/>
    </row>
    <row r="33" spans="2:10" ht="13.5" thickBot="1"/>
    <row r="34" spans="2:10" ht="54" customHeight="1" thickBot="1">
      <c r="B34" s="3113" t="s">
        <v>358</v>
      </c>
      <c r="C34" s="3116"/>
      <c r="D34" s="3116"/>
      <c r="E34" s="3116"/>
      <c r="F34" s="3116"/>
      <c r="G34" s="3116"/>
      <c r="H34" s="3116"/>
      <c r="I34" s="3116"/>
      <c r="J34" s="3117"/>
    </row>
    <row r="36" spans="2:10" ht="13.5" thickBot="1"/>
    <row r="37" spans="2:10" ht="66" customHeight="1" thickBot="1">
      <c r="B37" s="3113" t="s">
        <v>359</v>
      </c>
      <c r="C37" s="3114"/>
      <c r="D37" s="3114"/>
      <c r="E37" s="3114"/>
      <c r="F37" s="3114"/>
      <c r="G37" s="3114"/>
      <c r="H37" s="3114"/>
      <c r="I37" s="3114"/>
      <c r="J37" s="3115"/>
    </row>
  </sheetData>
  <mergeCells count="16">
    <mergeCell ref="B24:J24"/>
    <mergeCell ref="B26:J26"/>
    <mergeCell ref="B14:J14"/>
    <mergeCell ref="B16:J16"/>
    <mergeCell ref="B18:J18"/>
    <mergeCell ref="B20:J20"/>
    <mergeCell ref="B4:J6"/>
    <mergeCell ref="B8:J8"/>
    <mergeCell ref="B10:J10"/>
    <mergeCell ref="B12:J12"/>
    <mergeCell ref="B22:J22"/>
    <mergeCell ref="B37:J37"/>
    <mergeCell ref="B28:J28"/>
    <mergeCell ref="B30:J30"/>
    <mergeCell ref="B32:J32"/>
    <mergeCell ref="B34:J34"/>
  </mergeCells>
  <phoneticPr fontId="14"/>
  <pageMargins left="0.75" right="0.75" top="1" bottom="1" header="0.51200000000000001" footer="0.51200000000000001"/>
  <pageSetup paperSize="9"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G846"/>
  <sheetViews>
    <sheetView showGridLines="0" view="pageBreakPreview" zoomScaleNormal="100" zoomScaleSheetLayoutView="100" workbookViewId="0"/>
  </sheetViews>
  <sheetFormatPr defaultColWidth="9" defaultRowHeight="13"/>
  <cols>
    <col min="1" max="1" width="5.7265625" style="1226" customWidth="1"/>
    <col min="2" max="2" width="2.90625" style="1226" customWidth="1"/>
    <col min="3" max="37" width="2.6328125" style="1226" customWidth="1"/>
    <col min="38" max="38" width="4.90625" style="1226" customWidth="1"/>
    <col min="39" max="16384" width="9" style="1226"/>
  </cols>
  <sheetData>
    <row r="1" spans="1:47">
      <c r="A1" s="1454" t="s">
        <v>810</v>
      </c>
      <c r="Q1" s="1454" t="s">
        <v>810</v>
      </c>
      <c r="AI1" s="1454" t="s">
        <v>810</v>
      </c>
    </row>
    <row r="2" spans="1:47" ht="14">
      <c r="AM2" s="1355" t="s">
        <v>1651</v>
      </c>
      <c r="AN2" s="1455"/>
      <c r="AO2" s="1455"/>
      <c r="AP2" s="1455"/>
      <c r="AQ2" s="1455"/>
      <c r="AR2" s="1455"/>
      <c r="AS2" s="1455"/>
      <c r="AT2" s="1455"/>
      <c r="AU2" s="1455"/>
    </row>
    <row r="3" spans="1:47" ht="13.5" customHeight="1">
      <c r="A3" s="398"/>
      <c r="AM3" s="3156" t="s">
        <v>1736</v>
      </c>
      <c r="AN3" s="3302"/>
      <c r="AO3" s="3302"/>
      <c r="AP3" s="3302"/>
      <c r="AQ3" s="3302"/>
      <c r="AR3" s="3302"/>
      <c r="AS3" s="3302"/>
      <c r="AT3" s="3302"/>
      <c r="AU3" s="3302"/>
    </row>
    <row r="4" spans="1:47" ht="14">
      <c r="A4" s="398"/>
      <c r="AM4" s="3302"/>
      <c r="AN4" s="3302"/>
      <c r="AO4" s="3302"/>
      <c r="AP4" s="3302"/>
      <c r="AQ4" s="3302"/>
      <c r="AR4" s="3302"/>
      <c r="AS4" s="3302"/>
      <c r="AT4" s="3302"/>
      <c r="AU4" s="3302"/>
    </row>
    <row r="5" spans="1:47" ht="14.25" customHeight="1">
      <c r="A5" s="398"/>
      <c r="AM5" s="3302"/>
      <c r="AN5" s="3302"/>
      <c r="AO5" s="3302"/>
      <c r="AP5" s="3302"/>
      <c r="AQ5" s="3302"/>
      <c r="AR5" s="3302"/>
      <c r="AS5" s="3302"/>
      <c r="AT5" s="3302"/>
      <c r="AU5" s="3302"/>
    </row>
    <row r="6" spans="1:47" ht="14.25" customHeight="1">
      <c r="A6" s="398"/>
      <c r="AM6" s="3302"/>
      <c r="AN6" s="3302"/>
      <c r="AO6" s="3302"/>
      <c r="AP6" s="3302"/>
      <c r="AQ6" s="3302"/>
      <c r="AR6" s="3302"/>
      <c r="AS6" s="3302"/>
      <c r="AT6" s="3302"/>
      <c r="AU6" s="3302"/>
    </row>
    <row r="7" spans="1:47" ht="14">
      <c r="A7" s="398"/>
    </row>
    <row r="8" spans="1:47" ht="15.5" thickBot="1">
      <c r="A8" s="398"/>
      <c r="AM8" s="383" t="s">
        <v>1737</v>
      </c>
    </row>
    <row r="9" spans="1:47" ht="14.25" customHeight="1">
      <c r="A9" s="399"/>
      <c r="AM9" s="3185" t="s">
        <v>1776</v>
      </c>
      <c r="AN9" s="3482"/>
      <c r="AO9" s="3482"/>
      <c r="AP9" s="3482"/>
      <c r="AQ9" s="3482"/>
      <c r="AR9" s="3482"/>
      <c r="AS9" s="3482"/>
      <c r="AT9" s="3482"/>
      <c r="AU9" s="3483"/>
    </row>
    <row r="10" spans="1:47" ht="14">
      <c r="A10" s="399"/>
      <c r="AM10" s="3484"/>
      <c r="AN10" s="3302"/>
      <c r="AO10" s="3302"/>
      <c r="AP10" s="3302"/>
      <c r="AQ10" s="3302"/>
      <c r="AR10" s="3302"/>
      <c r="AS10" s="3302"/>
      <c r="AT10" s="3302"/>
      <c r="AU10" s="3485"/>
    </row>
    <row r="11" spans="1:47" ht="14">
      <c r="A11" s="399"/>
      <c r="AM11" s="3484"/>
      <c r="AN11" s="3302"/>
      <c r="AO11" s="3302"/>
      <c r="AP11" s="3302"/>
      <c r="AQ11" s="3302"/>
      <c r="AR11" s="3302"/>
      <c r="AS11" s="3302"/>
      <c r="AT11" s="3302"/>
      <c r="AU11" s="3485"/>
    </row>
    <row r="12" spans="1:47" ht="14.25" customHeight="1">
      <c r="A12" s="399"/>
      <c r="AM12" s="3484"/>
      <c r="AN12" s="3302"/>
      <c r="AO12" s="3302"/>
      <c r="AP12" s="3302"/>
      <c r="AQ12" s="3302"/>
      <c r="AR12" s="3302"/>
      <c r="AS12" s="3302"/>
      <c r="AT12" s="3302"/>
      <c r="AU12" s="3485"/>
    </row>
    <row r="13" spans="1:47" ht="14.25" customHeight="1">
      <c r="A13" s="399"/>
      <c r="AM13" s="3484"/>
      <c r="AN13" s="3302"/>
      <c r="AO13" s="3302"/>
      <c r="AP13" s="3302"/>
      <c r="AQ13" s="3302"/>
      <c r="AR13" s="3302"/>
      <c r="AS13" s="3302"/>
      <c r="AT13" s="3302"/>
      <c r="AU13" s="3485"/>
    </row>
    <row r="14" spans="1:47" ht="14">
      <c r="A14" s="399"/>
      <c r="AM14" s="3484"/>
      <c r="AN14" s="3302"/>
      <c r="AO14" s="3302"/>
      <c r="AP14" s="3302"/>
      <c r="AQ14" s="3302"/>
      <c r="AR14" s="3302"/>
      <c r="AS14" s="3302"/>
      <c r="AT14" s="3302"/>
      <c r="AU14" s="3485"/>
    </row>
    <row r="15" spans="1:47" ht="14.25" customHeight="1">
      <c r="A15" s="3379" t="str">
        <f>+トップ!B1</f>
        <v>ABC株式会社</v>
      </c>
      <c r="B15" s="3379"/>
      <c r="C15" s="3379"/>
      <c r="D15" s="3379"/>
      <c r="E15" s="3379"/>
      <c r="F15" s="3379"/>
      <c r="G15" s="3379"/>
      <c r="H15" s="3379"/>
      <c r="I15" s="3379"/>
      <c r="J15" s="3379"/>
      <c r="K15" s="3379"/>
      <c r="L15" s="3379"/>
      <c r="M15" s="3379"/>
      <c r="N15" s="3379"/>
      <c r="O15" s="3379"/>
      <c r="P15" s="3379"/>
      <c r="Q15" s="3379"/>
      <c r="R15" s="3379"/>
      <c r="S15" s="3379"/>
      <c r="T15" s="3379"/>
      <c r="U15" s="3379"/>
      <c r="V15" s="3379"/>
      <c r="W15" s="3379"/>
      <c r="X15" s="3379"/>
      <c r="Y15" s="3379"/>
      <c r="Z15" s="3379"/>
      <c r="AA15" s="3379"/>
      <c r="AB15" s="3379"/>
      <c r="AC15" s="3379"/>
      <c r="AD15" s="3379"/>
      <c r="AE15" s="3379"/>
      <c r="AF15" s="3379"/>
      <c r="AG15" s="3379"/>
      <c r="AH15" s="3379"/>
      <c r="AI15" s="3379"/>
      <c r="AJ15" s="3379"/>
      <c r="AK15" s="3379"/>
      <c r="AM15" s="3484"/>
      <c r="AN15" s="3302"/>
      <c r="AO15" s="3302"/>
      <c r="AP15" s="3302"/>
      <c r="AQ15" s="3302"/>
      <c r="AR15" s="3302"/>
      <c r="AS15" s="3302"/>
      <c r="AT15" s="3302"/>
      <c r="AU15" s="3485"/>
    </row>
    <row r="16" spans="1:47" ht="14.25" customHeight="1">
      <c r="A16" s="3379"/>
      <c r="B16" s="3379"/>
      <c r="C16" s="3379"/>
      <c r="D16" s="3379"/>
      <c r="E16" s="3379"/>
      <c r="F16" s="3379"/>
      <c r="G16" s="3379"/>
      <c r="H16" s="3379"/>
      <c r="I16" s="3379"/>
      <c r="J16" s="3379"/>
      <c r="K16" s="3379"/>
      <c r="L16" s="3379"/>
      <c r="M16" s="3379"/>
      <c r="N16" s="3379"/>
      <c r="O16" s="3379"/>
      <c r="P16" s="3379"/>
      <c r="Q16" s="3379"/>
      <c r="R16" s="3379"/>
      <c r="S16" s="3379"/>
      <c r="T16" s="3379"/>
      <c r="U16" s="3379"/>
      <c r="V16" s="3379"/>
      <c r="W16" s="3379"/>
      <c r="X16" s="3379"/>
      <c r="Y16" s="3379"/>
      <c r="Z16" s="3379"/>
      <c r="AA16" s="3379"/>
      <c r="AB16" s="3379"/>
      <c r="AC16" s="3379"/>
      <c r="AD16" s="3379"/>
      <c r="AE16" s="3379"/>
      <c r="AF16" s="3379"/>
      <c r="AG16" s="3379"/>
      <c r="AH16" s="3379"/>
      <c r="AI16" s="3379"/>
      <c r="AJ16" s="3379"/>
      <c r="AK16" s="3379"/>
      <c r="AM16" s="3484"/>
      <c r="AN16" s="3302"/>
      <c r="AO16" s="3302"/>
      <c r="AP16" s="3302"/>
      <c r="AQ16" s="3302"/>
      <c r="AR16" s="3302"/>
      <c r="AS16" s="3302"/>
      <c r="AT16" s="3302"/>
      <c r="AU16" s="3485"/>
    </row>
    <row r="17" spans="1:47" ht="14">
      <c r="A17" s="399"/>
      <c r="AM17" s="3484"/>
      <c r="AN17" s="3302"/>
      <c r="AO17" s="3302"/>
      <c r="AP17" s="3302"/>
      <c r="AQ17" s="3302"/>
      <c r="AR17" s="3302"/>
      <c r="AS17" s="3302"/>
      <c r="AT17" s="3302"/>
      <c r="AU17" s="3485"/>
    </row>
    <row r="18" spans="1:47" ht="14">
      <c r="A18" s="399"/>
      <c r="AM18" s="3484"/>
      <c r="AN18" s="3302"/>
      <c r="AO18" s="3302"/>
      <c r="AP18" s="3302"/>
      <c r="AQ18" s="3302"/>
      <c r="AR18" s="3302"/>
      <c r="AS18" s="3302"/>
      <c r="AT18" s="3302"/>
      <c r="AU18" s="3485"/>
    </row>
    <row r="19" spans="1:47" ht="14.25" customHeight="1">
      <c r="A19" s="399"/>
      <c r="AM19" s="3484"/>
      <c r="AN19" s="3302"/>
      <c r="AO19" s="3302"/>
      <c r="AP19" s="3302"/>
      <c r="AQ19" s="3302"/>
      <c r="AR19" s="3302"/>
      <c r="AS19" s="3302"/>
      <c r="AT19" s="3302"/>
      <c r="AU19" s="3485"/>
    </row>
    <row r="20" spans="1:47" ht="14.25" customHeight="1">
      <c r="A20" s="399"/>
      <c r="AM20" s="3484"/>
      <c r="AN20" s="3302"/>
      <c r="AO20" s="3302"/>
      <c r="AP20" s="3302"/>
      <c r="AQ20" s="3302"/>
      <c r="AR20" s="3302"/>
      <c r="AS20" s="3302"/>
      <c r="AT20" s="3302"/>
      <c r="AU20" s="3485"/>
    </row>
    <row r="21" spans="1:47" ht="36.75" customHeight="1">
      <c r="A21" s="782"/>
      <c r="B21" s="3380">
        <f>+トップ!N3</f>
        <v>2024</v>
      </c>
      <c r="C21" s="3380"/>
      <c r="D21" s="3380"/>
      <c r="E21" s="3380"/>
      <c r="F21" s="3380"/>
      <c r="G21" s="3380"/>
      <c r="H21" s="3380"/>
      <c r="I21" s="3032" t="s">
        <v>80</v>
      </c>
      <c r="J21" s="1437"/>
      <c r="K21" s="3033"/>
      <c r="L21" s="3033"/>
      <c r="M21" s="1437"/>
      <c r="N21" s="3119" t="s">
        <v>3274</v>
      </c>
      <c r="O21" s="3119"/>
      <c r="P21" s="3034" t="str">
        <f>+トップ!S3</f>
        <v>●期</v>
      </c>
      <c r="Q21" s="3032"/>
      <c r="R21" s="3032"/>
      <c r="S21" s="3032"/>
      <c r="T21" s="783"/>
      <c r="U21" s="783"/>
      <c r="V21" s="783"/>
      <c r="W21" s="783"/>
      <c r="X21" s="783"/>
      <c r="Y21" s="783"/>
      <c r="Z21" s="783"/>
      <c r="AA21" s="783"/>
      <c r="AB21" s="783"/>
      <c r="AC21" s="783"/>
      <c r="AD21" s="783"/>
      <c r="AE21" s="783"/>
      <c r="AF21" s="783"/>
      <c r="AG21" s="783"/>
      <c r="AH21" s="783"/>
      <c r="AI21" s="783"/>
      <c r="AJ21" s="783"/>
      <c r="AK21" s="783"/>
      <c r="AM21" s="3484"/>
      <c r="AN21" s="3302"/>
      <c r="AO21" s="3302"/>
      <c r="AP21" s="3302"/>
      <c r="AQ21" s="3302"/>
      <c r="AR21" s="3302"/>
      <c r="AS21" s="3302"/>
      <c r="AT21" s="3302"/>
      <c r="AU21" s="3485"/>
    </row>
    <row r="22" spans="1:47" ht="14.25" customHeight="1" thickBot="1">
      <c r="A22" s="782"/>
      <c r="B22" s="1425"/>
      <c r="C22" s="1425"/>
      <c r="D22" s="1425"/>
      <c r="E22" s="1425"/>
      <c r="F22" s="1425"/>
      <c r="G22" s="1425"/>
      <c r="H22" s="1425"/>
      <c r="I22" s="783"/>
      <c r="K22" s="400"/>
      <c r="L22" s="400"/>
      <c r="O22" s="783"/>
      <c r="P22" s="783"/>
      <c r="Q22" s="783"/>
      <c r="R22" s="783"/>
      <c r="S22" s="783"/>
      <c r="T22" s="783"/>
      <c r="U22" s="783"/>
      <c r="V22" s="783"/>
      <c r="W22" s="783"/>
      <c r="X22" s="783"/>
      <c r="Y22" s="783"/>
      <c r="Z22" s="783"/>
      <c r="AA22" s="783"/>
      <c r="AB22" s="783"/>
      <c r="AC22" s="783"/>
      <c r="AD22" s="783"/>
      <c r="AE22" s="783"/>
      <c r="AF22" s="783"/>
      <c r="AG22" s="783"/>
      <c r="AH22" s="783"/>
      <c r="AI22" s="783"/>
      <c r="AJ22" s="783"/>
      <c r="AK22" s="783"/>
      <c r="AM22" s="3486"/>
      <c r="AN22" s="3487"/>
      <c r="AO22" s="3487"/>
      <c r="AP22" s="3487"/>
      <c r="AQ22" s="3487"/>
      <c r="AR22" s="3487"/>
      <c r="AS22" s="3487"/>
      <c r="AT22" s="3487"/>
      <c r="AU22" s="3488"/>
    </row>
    <row r="23" spans="1:47" ht="20.25" customHeight="1">
      <c r="A23" s="401"/>
      <c r="B23" s="401"/>
      <c r="C23" s="401"/>
      <c r="D23" s="401"/>
      <c r="E23" s="401"/>
      <c r="F23" s="401" t="s">
        <v>1164</v>
      </c>
      <c r="G23" s="401"/>
      <c r="H23" s="401"/>
      <c r="I23" s="401"/>
      <c r="J23" s="401"/>
      <c r="K23" s="401"/>
      <c r="L23" s="3313">
        <f>+B21</f>
        <v>2024</v>
      </c>
      <c r="M23" s="3313"/>
      <c r="N23" s="3313"/>
      <c r="O23" s="401" t="s">
        <v>1511</v>
      </c>
      <c r="P23" s="401"/>
      <c r="Q23" s="401"/>
      <c r="R23" s="401"/>
      <c r="S23" s="401"/>
      <c r="T23" s="401"/>
      <c r="U23" s="401"/>
      <c r="V23" s="3313">
        <f>+L23+1</f>
        <v>2025</v>
      </c>
      <c r="W23" s="3313"/>
      <c r="X23" s="3313"/>
      <c r="Y23" s="401" t="s">
        <v>1512</v>
      </c>
      <c r="Z23" s="401"/>
      <c r="AA23" s="401"/>
      <c r="AB23" s="401"/>
      <c r="AC23" s="401"/>
      <c r="AD23" s="401"/>
      <c r="AE23" s="401"/>
      <c r="AF23" s="401"/>
      <c r="AG23" s="401"/>
      <c r="AH23" s="401"/>
      <c r="AI23" s="402"/>
      <c r="AJ23" s="402"/>
      <c r="AK23" s="402"/>
    </row>
    <row r="24" spans="1:47" ht="21.5" thickBot="1">
      <c r="A24" s="401"/>
      <c r="B24" s="401"/>
      <c r="C24" s="401"/>
      <c r="D24" s="401"/>
      <c r="E24" s="401"/>
      <c r="F24" s="2804" t="s">
        <v>3255</v>
      </c>
      <c r="G24" s="2804"/>
      <c r="H24" s="2804"/>
      <c r="I24" s="2804"/>
      <c r="J24" s="2804"/>
      <c r="K24" s="2804"/>
      <c r="L24" s="3146">
        <f>+L23</f>
        <v>2024</v>
      </c>
      <c r="M24" s="3146"/>
      <c r="N24" s="3146"/>
      <c r="O24" s="2804" t="s">
        <v>3256</v>
      </c>
      <c r="P24" s="2804"/>
      <c r="Q24" s="2804"/>
      <c r="R24" s="2804"/>
      <c r="S24" s="2804"/>
      <c r="T24" s="2804"/>
      <c r="U24" s="2804"/>
      <c r="V24" s="3146">
        <f>+L24</f>
        <v>2024</v>
      </c>
      <c r="W24" s="3146"/>
      <c r="X24" s="3146"/>
      <c r="Y24" s="2804" t="s">
        <v>3257</v>
      </c>
      <c r="Z24" s="2804"/>
      <c r="AA24" s="2804"/>
      <c r="AB24" s="2804"/>
      <c r="AC24" s="2804"/>
      <c r="AD24" s="2804"/>
      <c r="AE24" s="2804"/>
      <c r="AF24" s="2804"/>
      <c r="AG24" s="2804"/>
      <c r="AH24" s="2804"/>
      <c r="AI24" s="401"/>
      <c r="AJ24" s="401"/>
      <c r="AK24" s="401"/>
      <c r="AM24" s="383" t="s">
        <v>1743</v>
      </c>
    </row>
    <row r="25" spans="1:47" ht="14.25" customHeight="1">
      <c r="A25" s="3381"/>
      <c r="B25" s="3382"/>
      <c r="C25" s="3382"/>
      <c r="D25" s="3382"/>
      <c r="E25" s="3382"/>
      <c r="F25" s="3382"/>
      <c r="G25" s="3382"/>
      <c r="H25" s="3382"/>
      <c r="I25" s="3382"/>
      <c r="J25" s="3382"/>
      <c r="K25" s="3382"/>
      <c r="L25" s="3382"/>
      <c r="M25" s="3382"/>
      <c r="N25" s="3382"/>
      <c r="O25" s="3382"/>
      <c r="P25" s="3382"/>
      <c r="Q25" s="3382"/>
      <c r="R25" s="3382"/>
      <c r="S25" s="3382"/>
      <c r="T25" s="3382"/>
      <c r="U25" s="3382"/>
      <c r="V25" s="3382"/>
      <c r="W25" s="3382"/>
      <c r="X25" s="3382"/>
      <c r="Y25" s="3382"/>
      <c r="Z25" s="3382"/>
      <c r="AA25" s="3382"/>
      <c r="AB25" s="3382"/>
      <c r="AC25" s="3382"/>
      <c r="AD25" s="3382"/>
      <c r="AE25" s="3382"/>
      <c r="AF25" s="3382"/>
      <c r="AG25" s="3382"/>
      <c r="AH25" s="3382"/>
      <c r="AI25" s="3382"/>
      <c r="AJ25" s="3382"/>
      <c r="AK25" s="3382"/>
      <c r="AM25" s="3185" t="s">
        <v>1738</v>
      </c>
      <c r="AN25" s="3482"/>
      <c r="AO25" s="3482"/>
      <c r="AP25" s="3482"/>
      <c r="AQ25" s="3482"/>
      <c r="AR25" s="3482"/>
      <c r="AS25" s="3482"/>
      <c r="AT25" s="3482"/>
      <c r="AU25" s="3483"/>
    </row>
    <row r="26" spans="1:47" ht="14.5" thickBot="1">
      <c r="A26" s="1426"/>
      <c r="B26" s="1427"/>
      <c r="C26" s="1427"/>
      <c r="D26" s="1427"/>
      <c r="E26" s="1427"/>
      <c r="F26" s="1427"/>
      <c r="G26" s="1427"/>
      <c r="H26" s="1427"/>
      <c r="I26" s="1427"/>
      <c r="J26" s="1427"/>
      <c r="K26" s="1427"/>
      <c r="L26" s="1427"/>
      <c r="M26" s="1427"/>
      <c r="N26" s="1427"/>
      <c r="O26" s="1427"/>
      <c r="P26" s="1427"/>
      <c r="Q26" s="1427"/>
      <c r="R26" s="1427"/>
      <c r="S26" s="1427"/>
      <c r="T26" s="1427"/>
      <c r="U26" s="1427"/>
      <c r="V26" s="1427"/>
      <c r="W26" s="1427"/>
      <c r="X26" s="1427"/>
      <c r="Y26" s="1427"/>
      <c r="Z26" s="1427"/>
      <c r="AA26" s="1427"/>
      <c r="AB26" s="1427"/>
      <c r="AC26" s="1427"/>
      <c r="AD26" s="1427"/>
      <c r="AE26" s="1427"/>
      <c r="AF26" s="1427"/>
      <c r="AG26" s="1427"/>
      <c r="AH26" s="1427"/>
      <c r="AI26" s="1427"/>
      <c r="AJ26" s="1427"/>
      <c r="AK26" s="1427"/>
      <c r="AM26" s="3486"/>
      <c r="AN26" s="3487"/>
      <c r="AO26" s="3487"/>
      <c r="AP26" s="3487"/>
      <c r="AQ26" s="3487"/>
      <c r="AR26" s="3487"/>
      <c r="AS26" s="3487"/>
      <c r="AT26" s="3487"/>
      <c r="AU26" s="3488"/>
    </row>
    <row r="27" spans="1:47" ht="14">
      <c r="A27" s="1426"/>
      <c r="B27" s="1427"/>
      <c r="C27" s="1427"/>
      <c r="D27" s="1427"/>
      <c r="E27" s="1427"/>
      <c r="F27" s="1427"/>
      <c r="G27" s="1427"/>
      <c r="H27" s="1427"/>
      <c r="I27" s="1427"/>
      <c r="J27" s="1427"/>
      <c r="K27" s="1427"/>
      <c r="L27" s="1427"/>
      <c r="M27" s="1427"/>
      <c r="N27" s="1427"/>
      <c r="O27" s="1427"/>
      <c r="P27" s="1427"/>
      <c r="Q27" s="1427"/>
      <c r="R27" s="1427"/>
      <c r="S27" s="1427"/>
      <c r="T27" s="1427"/>
      <c r="U27" s="1427"/>
      <c r="V27" s="1427"/>
      <c r="W27" s="1427"/>
      <c r="X27" s="1427"/>
      <c r="Y27" s="1427"/>
      <c r="Z27" s="1427"/>
      <c r="AA27" s="1427"/>
      <c r="AB27" s="1427"/>
      <c r="AC27" s="1427"/>
      <c r="AD27" s="1427"/>
      <c r="AE27" s="1427"/>
      <c r="AF27" s="1427"/>
      <c r="AG27" s="1427"/>
      <c r="AH27" s="1427"/>
      <c r="AI27" s="1427"/>
      <c r="AJ27" s="1427"/>
      <c r="AK27" s="1427"/>
      <c r="AM27" s="1456"/>
      <c r="AN27" s="1456"/>
      <c r="AO27" s="1456"/>
      <c r="AP27" s="1456"/>
      <c r="AQ27" s="1456"/>
      <c r="AR27" s="1456"/>
      <c r="AS27" s="1456"/>
      <c r="AT27" s="1456"/>
      <c r="AU27" s="1456"/>
    </row>
    <row r="28" spans="1:47" ht="15">
      <c r="A28" s="1426"/>
      <c r="B28" s="1427"/>
      <c r="C28" s="1427"/>
      <c r="D28" s="1427"/>
      <c r="E28" s="1427"/>
      <c r="F28" s="1427"/>
      <c r="G28" s="1427"/>
      <c r="H28" s="1427"/>
      <c r="I28" s="1427"/>
      <c r="J28" s="1427"/>
      <c r="K28" s="1427"/>
      <c r="L28" s="1427"/>
      <c r="M28" s="1427"/>
      <c r="N28" s="1427"/>
      <c r="O28" s="1427"/>
      <c r="P28" s="1427"/>
      <c r="Q28" s="1427"/>
      <c r="R28" s="1427"/>
      <c r="S28" s="1427"/>
      <c r="T28" s="1427"/>
      <c r="U28" s="1427"/>
      <c r="V28" s="1427"/>
      <c r="W28" s="1427"/>
      <c r="X28" s="1427"/>
      <c r="Y28" s="1427"/>
      <c r="Z28" s="1427"/>
      <c r="AA28" s="1427"/>
      <c r="AB28" s="1427"/>
      <c r="AC28" s="1427"/>
      <c r="AD28" s="1427"/>
      <c r="AE28" s="1427"/>
      <c r="AF28" s="1427"/>
      <c r="AG28" s="1427"/>
      <c r="AH28" s="1427"/>
      <c r="AI28" s="1427"/>
      <c r="AJ28" s="1427"/>
      <c r="AK28" s="1427"/>
      <c r="AM28" s="383" t="s">
        <v>1652</v>
      </c>
    </row>
    <row r="29" spans="1:47" ht="14.25" customHeight="1">
      <c r="A29" s="1426"/>
      <c r="B29" s="1427"/>
      <c r="C29" s="1427"/>
      <c r="D29" s="1427"/>
      <c r="E29" s="1427"/>
      <c r="F29" s="1427"/>
      <c r="G29" s="1427"/>
      <c r="H29" s="1427"/>
      <c r="I29" s="1427"/>
      <c r="J29" s="1427"/>
      <c r="K29" s="1427"/>
      <c r="L29" s="1427"/>
      <c r="M29" s="1427"/>
      <c r="N29" s="1427"/>
      <c r="O29" s="1427"/>
      <c r="P29" s="1427"/>
      <c r="Q29" s="1427"/>
      <c r="R29" s="1427"/>
      <c r="S29" s="1427"/>
      <c r="T29" s="1427"/>
      <c r="U29" s="1427"/>
      <c r="V29" s="1427"/>
      <c r="W29" s="1427"/>
      <c r="X29" s="1427"/>
      <c r="Y29" s="1427"/>
      <c r="Z29" s="1427"/>
      <c r="AA29" s="1427"/>
      <c r="AB29" s="1427"/>
      <c r="AC29" s="1427"/>
      <c r="AD29" s="1427"/>
      <c r="AE29" s="1427"/>
      <c r="AF29" s="1427"/>
      <c r="AG29" s="1427"/>
      <c r="AH29" s="1427"/>
      <c r="AI29" s="1427"/>
      <c r="AJ29" s="1427"/>
      <c r="AK29" s="1427"/>
      <c r="AM29" s="3155" t="s">
        <v>2468</v>
      </c>
      <c r="AN29" s="3155"/>
      <c r="AO29" s="3155"/>
      <c r="AP29" s="3155"/>
      <c r="AQ29" s="3155"/>
      <c r="AR29" s="3155"/>
      <c r="AS29" s="3155"/>
      <c r="AT29" s="3155"/>
      <c r="AU29" s="3155"/>
    </row>
    <row r="30" spans="1:47" ht="21">
      <c r="A30" s="401"/>
      <c r="AM30" s="3156"/>
      <c r="AN30" s="3156"/>
      <c r="AO30" s="3156"/>
      <c r="AP30" s="3156"/>
      <c r="AQ30" s="3156"/>
      <c r="AR30" s="3156"/>
      <c r="AS30" s="3156"/>
      <c r="AT30" s="3156"/>
      <c r="AU30" s="3156"/>
    </row>
    <row r="31" spans="1:47" ht="14">
      <c r="A31" s="399"/>
      <c r="AM31" s="3156"/>
      <c r="AN31" s="3156"/>
      <c r="AO31" s="3156"/>
      <c r="AP31" s="3156"/>
      <c r="AQ31" s="3156"/>
      <c r="AR31" s="3156"/>
      <c r="AS31" s="3156"/>
      <c r="AT31" s="3156"/>
      <c r="AU31" s="3156"/>
    </row>
    <row r="32" spans="1:47" ht="14">
      <c r="A32" s="399"/>
      <c r="AM32" s="3156"/>
      <c r="AN32" s="3156"/>
      <c r="AO32" s="3156"/>
      <c r="AP32" s="3156"/>
      <c r="AQ32" s="3156"/>
      <c r="AR32" s="3156"/>
      <c r="AS32" s="3156"/>
      <c r="AT32" s="3156"/>
      <c r="AU32" s="3156"/>
    </row>
    <row r="33" spans="1:47" ht="14">
      <c r="A33" s="399"/>
      <c r="AM33" s="3156"/>
      <c r="AN33" s="3156"/>
      <c r="AO33" s="3156"/>
      <c r="AP33" s="3156"/>
      <c r="AQ33" s="3156"/>
      <c r="AR33" s="3156"/>
      <c r="AS33" s="3156"/>
      <c r="AT33" s="3156"/>
      <c r="AU33" s="3156"/>
    </row>
    <row r="34" spans="1:47" ht="14">
      <c r="A34" s="399"/>
      <c r="AM34" s="3156"/>
      <c r="AN34" s="3156"/>
      <c r="AO34" s="3156"/>
      <c r="AP34" s="3156"/>
      <c r="AQ34" s="3156"/>
      <c r="AR34" s="3156"/>
      <c r="AS34" s="3156"/>
      <c r="AT34" s="3156"/>
      <c r="AU34" s="3156"/>
    </row>
    <row r="35" spans="1:47" ht="14">
      <c r="A35" s="399"/>
      <c r="AM35" s="3156"/>
      <c r="AN35" s="3156"/>
      <c r="AO35" s="3156"/>
      <c r="AP35" s="3156"/>
      <c r="AQ35" s="3156"/>
      <c r="AR35" s="3156"/>
      <c r="AS35" s="3156"/>
      <c r="AT35" s="3156"/>
      <c r="AU35" s="3156"/>
    </row>
    <row r="36" spans="1:47" ht="14">
      <c r="A36" s="399"/>
      <c r="AM36" s="3156"/>
      <c r="AN36" s="3156"/>
      <c r="AO36" s="3156"/>
      <c r="AP36" s="3156"/>
      <c r="AQ36" s="3156"/>
      <c r="AR36" s="3156"/>
      <c r="AS36" s="3156"/>
      <c r="AT36" s="3156"/>
      <c r="AU36" s="3156"/>
    </row>
    <row r="37" spans="1:47" ht="14">
      <c r="A37" s="399"/>
      <c r="AM37" s="3156"/>
      <c r="AN37" s="3156"/>
      <c r="AO37" s="3156"/>
      <c r="AP37" s="3156"/>
      <c r="AQ37" s="3156"/>
      <c r="AR37" s="3156"/>
      <c r="AS37" s="3156"/>
      <c r="AT37" s="3156"/>
      <c r="AU37" s="3156"/>
    </row>
    <row r="38" spans="1:47" ht="14">
      <c r="A38" s="399"/>
      <c r="AM38" s="3156"/>
      <c r="AN38" s="3156"/>
      <c r="AO38" s="3156"/>
      <c r="AP38" s="3156"/>
      <c r="AQ38" s="3156"/>
      <c r="AR38" s="3156"/>
      <c r="AS38" s="3156"/>
      <c r="AT38" s="3156"/>
      <c r="AU38" s="3156"/>
    </row>
    <row r="39" spans="1:47" ht="14">
      <c r="A39" s="399"/>
      <c r="AM39" s="3156"/>
      <c r="AN39" s="3156"/>
      <c r="AO39" s="3156"/>
      <c r="AP39" s="3156"/>
      <c r="AQ39" s="3156"/>
      <c r="AR39" s="3156"/>
      <c r="AS39" s="3156"/>
      <c r="AT39" s="3156"/>
      <c r="AU39" s="3156"/>
    </row>
    <row r="40" spans="1:47" ht="14">
      <c r="A40" s="399"/>
      <c r="AM40" s="3156"/>
      <c r="AN40" s="3156"/>
      <c r="AO40" s="3156"/>
      <c r="AP40" s="3156"/>
      <c r="AQ40" s="3156"/>
      <c r="AR40" s="3156"/>
      <c r="AS40" s="3156"/>
      <c r="AT40" s="3156"/>
      <c r="AU40" s="3156"/>
    </row>
    <row r="41" spans="1:47" ht="14.25" customHeight="1">
      <c r="A41" s="399"/>
      <c r="AM41" s="3156"/>
      <c r="AN41" s="3156"/>
      <c r="AO41" s="3156"/>
      <c r="AP41" s="3156"/>
      <c r="AQ41" s="3156"/>
      <c r="AR41" s="3156"/>
      <c r="AS41" s="3156"/>
      <c r="AT41" s="3156"/>
      <c r="AU41" s="3156"/>
    </row>
    <row r="42" spans="1:47" ht="14">
      <c r="A42" s="399"/>
      <c r="AM42" s="3156"/>
      <c r="AN42" s="3156"/>
      <c r="AO42" s="3156"/>
      <c r="AP42" s="3156"/>
      <c r="AQ42" s="3156"/>
      <c r="AR42" s="3156"/>
      <c r="AS42" s="3156"/>
      <c r="AT42" s="3156"/>
      <c r="AU42" s="3156"/>
    </row>
    <row r="43" spans="1:47" ht="14">
      <c r="A43" s="399"/>
      <c r="AM43" s="3156"/>
      <c r="AN43" s="3156"/>
      <c r="AO43" s="3156"/>
      <c r="AP43" s="3156"/>
      <c r="AQ43" s="3156"/>
      <c r="AR43" s="3156"/>
      <c r="AS43" s="3156"/>
      <c r="AT43" s="3156"/>
      <c r="AU43" s="3156"/>
    </row>
    <row r="44" spans="1:47" ht="14">
      <c r="A44" s="399"/>
      <c r="AM44" s="3156"/>
      <c r="AN44" s="3156"/>
      <c r="AO44" s="3156"/>
      <c r="AP44" s="3156"/>
      <c r="AQ44" s="3156"/>
      <c r="AR44" s="3156"/>
      <c r="AS44" s="3156"/>
      <c r="AT44" s="3156"/>
      <c r="AU44" s="3156"/>
    </row>
    <row r="45" spans="1:47" ht="14">
      <c r="A45" s="399"/>
      <c r="AM45" s="3156"/>
      <c r="AN45" s="3156"/>
      <c r="AO45" s="3156"/>
      <c r="AP45" s="3156"/>
      <c r="AQ45" s="3156"/>
      <c r="AR45" s="3156"/>
      <c r="AS45" s="3156"/>
      <c r="AT45" s="3156"/>
      <c r="AU45" s="3156"/>
    </row>
    <row r="46" spans="1:47" ht="14">
      <c r="A46" s="399"/>
      <c r="AM46" s="3156"/>
      <c r="AN46" s="3156"/>
      <c r="AO46" s="3156"/>
      <c r="AP46" s="3156"/>
      <c r="AQ46" s="3156"/>
      <c r="AR46" s="3156"/>
      <c r="AS46" s="3156"/>
      <c r="AT46" s="3156"/>
      <c r="AU46" s="3156"/>
    </row>
    <row r="47" spans="1:47" ht="14">
      <c r="A47" s="399"/>
      <c r="AM47" s="3156"/>
      <c r="AN47" s="3156"/>
      <c r="AO47" s="3156"/>
      <c r="AP47" s="3156"/>
      <c r="AQ47" s="3156"/>
      <c r="AR47" s="3156"/>
      <c r="AS47" s="3156"/>
      <c r="AT47" s="3156"/>
      <c r="AU47" s="3156"/>
    </row>
    <row r="48" spans="1:47" ht="14">
      <c r="A48" s="399"/>
      <c r="AM48" s="3156"/>
      <c r="AN48" s="3156"/>
      <c r="AO48" s="3156"/>
      <c r="AP48" s="3156"/>
      <c r="AQ48" s="3156"/>
      <c r="AR48" s="3156"/>
      <c r="AS48" s="3156"/>
      <c r="AT48" s="3156"/>
      <c r="AU48" s="3156"/>
    </row>
    <row r="49" spans="1:47">
      <c r="AM49" s="3156"/>
      <c r="AN49" s="3156"/>
      <c r="AO49" s="3156"/>
      <c r="AP49" s="3156"/>
      <c r="AQ49" s="3156"/>
      <c r="AR49" s="3156"/>
      <c r="AS49" s="3156"/>
      <c r="AT49" s="3156"/>
      <c r="AU49" s="3156"/>
    </row>
    <row r="50" spans="1:47">
      <c r="AM50" s="3156"/>
      <c r="AN50" s="3156"/>
      <c r="AO50" s="3156"/>
      <c r="AP50" s="3156"/>
      <c r="AQ50" s="3156"/>
      <c r="AR50" s="3156"/>
      <c r="AS50" s="3156"/>
      <c r="AT50" s="3156"/>
      <c r="AU50" s="3156"/>
    </row>
    <row r="51" spans="1:47" ht="13.5" customHeight="1">
      <c r="AM51" s="3156"/>
      <c r="AN51" s="3156"/>
      <c r="AO51" s="3156"/>
      <c r="AP51" s="3156"/>
      <c r="AQ51" s="3156"/>
      <c r="AR51" s="3156"/>
      <c r="AS51" s="3156"/>
      <c r="AT51" s="3156"/>
      <c r="AU51" s="3156"/>
    </row>
    <row r="52" spans="1:47">
      <c r="AM52" s="3156"/>
      <c r="AN52" s="3156"/>
      <c r="AO52" s="3156"/>
      <c r="AP52" s="3156"/>
      <c r="AQ52" s="3156"/>
      <c r="AR52" s="3156"/>
      <c r="AS52" s="3156"/>
      <c r="AT52" s="3156"/>
      <c r="AU52" s="3156"/>
    </row>
    <row r="53" spans="1:47">
      <c r="AM53" s="3156"/>
      <c r="AN53" s="3156"/>
      <c r="AO53" s="3156"/>
      <c r="AP53" s="3156"/>
      <c r="AQ53" s="3156"/>
      <c r="AR53" s="3156"/>
      <c r="AS53" s="3156"/>
      <c r="AT53" s="3156"/>
      <c r="AU53" s="3156"/>
    </row>
    <row r="54" spans="1:47">
      <c r="AM54" s="3156"/>
      <c r="AN54" s="3156"/>
      <c r="AO54" s="3156"/>
      <c r="AP54" s="3156"/>
      <c r="AQ54" s="3156"/>
      <c r="AR54" s="3156"/>
      <c r="AS54" s="3156"/>
      <c r="AT54" s="3156"/>
      <c r="AU54" s="3156"/>
    </row>
    <row r="55" spans="1:47">
      <c r="AM55" s="3156"/>
      <c r="AN55" s="3156"/>
      <c r="AO55" s="3156"/>
      <c r="AP55" s="3156"/>
      <c r="AQ55" s="3156"/>
      <c r="AR55" s="3156"/>
      <c r="AS55" s="3156"/>
      <c r="AT55" s="3156"/>
      <c r="AU55" s="3156"/>
    </row>
    <row r="56" spans="1:47">
      <c r="AM56" s="1943"/>
      <c r="AN56" s="1943"/>
      <c r="AO56" s="1943"/>
      <c r="AP56" s="1943"/>
      <c r="AQ56" s="1943"/>
      <c r="AR56" s="1943"/>
      <c r="AS56" s="1943"/>
      <c r="AT56" s="1943"/>
      <c r="AU56" s="1943"/>
    </row>
    <row r="57" spans="1:47" ht="14">
      <c r="AM57" s="1355" t="s">
        <v>1560</v>
      </c>
      <c r="AN57" s="1455"/>
      <c r="AO57" s="1455"/>
      <c r="AP57" s="1455"/>
      <c r="AQ57" s="1455"/>
      <c r="AR57" s="1455"/>
      <c r="AS57" s="1455"/>
      <c r="AT57" s="1455"/>
      <c r="AU57" s="1455"/>
    </row>
    <row r="58" spans="1:47" ht="13.15" customHeight="1">
      <c r="AM58" s="3298" t="s">
        <v>1653</v>
      </c>
      <c r="AN58" s="3299"/>
      <c r="AO58" s="3299"/>
      <c r="AP58" s="3299"/>
      <c r="AQ58" s="3299"/>
      <c r="AR58" s="3299"/>
      <c r="AS58" s="3299"/>
      <c r="AT58" s="3299"/>
      <c r="AU58" s="3300"/>
    </row>
    <row r="59" spans="1:47">
      <c r="A59" s="403" t="s">
        <v>347</v>
      </c>
      <c r="AM59" s="3301"/>
      <c r="AN59" s="3302"/>
      <c r="AO59" s="3302"/>
      <c r="AP59" s="3302"/>
      <c r="AQ59" s="3302"/>
      <c r="AR59" s="3302"/>
      <c r="AS59" s="3302"/>
      <c r="AT59" s="3302"/>
      <c r="AU59" s="3303"/>
    </row>
    <row r="60" spans="1:47" ht="16.5">
      <c r="X60" s="3383" t="s">
        <v>3219</v>
      </c>
      <c r="Y60" s="3383"/>
      <c r="Z60" s="3383"/>
      <c r="AA60" s="3383"/>
      <c r="AB60" s="3384" t="s">
        <v>1310</v>
      </c>
      <c r="AC60" s="3384"/>
      <c r="AD60" s="3384"/>
      <c r="AE60" s="3384"/>
      <c r="AF60" s="3384"/>
      <c r="AG60" s="3384"/>
      <c r="AH60" s="3384"/>
      <c r="AI60" s="404"/>
      <c r="AM60" s="3301"/>
      <c r="AN60" s="3302"/>
      <c r="AO60" s="3302"/>
      <c r="AP60" s="3302"/>
      <c r="AQ60" s="3302"/>
      <c r="AR60" s="3302"/>
      <c r="AS60" s="3302"/>
      <c r="AT60" s="3302"/>
      <c r="AU60" s="3303"/>
    </row>
    <row r="61" spans="1:47" ht="17.25" customHeight="1">
      <c r="A61" s="1457"/>
      <c r="X61" s="3383" t="s">
        <v>1787</v>
      </c>
      <c r="Y61" s="3383"/>
      <c r="Z61" s="3383"/>
      <c r="AA61" s="3383"/>
      <c r="AB61" s="3384" t="s">
        <v>1311</v>
      </c>
      <c r="AC61" s="3384"/>
      <c r="AD61" s="3384"/>
      <c r="AE61" s="3384"/>
      <c r="AF61" s="3384"/>
      <c r="AG61" s="3384"/>
      <c r="AH61" s="3384"/>
      <c r="AI61" s="404"/>
      <c r="AM61" s="3301"/>
      <c r="AN61" s="3302"/>
      <c r="AO61" s="3302"/>
      <c r="AP61" s="3302"/>
      <c r="AQ61" s="3302"/>
      <c r="AR61" s="3302"/>
      <c r="AS61" s="3302"/>
      <c r="AT61" s="3302"/>
      <c r="AU61" s="3303"/>
    </row>
    <row r="62" spans="1:47" ht="16.5">
      <c r="A62" s="1457"/>
      <c r="X62" s="1524"/>
      <c r="Y62" s="1524"/>
      <c r="Z62" s="1524"/>
      <c r="AA62" s="1524"/>
      <c r="AB62" s="1525"/>
      <c r="AC62" s="1525"/>
      <c r="AD62" s="1525"/>
      <c r="AE62" s="1525"/>
      <c r="AF62" s="1525"/>
      <c r="AG62" s="1525"/>
      <c r="AH62" s="1525"/>
      <c r="AI62" s="404"/>
      <c r="AM62" s="3301"/>
      <c r="AN62" s="3302"/>
      <c r="AO62" s="3302"/>
      <c r="AP62" s="3302"/>
      <c r="AQ62" s="3302"/>
      <c r="AR62" s="3302"/>
      <c r="AS62" s="3302"/>
      <c r="AT62" s="3302"/>
      <c r="AU62" s="3303"/>
    </row>
    <row r="63" spans="1:47" ht="16.5">
      <c r="A63" s="1457"/>
      <c r="X63" s="1524"/>
      <c r="Y63" s="1524"/>
      <c r="Z63" s="1524"/>
      <c r="AA63" s="1524"/>
      <c r="AB63" s="1525"/>
      <c r="AC63" s="1525"/>
      <c r="AD63" s="1525"/>
      <c r="AE63" s="1525"/>
      <c r="AF63" s="1525"/>
      <c r="AG63" s="1525"/>
      <c r="AH63" s="1525"/>
      <c r="AI63" s="404"/>
      <c r="AM63" s="3301"/>
      <c r="AN63" s="3302"/>
      <c r="AO63" s="3302"/>
      <c r="AP63" s="3302"/>
      <c r="AQ63" s="3302"/>
      <c r="AR63" s="3302"/>
      <c r="AS63" s="3302"/>
      <c r="AT63" s="3302"/>
      <c r="AU63" s="3303"/>
    </row>
    <row r="64" spans="1:47" ht="16.149999999999999" customHeight="1">
      <c r="A64" s="1457"/>
      <c r="X64" s="1524"/>
      <c r="Y64" s="1524"/>
      <c r="Z64" s="1524"/>
      <c r="AA64" s="1524"/>
      <c r="AB64" s="1525"/>
      <c r="AC64" s="1525"/>
      <c r="AD64" s="1525"/>
      <c r="AE64" s="1525"/>
      <c r="AF64" s="1525"/>
      <c r="AG64" s="1525"/>
      <c r="AH64" s="1525"/>
      <c r="AI64" s="404"/>
      <c r="AM64" s="3304"/>
      <c r="AN64" s="3305"/>
      <c r="AO64" s="3305"/>
      <c r="AP64" s="3305"/>
      <c r="AQ64" s="3305"/>
      <c r="AR64" s="3305"/>
      <c r="AS64" s="3305"/>
      <c r="AT64" s="3305"/>
      <c r="AU64" s="3306"/>
    </row>
    <row r="65" spans="1:47" ht="19">
      <c r="A65" s="1457"/>
      <c r="N65" s="1531" t="s">
        <v>1686</v>
      </c>
      <c r="X65" s="1524"/>
      <c r="Y65" s="1524"/>
      <c r="Z65" s="1524"/>
      <c r="AA65" s="1524"/>
      <c r="AB65" s="1525"/>
      <c r="AC65" s="1525"/>
      <c r="AD65" s="1525"/>
      <c r="AE65" s="1525"/>
      <c r="AF65" s="1525"/>
      <c r="AG65" s="1525"/>
      <c r="AH65" s="1525"/>
      <c r="AI65" s="404"/>
      <c r="AN65" s="1943"/>
      <c r="AO65" s="1943"/>
      <c r="AP65" s="1943"/>
      <c r="AQ65" s="1943"/>
      <c r="AR65" s="1943"/>
      <c r="AS65" s="1943"/>
      <c r="AT65" s="1943"/>
      <c r="AU65" s="1943"/>
    </row>
    <row r="66" spans="1:47" ht="16.149999999999999" customHeight="1">
      <c r="A66" s="1457"/>
      <c r="B66" s="1462"/>
      <c r="C66" s="1462"/>
      <c r="D66" s="1462"/>
      <c r="E66" s="1462"/>
      <c r="F66" s="1462"/>
      <c r="G66" s="1462"/>
      <c r="H66" s="1462"/>
      <c r="I66" s="1462"/>
      <c r="P66" s="1462"/>
      <c r="Q66" s="1462"/>
      <c r="R66" s="1462"/>
      <c r="S66" s="1462"/>
      <c r="T66" s="1462"/>
      <c r="U66" s="1462"/>
      <c r="V66" s="1462"/>
      <c r="W66" s="1462"/>
      <c r="X66" s="1528"/>
      <c r="Y66" s="1528"/>
      <c r="Z66" s="1528"/>
      <c r="AA66" s="1528"/>
      <c r="AB66" s="1529"/>
      <c r="AC66" s="1529"/>
      <c r="AD66" s="1529"/>
      <c r="AE66" s="1529"/>
      <c r="AF66" s="1529"/>
      <c r="AG66" s="1529"/>
      <c r="AH66" s="1529"/>
      <c r="AI66" s="1530"/>
      <c r="AM66" s="383" t="s">
        <v>1739</v>
      </c>
      <c r="AN66" s="1943"/>
      <c r="AO66" s="1943"/>
      <c r="AP66" s="1943"/>
      <c r="AQ66" s="1943"/>
      <c r="AR66" s="1943"/>
      <c r="AS66" s="1943"/>
      <c r="AT66" s="1943"/>
      <c r="AU66" s="1943"/>
    </row>
    <row r="67" spans="1:47" ht="17.25" customHeight="1">
      <c r="A67" s="1457"/>
      <c r="B67" s="3390" t="s">
        <v>1699</v>
      </c>
      <c r="C67" s="3391"/>
      <c r="D67" s="3391"/>
      <c r="E67" s="3391"/>
      <c r="F67" s="3391"/>
      <c r="G67" s="3391"/>
      <c r="H67" s="3391"/>
      <c r="I67" s="3391"/>
      <c r="J67" s="3391"/>
      <c r="K67" s="3391"/>
      <c r="L67" s="3391"/>
      <c r="M67" s="3391"/>
      <c r="N67" s="3391"/>
      <c r="O67" s="3391"/>
      <c r="P67" s="3391"/>
      <c r="Q67" s="3391"/>
      <c r="R67" s="3391"/>
      <c r="S67" s="3391"/>
      <c r="T67" s="3391"/>
      <c r="U67" s="3391"/>
      <c r="V67" s="3391"/>
      <c r="W67" s="3391"/>
      <c r="X67" s="3391"/>
      <c r="Y67" s="3391"/>
      <c r="Z67" s="3391"/>
      <c r="AA67" s="3391"/>
      <c r="AB67" s="3391"/>
      <c r="AC67" s="3391"/>
      <c r="AD67" s="3391"/>
      <c r="AE67" s="3391"/>
      <c r="AF67" s="3392"/>
      <c r="AG67" s="3396" t="s">
        <v>1698</v>
      </c>
      <c r="AH67" s="3397"/>
      <c r="AI67" s="3398"/>
      <c r="AM67" s="3156" t="s">
        <v>1740</v>
      </c>
      <c r="AN67" s="3156"/>
      <c r="AO67" s="3156"/>
      <c r="AP67" s="3156"/>
      <c r="AQ67" s="3156"/>
      <c r="AR67" s="3156"/>
      <c r="AS67" s="3156"/>
      <c r="AT67" s="3156"/>
      <c r="AU67" s="3156"/>
    </row>
    <row r="68" spans="1:47" ht="17.25" customHeight="1">
      <c r="A68" s="1457"/>
      <c r="B68" s="3393"/>
      <c r="C68" s="3394"/>
      <c r="D68" s="3394"/>
      <c r="E68" s="3394"/>
      <c r="F68" s="3394"/>
      <c r="G68" s="3394"/>
      <c r="H68" s="3394"/>
      <c r="I68" s="3394"/>
      <c r="J68" s="3394"/>
      <c r="K68" s="3394"/>
      <c r="L68" s="3394"/>
      <c r="M68" s="3394"/>
      <c r="N68" s="3394"/>
      <c r="O68" s="3394"/>
      <c r="P68" s="3394"/>
      <c r="Q68" s="3394"/>
      <c r="R68" s="3394"/>
      <c r="S68" s="3394"/>
      <c r="T68" s="3394"/>
      <c r="U68" s="3394"/>
      <c r="V68" s="3394"/>
      <c r="W68" s="3394"/>
      <c r="X68" s="3394"/>
      <c r="Y68" s="3394"/>
      <c r="Z68" s="3394"/>
      <c r="AA68" s="3394"/>
      <c r="AB68" s="3394"/>
      <c r="AC68" s="3394"/>
      <c r="AD68" s="3394"/>
      <c r="AE68" s="3394"/>
      <c r="AF68" s="3395"/>
      <c r="AG68" s="3399"/>
      <c r="AH68" s="3400"/>
      <c r="AI68" s="3401"/>
      <c r="AM68" s="3156"/>
      <c r="AN68" s="3156"/>
      <c r="AO68" s="3156"/>
      <c r="AP68" s="3156"/>
      <c r="AQ68" s="3156"/>
      <c r="AR68" s="3156"/>
      <c r="AS68" s="3156"/>
      <c r="AT68" s="3156"/>
      <c r="AU68" s="3156"/>
    </row>
    <row r="69" spans="1:47" ht="14.5" customHeight="1">
      <c r="A69" s="1457"/>
      <c r="B69" s="1514"/>
      <c r="C69" s="408" t="s">
        <v>1687</v>
      </c>
      <c r="D69" s="408"/>
      <c r="E69" s="408"/>
      <c r="F69" s="408"/>
      <c r="G69" s="408"/>
      <c r="H69" s="408"/>
      <c r="I69" s="408"/>
      <c r="J69" s="408"/>
      <c r="K69" s="408"/>
      <c r="L69" s="408"/>
      <c r="M69" s="408"/>
      <c r="N69" s="408"/>
      <c r="O69" s="408"/>
      <c r="P69" s="408"/>
      <c r="Q69" s="408"/>
      <c r="R69" s="408"/>
      <c r="S69" s="408"/>
      <c r="T69" s="408"/>
      <c r="U69" s="408"/>
      <c r="V69" s="408"/>
      <c r="W69" s="408"/>
      <c r="X69" s="1524"/>
      <c r="Y69" s="1524"/>
      <c r="Z69" s="1524"/>
      <c r="AA69" s="1524"/>
      <c r="AB69" s="1532"/>
      <c r="AC69" s="1532"/>
      <c r="AD69" s="1532"/>
      <c r="AE69" s="1532"/>
      <c r="AF69" s="1532"/>
      <c r="AG69" s="3358"/>
      <c r="AH69" s="3359"/>
      <c r="AI69" s="3360"/>
      <c r="AM69" s="3156"/>
      <c r="AN69" s="3156"/>
      <c r="AO69" s="3156"/>
      <c r="AP69" s="3156"/>
      <c r="AQ69" s="3156"/>
      <c r="AR69" s="3156"/>
      <c r="AS69" s="3156"/>
      <c r="AT69" s="3156"/>
      <c r="AU69" s="3156"/>
    </row>
    <row r="70" spans="1:47" ht="14">
      <c r="A70" s="1457"/>
      <c r="B70" s="1515"/>
      <c r="C70" s="1533"/>
      <c r="D70" s="1533"/>
      <c r="E70" s="1533"/>
      <c r="F70" s="1533"/>
      <c r="G70" s="1533"/>
      <c r="H70" s="1533"/>
      <c r="I70" s="1533"/>
      <c r="J70" s="1533"/>
      <c r="K70" s="1533"/>
      <c r="L70" s="1533"/>
      <c r="M70" s="1533"/>
      <c r="N70" s="1533"/>
      <c r="O70" s="1533"/>
      <c r="P70" s="1533"/>
      <c r="Q70" s="1533"/>
      <c r="R70" s="1533"/>
      <c r="S70" s="1533"/>
      <c r="T70" s="1533"/>
      <c r="U70" s="1533"/>
      <c r="V70" s="1533"/>
      <c r="W70" s="1533"/>
      <c r="X70" s="1528"/>
      <c r="Y70" s="1528"/>
      <c r="Z70" s="1528"/>
      <c r="AA70" s="1528"/>
      <c r="AB70" s="1534"/>
      <c r="AC70" s="1534"/>
      <c r="AD70" s="1534"/>
      <c r="AE70" s="1534"/>
      <c r="AF70" s="1534"/>
      <c r="AG70" s="1537"/>
      <c r="AH70" s="1538"/>
      <c r="AI70" s="1535"/>
      <c r="AM70" s="3156"/>
      <c r="AN70" s="3156"/>
      <c r="AO70" s="3156"/>
      <c r="AP70" s="3156"/>
      <c r="AQ70" s="3156"/>
      <c r="AR70" s="3156"/>
      <c r="AS70" s="3156"/>
      <c r="AT70" s="3156"/>
      <c r="AU70" s="3156"/>
    </row>
    <row r="71" spans="1:47" ht="14">
      <c r="A71" s="1457"/>
      <c r="B71" s="1514"/>
      <c r="C71" s="408" t="s">
        <v>1688</v>
      </c>
      <c r="D71" s="408"/>
      <c r="E71" s="408"/>
      <c r="F71" s="408"/>
      <c r="G71" s="408"/>
      <c r="H71" s="408"/>
      <c r="I71" s="408"/>
      <c r="J71" s="408"/>
      <c r="K71" s="408"/>
      <c r="L71" s="408"/>
      <c r="M71" s="408"/>
      <c r="N71" s="408"/>
      <c r="O71" s="408"/>
      <c r="P71" s="408"/>
      <c r="Q71" s="408"/>
      <c r="R71" s="408"/>
      <c r="S71" s="408"/>
      <c r="T71" s="408"/>
      <c r="U71" s="408"/>
      <c r="V71" s="408"/>
      <c r="W71" s="408"/>
      <c r="X71" s="1524"/>
      <c r="Y71" s="1524"/>
      <c r="Z71" s="1524"/>
      <c r="AA71" s="1524"/>
      <c r="AB71" s="1532"/>
      <c r="AC71" s="1532"/>
      <c r="AD71" s="1532"/>
      <c r="AE71" s="1532"/>
      <c r="AF71" s="1532"/>
      <c r="AG71" s="3358"/>
      <c r="AH71" s="3359"/>
      <c r="AI71" s="3360"/>
      <c r="AM71" s="3156"/>
      <c r="AN71" s="3156"/>
      <c r="AO71" s="3156"/>
      <c r="AP71" s="3156"/>
      <c r="AQ71" s="3156"/>
      <c r="AR71" s="3156"/>
      <c r="AS71" s="3156"/>
      <c r="AT71" s="3156"/>
      <c r="AU71" s="3156"/>
    </row>
    <row r="72" spans="1:47" ht="14">
      <c r="A72" s="1457"/>
      <c r="B72" s="1515"/>
      <c r="C72" s="1533"/>
      <c r="D72" s="1533"/>
      <c r="E72" s="1533"/>
      <c r="F72" s="1533"/>
      <c r="G72" s="1533"/>
      <c r="H72" s="1533"/>
      <c r="I72" s="1533"/>
      <c r="J72" s="1533"/>
      <c r="K72" s="1533"/>
      <c r="L72" s="1533"/>
      <c r="M72" s="1533"/>
      <c r="N72" s="1533"/>
      <c r="O72" s="1533"/>
      <c r="P72" s="1533"/>
      <c r="Q72" s="1533"/>
      <c r="R72" s="1533"/>
      <c r="S72" s="1533"/>
      <c r="T72" s="1533"/>
      <c r="U72" s="1533"/>
      <c r="V72" s="1533"/>
      <c r="W72" s="1533"/>
      <c r="X72" s="1528"/>
      <c r="Y72" s="1528"/>
      <c r="Z72" s="1528"/>
      <c r="AA72" s="1528"/>
      <c r="AB72" s="1534"/>
      <c r="AC72" s="1534"/>
      <c r="AD72" s="1534"/>
      <c r="AE72" s="1534"/>
      <c r="AF72" s="1534"/>
      <c r="AG72" s="1537"/>
      <c r="AH72" s="1538"/>
      <c r="AI72" s="1535"/>
      <c r="AM72" s="3156"/>
      <c r="AN72" s="3156"/>
      <c r="AO72" s="3156"/>
      <c r="AP72" s="3156"/>
      <c r="AQ72" s="3156"/>
      <c r="AR72" s="3156"/>
      <c r="AS72" s="3156"/>
      <c r="AT72" s="3156"/>
      <c r="AU72" s="3156"/>
    </row>
    <row r="73" spans="1:47" ht="14">
      <c r="A73" s="1457"/>
      <c r="B73" s="1514"/>
      <c r="C73" s="408" t="s">
        <v>1689</v>
      </c>
      <c r="D73" s="408"/>
      <c r="E73" s="408"/>
      <c r="F73" s="408"/>
      <c r="G73" s="408"/>
      <c r="H73" s="408"/>
      <c r="I73" s="408"/>
      <c r="J73" s="408"/>
      <c r="K73" s="408"/>
      <c r="L73" s="408"/>
      <c r="M73" s="408"/>
      <c r="N73" s="408"/>
      <c r="O73" s="408"/>
      <c r="P73" s="408"/>
      <c r="Q73" s="408"/>
      <c r="R73" s="408"/>
      <c r="S73" s="408"/>
      <c r="T73" s="408"/>
      <c r="U73" s="408"/>
      <c r="V73" s="408"/>
      <c r="W73" s="408"/>
      <c r="X73" s="1524"/>
      <c r="Y73" s="1524"/>
      <c r="Z73" s="1524"/>
      <c r="AA73" s="1524"/>
      <c r="AB73" s="1532"/>
      <c r="AC73" s="1532"/>
      <c r="AD73" s="1532"/>
      <c r="AE73" s="1532"/>
      <c r="AF73" s="1532"/>
      <c r="AG73" s="3358"/>
      <c r="AH73" s="3359"/>
      <c r="AI73" s="3360"/>
      <c r="AM73" s="3156"/>
      <c r="AN73" s="3156"/>
      <c r="AO73" s="3156"/>
      <c r="AP73" s="3156"/>
      <c r="AQ73" s="3156"/>
      <c r="AR73" s="3156"/>
      <c r="AS73" s="3156"/>
      <c r="AT73" s="3156"/>
      <c r="AU73" s="3156"/>
    </row>
    <row r="74" spans="1:47" ht="14">
      <c r="A74" s="1457"/>
      <c r="B74" s="1515"/>
      <c r="C74" s="1533"/>
      <c r="D74" s="1533"/>
      <c r="E74" s="1533"/>
      <c r="F74" s="1533"/>
      <c r="G74" s="1533"/>
      <c r="H74" s="1533"/>
      <c r="I74" s="1533"/>
      <c r="J74" s="1533"/>
      <c r="K74" s="1533"/>
      <c r="L74" s="1533"/>
      <c r="M74" s="1533"/>
      <c r="N74" s="1533"/>
      <c r="O74" s="1533"/>
      <c r="P74" s="1533"/>
      <c r="Q74" s="1533"/>
      <c r="R74" s="1533"/>
      <c r="S74" s="1533"/>
      <c r="T74" s="1533"/>
      <c r="U74" s="1533"/>
      <c r="V74" s="1533"/>
      <c r="W74" s="1533"/>
      <c r="X74" s="1528"/>
      <c r="Y74" s="1528"/>
      <c r="Z74" s="1528"/>
      <c r="AA74" s="1528"/>
      <c r="AB74" s="1534"/>
      <c r="AC74" s="1534"/>
      <c r="AD74" s="1534"/>
      <c r="AE74" s="1534"/>
      <c r="AF74" s="1534"/>
      <c r="AG74" s="1537"/>
      <c r="AH74" s="1538"/>
      <c r="AI74" s="1535"/>
      <c r="AM74" s="3156"/>
      <c r="AN74" s="3156"/>
      <c r="AO74" s="3156"/>
      <c r="AP74" s="3156"/>
      <c r="AQ74" s="3156"/>
      <c r="AR74" s="3156"/>
      <c r="AS74" s="3156"/>
      <c r="AT74" s="3156"/>
      <c r="AU74" s="3156"/>
    </row>
    <row r="75" spans="1:47" ht="14">
      <c r="A75" s="1457"/>
      <c r="B75" s="1514"/>
      <c r="C75" s="408" t="s">
        <v>1690</v>
      </c>
      <c r="D75" s="408"/>
      <c r="E75" s="408"/>
      <c r="F75" s="408"/>
      <c r="G75" s="408"/>
      <c r="H75" s="408"/>
      <c r="I75" s="408"/>
      <c r="J75" s="408"/>
      <c r="K75" s="408"/>
      <c r="L75" s="408"/>
      <c r="M75" s="408"/>
      <c r="N75" s="408"/>
      <c r="O75" s="408"/>
      <c r="P75" s="408"/>
      <c r="Q75" s="408"/>
      <c r="R75" s="408"/>
      <c r="S75" s="408"/>
      <c r="T75" s="408"/>
      <c r="U75" s="408"/>
      <c r="V75" s="408"/>
      <c r="W75" s="408"/>
      <c r="X75" s="1524"/>
      <c r="Y75" s="1524"/>
      <c r="Z75" s="1524"/>
      <c r="AA75" s="1524"/>
      <c r="AB75" s="1532"/>
      <c r="AC75" s="1532"/>
      <c r="AD75" s="1532"/>
      <c r="AE75" s="1532"/>
      <c r="AF75" s="1532"/>
      <c r="AG75" s="3358"/>
      <c r="AH75" s="3359"/>
      <c r="AI75" s="3360"/>
      <c r="AM75" s="3156"/>
      <c r="AN75" s="3156"/>
      <c r="AO75" s="3156"/>
      <c r="AP75" s="3156"/>
      <c r="AQ75" s="3156"/>
      <c r="AR75" s="3156"/>
      <c r="AS75" s="3156"/>
      <c r="AT75" s="3156"/>
      <c r="AU75" s="3156"/>
    </row>
    <row r="76" spans="1:47" ht="14">
      <c r="A76" s="1457"/>
      <c r="B76" s="1515"/>
      <c r="C76" s="1533"/>
      <c r="D76" s="1533"/>
      <c r="E76" s="1533"/>
      <c r="F76" s="1533"/>
      <c r="G76" s="1533"/>
      <c r="H76" s="1533"/>
      <c r="I76" s="1533"/>
      <c r="J76" s="1533"/>
      <c r="K76" s="1533"/>
      <c r="L76" s="1533"/>
      <c r="M76" s="1533"/>
      <c r="N76" s="1533"/>
      <c r="O76" s="1533"/>
      <c r="P76" s="1533"/>
      <c r="Q76" s="1533"/>
      <c r="R76" s="1533"/>
      <c r="S76" s="1533"/>
      <c r="T76" s="1533"/>
      <c r="U76" s="1533"/>
      <c r="V76" s="1533"/>
      <c r="W76" s="1533"/>
      <c r="X76" s="1528"/>
      <c r="Y76" s="1528"/>
      <c r="Z76" s="1528"/>
      <c r="AA76" s="1528"/>
      <c r="AB76" s="1534"/>
      <c r="AC76" s="1534"/>
      <c r="AD76" s="1534"/>
      <c r="AE76" s="1534"/>
      <c r="AF76" s="1534"/>
      <c r="AG76" s="1537"/>
      <c r="AH76" s="1538"/>
      <c r="AI76" s="1535"/>
      <c r="AM76" s="3156"/>
      <c r="AN76" s="3156"/>
      <c r="AO76" s="3156"/>
      <c r="AP76" s="3156"/>
      <c r="AQ76" s="3156"/>
      <c r="AR76" s="3156"/>
      <c r="AS76" s="3156"/>
      <c r="AT76" s="3156"/>
      <c r="AU76" s="3156"/>
    </row>
    <row r="77" spans="1:47" ht="14.5" thickBot="1">
      <c r="A77" s="1457"/>
      <c r="B77" s="1514"/>
      <c r="C77" s="408" t="s">
        <v>1693</v>
      </c>
      <c r="D77" s="408"/>
      <c r="E77" s="408"/>
      <c r="F77" s="408"/>
      <c r="G77" s="408"/>
      <c r="H77" s="408"/>
      <c r="I77" s="408"/>
      <c r="J77" s="408"/>
      <c r="K77" s="408"/>
      <c r="L77" s="408"/>
      <c r="M77" s="408"/>
      <c r="N77" s="408"/>
      <c r="O77" s="408"/>
      <c r="P77" s="408"/>
      <c r="Q77" s="408"/>
      <c r="R77" s="408"/>
      <c r="S77" s="408"/>
      <c r="T77" s="408"/>
      <c r="U77" s="408"/>
      <c r="V77" s="408"/>
      <c r="W77" s="408"/>
      <c r="X77" s="1524"/>
      <c r="Y77" s="1524"/>
      <c r="Z77" s="1524"/>
      <c r="AA77" s="1524"/>
      <c r="AB77" s="1532"/>
      <c r="AC77" s="1532"/>
      <c r="AD77" s="1532"/>
      <c r="AE77" s="1532"/>
      <c r="AF77" s="1532"/>
      <c r="AG77" s="3358"/>
      <c r="AH77" s="3359"/>
      <c r="AI77" s="3360"/>
      <c r="AM77" s="1355" t="s">
        <v>1744</v>
      </c>
    </row>
    <row r="78" spans="1:47" ht="14">
      <c r="A78" s="1457"/>
      <c r="B78" s="1515"/>
      <c r="C78" s="1533"/>
      <c r="D78" s="1533"/>
      <c r="E78" s="1533"/>
      <c r="F78" s="1533"/>
      <c r="G78" s="1533"/>
      <c r="H78" s="1533"/>
      <c r="I78" s="1533"/>
      <c r="J78" s="1533"/>
      <c r="K78" s="1533"/>
      <c r="L78" s="1533"/>
      <c r="M78" s="1533"/>
      <c r="N78" s="1533"/>
      <c r="O78" s="1533"/>
      <c r="P78" s="1533"/>
      <c r="Q78" s="1533"/>
      <c r="R78" s="1533"/>
      <c r="S78" s="1533"/>
      <c r="T78" s="1533"/>
      <c r="U78" s="1533"/>
      <c r="V78" s="1533"/>
      <c r="W78" s="1533"/>
      <c r="X78" s="1528"/>
      <c r="Y78" s="1528"/>
      <c r="Z78" s="1528"/>
      <c r="AA78" s="1528"/>
      <c r="AB78" s="1534"/>
      <c r="AC78" s="1534"/>
      <c r="AD78" s="1534"/>
      <c r="AE78" s="1534"/>
      <c r="AF78" s="1534"/>
      <c r="AG78" s="1537"/>
      <c r="AH78" s="1538"/>
      <c r="AI78" s="1535"/>
      <c r="AM78" s="3185" t="s">
        <v>1741</v>
      </c>
      <c r="AN78" s="3186"/>
      <c r="AO78" s="3186"/>
      <c r="AP78" s="3186"/>
      <c r="AQ78" s="3186"/>
      <c r="AR78" s="3186"/>
      <c r="AS78" s="3186"/>
      <c r="AT78" s="3186"/>
      <c r="AU78" s="3187"/>
    </row>
    <row r="79" spans="1:47" ht="14">
      <c r="A79" s="1457"/>
      <c r="B79" s="1514"/>
      <c r="C79" s="408" t="s">
        <v>1691</v>
      </c>
      <c r="D79" s="408"/>
      <c r="E79" s="408"/>
      <c r="F79" s="408"/>
      <c r="G79" s="408"/>
      <c r="H79" s="408"/>
      <c r="I79" s="408"/>
      <c r="J79" s="408"/>
      <c r="K79" s="408"/>
      <c r="L79" s="408"/>
      <c r="M79" s="408"/>
      <c r="N79" s="408"/>
      <c r="O79" s="408"/>
      <c r="P79" s="408"/>
      <c r="Q79" s="408"/>
      <c r="R79" s="408"/>
      <c r="S79" s="408"/>
      <c r="T79" s="408"/>
      <c r="U79" s="408"/>
      <c r="V79" s="408"/>
      <c r="W79" s="408"/>
      <c r="X79" s="1524"/>
      <c r="Y79" s="1524"/>
      <c r="Z79" s="1524"/>
      <c r="AA79" s="1524"/>
      <c r="AB79" s="1532"/>
      <c r="AC79" s="1532"/>
      <c r="AD79" s="1532"/>
      <c r="AE79" s="1532"/>
      <c r="AF79" s="1532"/>
      <c r="AG79" s="3358"/>
      <c r="AH79" s="3359"/>
      <c r="AI79" s="3360"/>
      <c r="AM79" s="3188"/>
      <c r="AN79" s="3156"/>
      <c r="AO79" s="3156"/>
      <c r="AP79" s="3156"/>
      <c r="AQ79" s="3156"/>
      <c r="AR79" s="3156"/>
      <c r="AS79" s="3156"/>
      <c r="AT79" s="3156"/>
      <c r="AU79" s="3189"/>
    </row>
    <row r="80" spans="1:47" ht="14">
      <c r="A80" s="1457"/>
      <c r="B80" s="1515"/>
      <c r="C80" s="1533"/>
      <c r="D80" s="1533"/>
      <c r="E80" s="1533"/>
      <c r="F80" s="1533"/>
      <c r="G80" s="1533"/>
      <c r="H80" s="1533"/>
      <c r="I80" s="1533"/>
      <c r="J80" s="1533"/>
      <c r="K80" s="1533"/>
      <c r="L80" s="1533"/>
      <c r="M80" s="1533"/>
      <c r="N80" s="1533"/>
      <c r="O80" s="1533"/>
      <c r="P80" s="1533"/>
      <c r="Q80" s="1533"/>
      <c r="R80" s="1533"/>
      <c r="S80" s="1533"/>
      <c r="T80" s="1533"/>
      <c r="U80" s="1533"/>
      <c r="V80" s="1533"/>
      <c r="W80" s="1533"/>
      <c r="X80" s="1528"/>
      <c r="Y80" s="1528"/>
      <c r="Z80" s="1528"/>
      <c r="AA80" s="1528"/>
      <c r="AB80" s="1534"/>
      <c r="AC80" s="1534"/>
      <c r="AD80" s="1534"/>
      <c r="AE80" s="1534"/>
      <c r="AF80" s="1534"/>
      <c r="AG80" s="1537"/>
      <c r="AH80" s="1538"/>
      <c r="AI80" s="1535"/>
      <c r="AM80" s="3188"/>
      <c r="AN80" s="3156"/>
      <c r="AO80" s="3156"/>
      <c r="AP80" s="3156"/>
      <c r="AQ80" s="3156"/>
      <c r="AR80" s="3156"/>
      <c r="AS80" s="3156"/>
      <c r="AT80" s="3156"/>
      <c r="AU80" s="3189"/>
    </row>
    <row r="81" spans="1:47" ht="14">
      <c r="A81" s="1457"/>
      <c r="B81" s="1514"/>
      <c r="C81" s="408" t="s">
        <v>1692</v>
      </c>
      <c r="D81" s="408"/>
      <c r="E81" s="408"/>
      <c r="F81" s="408"/>
      <c r="G81" s="408"/>
      <c r="H81" s="408"/>
      <c r="I81" s="408"/>
      <c r="J81" s="408"/>
      <c r="K81" s="408"/>
      <c r="L81" s="408"/>
      <c r="M81" s="408"/>
      <c r="N81" s="408"/>
      <c r="O81" s="408"/>
      <c r="P81" s="408"/>
      <c r="Q81" s="408"/>
      <c r="R81" s="408"/>
      <c r="S81" s="408"/>
      <c r="T81" s="408"/>
      <c r="U81" s="408"/>
      <c r="V81" s="408"/>
      <c r="W81" s="408"/>
      <c r="X81" s="1524"/>
      <c r="Y81" s="1524"/>
      <c r="Z81" s="1524"/>
      <c r="AA81" s="1524"/>
      <c r="AB81" s="1532"/>
      <c r="AC81" s="1532"/>
      <c r="AD81" s="1532"/>
      <c r="AE81" s="1532"/>
      <c r="AF81" s="1532"/>
      <c r="AG81" s="3358"/>
      <c r="AH81" s="3359"/>
      <c r="AI81" s="3360"/>
      <c r="AM81" s="3188"/>
      <c r="AN81" s="3156"/>
      <c r="AO81" s="3156"/>
      <c r="AP81" s="3156"/>
      <c r="AQ81" s="3156"/>
      <c r="AR81" s="3156"/>
      <c r="AS81" s="3156"/>
      <c r="AT81" s="3156"/>
      <c r="AU81" s="3189"/>
    </row>
    <row r="82" spans="1:47" ht="14.5" thickBot="1">
      <c r="A82" s="1457"/>
      <c r="B82" s="1515"/>
      <c r="C82" s="1533"/>
      <c r="D82" s="1533"/>
      <c r="E82" s="1533"/>
      <c r="F82" s="1533"/>
      <c r="G82" s="1533"/>
      <c r="H82" s="1533"/>
      <c r="I82" s="1533"/>
      <c r="J82" s="1533"/>
      <c r="K82" s="1533"/>
      <c r="L82" s="1533"/>
      <c r="M82" s="1533"/>
      <c r="N82" s="1533"/>
      <c r="O82" s="1533"/>
      <c r="P82" s="1533"/>
      <c r="Q82" s="1533"/>
      <c r="R82" s="1533"/>
      <c r="S82" s="1533"/>
      <c r="T82" s="1533"/>
      <c r="U82" s="1533"/>
      <c r="V82" s="1533"/>
      <c r="W82" s="1533"/>
      <c r="X82" s="1528"/>
      <c r="Y82" s="1528"/>
      <c r="Z82" s="1528"/>
      <c r="AA82" s="1528"/>
      <c r="AB82" s="1534"/>
      <c r="AC82" s="1534"/>
      <c r="AD82" s="1534"/>
      <c r="AE82" s="1534"/>
      <c r="AF82" s="1534"/>
      <c r="AG82" s="1537"/>
      <c r="AH82" s="1538"/>
      <c r="AI82" s="1535"/>
      <c r="AM82" s="3190"/>
      <c r="AN82" s="3191"/>
      <c r="AO82" s="3191"/>
      <c r="AP82" s="3191"/>
      <c r="AQ82" s="3191"/>
      <c r="AR82" s="3191"/>
      <c r="AS82" s="3191"/>
      <c r="AT82" s="3191"/>
      <c r="AU82" s="3192"/>
    </row>
    <row r="83" spans="1:47" ht="14">
      <c r="A83" s="1457"/>
      <c r="B83" s="1514"/>
      <c r="C83" s="408" t="s">
        <v>1695</v>
      </c>
      <c r="D83" s="408"/>
      <c r="E83" s="408"/>
      <c r="F83" s="408"/>
      <c r="G83" s="408"/>
      <c r="H83" s="408"/>
      <c r="I83" s="408"/>
      <c r="J83" s="408"/>
      <c r="K83" s="408"/>
      <c r="L83" s="408"/>
      <c r="M83" s="408"/>
      <c r="N83" s="408"/>
      <c r="O83" s="408"/>
      <c r="P83" s="408"/>
      <c r="Q83" s="408"/>
      <c r="R83" s="408"/>
      <c r="S83" s="408"/>
      <c r="T83" s="408"/>
      <c r="U83" s="408"/>
      <c r="V83" s="408"/>
      <c r="W83" s="408"/>
      <c r="X83" s="1524"/>
      <c r="Y83" s="1524"/>
      <c r="Z83" s="1524"/>
      <c r="AA83" s="1524"/>
      <c r="AB83" s="1532"/>
      <c r="AC83" s="1532"/>
      <c r="AD83" s="1532"/>
      <c r="AE83" s="1532"/>
      <c r="AF83" s="1532"/>
      <c r="AG83" s="3358"/>
      <c r="AH83" s="3359"/>
      <c r="AI83" s="3360"/>
    </row>
    <row r="84" spans="1:47" ht="14">
      <c r="A84" s="1457"/>
      <c r="B84" s="1515"/>
      <c r="C84" s="1533"/>
      <c r="D84" s="1533"/>
      <c r="E84" s="1533"/>
      <c r="F84" s="1533"/>
      <c r="G84" s="1533"/>
      <c r="H84" s="1533"/>
      <c r="I84" s="1533"/>
      <c r="J84" s="1533"/>
      <c r="K84" s="1533"/>
      <c r="L84" s="1533"/>
      <c r="M84" s="1533"/>
      <c r="N84" s="1533"/>
      <c r="O84" s="1533"/>
      <c r="P84" s="1533"/>
      <c r="Q84" s="1533"/>
      <c r="R84" s="1533"/>
      <c r="S84" s="1533"/>
      <c r="T84" s="1533"/>
      <c r="U84" s="1533"/>
      <c r="V84" s="1533"/>
      <c r="W84" s="1533"/>
      <c r="X84" s="1528"/>
      <c r="Y84" s="1528"/>
      <c r="Z84" s="1528"/>
      <c r="AA84" s="1528"/>
      <c r="AB84" s="1534"/>
      <c r="AC84" s="1534"/>
      <c r="AD84" s="1534"/>
      <c r="AE84" s="1534"/>
      <c r="AF84" s="1534"/>
      <c r="AG84" s="1537"/>
      <c r="AH84" s="1538"/>
      <c r="AI84" s="1535"/>
      <c r="AM84" s="383" t="s">
        <v>1652</v>
      </c>
    </row>
    <row r="85" spans="1:47" ht="14">
      <c r="A85" s="1457"/>
      <c r="B85" s="1514"/>
      <c r="C85" s="408" t="s">
        <v>1694</v>
      </c>
      <c r="D85" s="408"/>
      <c r="E85" s="408"/>
      <c r="F85" s="408"/>
      <c r="G85" s="408"/>
      <c r="H85" s="408"/>
      <c r="I85" s="408"/>
      <c r="J85" s="408"/>
      <c r="K85" s="408"/>
      <c r="L85" s="408"/>
      <c r="M85" s="408"/>
      <c r="N85" s="408"/>
      <c r="O85" s="408"/>
      <c r="P85" s="408"/>
      <c r="Q85" s="408"/>
      <c r="R85" s="408"/>
      <c r="S85" s="408"/>
      <c r="T85" s="408"/>
      <c r="U85" s="408"/>
      <c r="V85" s="408"/>
      <c r="W85" s="408"/>
      <c r="X85" s="1524"/>
      <c r="Y85" s="1524"/>
      <c r="Z85" s="1524"/>
      <c r="AA85" s="1524"/>
      <c r="AB85" s="1532"/>
      <c r="AC85" s="1532"/>
      <c r="AD85" s="1532"/>
      <c r="AE85" s="1532"/>
      <c r="AF85" s="1532"/>
      <c r="AG85" s="3358"/>
      <c r="AH85" s="3359"/>
      <c r="AI85" s="3360"/>
      <c r="AM85" s="3516" t="s">
        <v>1742</v>
      </c>
      <c r="AN85" s="3299"/>
      <c r="AO85" s="3299"/>
      <c r="AP85" s="3299"/>
      <c r="AQ85" s="3299"/>
      <c r="AR85" s="3299"/>
      <c r="AS85" s="3299"/>
      <c r="AT85" s="3299"/>
      <c r="AU85" s="3300"/>
    </row>
    <row r="86" spans="1:47" ht="14">
      <c r="A86" s="1457"/>
      <c r="B86" s="1515"/>
      <c r="C86" s="1533"/>
      <c r="D86" s="1533"/>
      <c r="E86" s="1533"/>
      <c r="F86" s="1533"/>
      <c r="G86" s="1533"/>
      <c r="H86" s="1533"/>
      <c r="I86" s="1533"/>
      <c r="J86" s="1533"/>
      <c r="K86" s="1533"/>
      <c r="L86" s="1533"/>
      <c r="M86" s="1533"/>
      <c r="N86" s="1533"/>
      <c r="O86" s="1533"/>
      <c r="P86" s="1533"/>
      <c r="Q86" s="1533"/>
      <c r="R86" s="1533"/>
      <c r="S86" s="1533"/>
      <c r="T86" s="1533"/>
      <c r="U86" s="1533"/>
      <c r="V86" s="1533"/>
      <c r="W86" s="1533"/>
      <c r="X86" s="1528"/>
      <c r="Y86" s="1528"/>
      <c r="Z86" s="1528"/>
      <c r="AA86" s="1528"/>
      <c r="AB86" s="1534"/>
      <c r="AC86" s="1534"/>
      <c r="AD86" s="1534"/>
      <c r="AE86" s="1534"/>
      <c r="AF86" s="1534"/>
      <c r="AG86" s="1537"/>
      <c r="AH86" s="1538"/>
      <c r="AI86" s="1535"/>
      <c r="AM86" s="3301"/>
      <c r="AN86" s="3302"/>
      <c r="AO86" s="3302"/>
      <c r="AP86" s="3302"/>
      <c r="AQ86" s="3302"/>
      <c r="AR86" s="3302"/>
      <c r="AS86" s="3302"/>
      <c r="AT86" s="3302"/>
      <c r="AU86" s="3303"/>
    </row>
    <row r="87" spans="1:47" ht="14">
      <c r="A87" s="1457"/>
      <c r="B87" s="1514"/>
      <c r="C87" s="408" t="s">
        <v>1696</v>
      </c>
      <c r="D87" s="408"/>
      <c r="E87" s="408"/>
      <c r="F87" s="408"/>
      <c r="G87" s="408"/>
      <c r="H87" s="408"/>
      <c r="I87" s="408"/>
      <c r="J87" s="408"/>
      <c r="K87" s="408"/>
      <c r="L87" s="408"/>
      <c r="M87" s="408"/>
      <c r="N87" s="408"/>
      <c r="O87" s="408"/>
      <c r="P87" s="408"/>
      <c r="Q87" s="408"/>
      <c r="R87" s="408"/>
      <c r="S87" s="408"/>
      <c r="T87" s="408"/>
      <c r="U87" s="408"/>
      <c r="V87" s="408"/>
      <c r="W87" s="408"/>
      <c r="X87" s="1524"/>
      <c r="Y87" s="1524"/>
      <c r="Z87" s="1524"/>
      <c r="AA87" s="1524"/>
      <c r="AB87" s="1532"/>
      <c r="AC87" s="1532"/>
      <c r="AD87" s="1532"/>
      <c r="AE87" s="1532"/>
      <c r="AF87" s="1532"/>
      <c r="AG87" s="3358"/>
      <c r="AH87" s="3359"/>
      <c r="AI87" s="3360"/>
      <c r="AM87" s="3301"/>
      <c r="AN87" s="3302"/>
      <c r="AO87" s="3302"/>
      <c r="AP87" s="3302"/>
      <c r="AQ87" s="3302"/>
      <c r="AR87" s="3302"/>
      <c r="AS87" s="3302"/>
      <c r="AT87" s="3302"/>
      <c r="AU87" s="3303"/>
    </row>
    <row r="88" spans="1:47" ht="14">
      <c r="A88" s="1457"/>
      <c r="B88" s="1515"/>
      <c r="C88" s="1533"/>
      <c r="D88" s="1533"/>
      <c r="E88" s="1533"/>
      <c r="F88" s="1533"/>
      <c r="G88" s="1533"/>
      <c r="H88" s="1533"/>
      <c r="I88" s="1533"/>
      <c r="J88" s="1533"/>
      <c r="K88" s="1533"/>
      <c r="L88" s="1533"/>
      <c r="M88" s="1533"/>
      <c r="N88" s="1533"/>
      <c r="O88" s="1533"/>
      <c r="P88" s="1533"/>
      <c r="Q88" s="1533"/>
      <c r="R88" s="1533"/>
      <c r="S88" s="1533"/>
      <c r="T88" s="1533"/>
      <c r="U88" s="1533"/>
      <c r="V88" s="1533"/>
      <c r="W88" s="1533"/>
      <c r="X88" s="1528"/>
      <c r="Y88" s="1528"/>
      <c r="Z88" s="1528"/>
      <c r="AA88" s="1528"/>
      <c r="AB88" s="1534"/>
      <c r="AC88" s="1534"/>
      <c r="AD88" s="1534"/>
      <c r="AE88" s="1534"/>
      <c r="AF88" s="1534"/>
      <c r="AG88" s="1537"/>
      <c r="AH88" s="1538"/>
      <c r="AI88" s="1535"/>
      <c r="AM88" s="3301"/>
      <c r="AN88" s="3302"/>
      <c r="AO88" s="3302"/>
      <c r="AP88" s="3302"/>
      <c r="AQ88" s="3302"/>
      <c r="AR88" s="3302"/>
      <c r="AS88" s="3302"/>
      <c r="AT88" s="3302"/>
      <c r="AU88" s="3303"/>
    </row>
    <row r="89" spans="1:47" ht="14">
      <c r="A89" s="1457"/>
      <c r="B89" s="1514"/>
      <c r="C89" s="408" t="s">
        <v>1697</v>
      </c>
      <c r="D89" s="408"/>
      <c r="E89" s="408"/>
      <c r="F89" s="408"/>
      <c r="G89" s="408"/>
      <c r="H89" s="408"/>
      <c r="I89" s="408"/>
      <c r="J89" s="408"/>
      <c r="K89" s="408"/>
      <c r="L89" s="408"/>
      <c r="M89" s="408"/>
      <c r="N89" s="408"/>
      <c r="O89" s="408"/>
      <c r="P89" s="408"/>
      <c r="Q89" s="408"/>
      <c r="R89" s="408"/>
      <c r="S89" s="408"/>
      <c r="T89" s="408"/>
      <c r="U89" s="408"/>
      <c r="V89" s="408"/>
      <c r="W89" s="408"/>
      <c r="X89" s="1524"/>
      <c r="Y89" s="1524"/>
      <c r="Z89" s="1524"/>
      <c r="AA89" s="1524"/>
      <c r="AB89" s="1532"/>
      <c r="AC89" s="1532"/>
      <c r="AD89" s="1532"/>
      <c r="AE89" s="1532"/>
      <c r="AF89" s="1532"/>
      <c r="AG89" s="3358"/>
      <c r="AH89" s="3359"/>
      <c r="AI89" s="3360"/>
      <c r="AM89" s="3301"/>
      <c r="AN89" s="3302"/>
      <c r="AO89" s="3302"/>
      <c r="AP89" s="3302"/>
      <c r="AQ89" s="3302"/>
      <c r="AR89" s="3302"/>
      <c r="AS89" s="3302"/>
      <c r="AT89" s="3302"/>
      <c r="AU89" s="3303"/>
    </row>
    <row r="90" spans="1:47" ht="16.5">
      <c r="A90" s="1457"/>
      <c r="B90" s="1515"/>
      <c r="C90" s="1462"/>
      <c r="D90" s="1462"/>
      <c r="E90" s="1462"/>
      <c r="F90" s="1462"/>
      <c r="G90" s="1462"/>
      <c r="H90" s="1462"/>
      <c r="I90" s="1462"/>
      <c r="J90" s="1462"/>
      <c r="K90" s="1462"/>
      <c r="L90" s="1462"/>
      <c r="M90" s="1462"/>
      <c r="N90" s="1462"/>
      <c r="O90" s="1462"/>
      <c r="P90" s="1462"/>
      <c r="Q90" s="1462"/>
      <c r="R90" s="1462"/>
      <c r="S90" s="1462"/>
      <c r="T90" s="1462"/>
      <c r="U90" s="1462"/>
      <c r="V90" s="1462"/>
      <c r="W90" s="1462"/>
      <c r="X90" s="1528"/>
      <c r="Y90" s="1528"/>
      <c r="Z90" s="1528"/>
      <c r="AA90" s="1528"/>
      <c r="AB90" s="1529"/>
      <c r="AC90" s="1529"/>
      <c r="AD90" s="1529"/>
      <c r="AE90" s="1529"/>
      <c r="AF90" s="1529"/>
      <c r="AG90" s="1537"/>
      <c r="AH90" s="1538"/>
      <c r="AI90" s="1535"/>
      <c r="AM90" s="3301"/>
      <c r="AN90" s="3302"/>
      <c r="AO90" s="3302"/>
      <c r="AP90" s="3302"/>
      <c r="AQ90" s="3302"/>
      <c r="AR90" s="3302"/>
      <c r="AS90" s="3302"/>
      <c r="AT90" s="3302"/>
      <c r="AU90" s="3303"/>
    </row>
    <row r="91" spans="1:47" ht="16.5">
      <c r="A91" s="1457"/>
      <c r="B91" s="1514"/>
      <c r="C91" s="408" t="s">
        <v>1700</v>
      </c>
      <c r="X91" s="1524"/>
      <c r="Y91" s="1524"/>
      <c r="Z91" s="1524"/>
      <c r="AA91" s="1524"/>
      <c r="AB91" s="1525"/>
      <c r="AC91" s="1525"/>
      <c r="AD91" s="1525"/>
      <c r="AE91" s="1525"/>
      <c r="AF91" s="1525"/>
      <c r="AG91" s="3358"/>
      <c r="AH91" s="3359"/>
      <c r="AI91" s="3360"/>
      <c r="AM91" s="3301"/>
      <c r="AN91" s="3302"/>
      <c r="AO91" s="3302"/>
      <c r="AP91" s="3302"/>
      <c r="AQ91" s="3302"/>
      <c r="AR91" s="3302"/>
      <c r="AS91" s="3302"/>
      <c r="AT91" s="3302"/>
      <c r="AU91" s="3303"/>
    </row>
    <row r="92" spans="1:47" ht="16.5">
      <c r="A92" s="1457"/>
      <c r="B92" s="1515"/>
      <c r="C92" s="1462"/>
      <c r="D92" s="1462"/>
      <c r="E92" s="1462"/>
      <c r="F92" s="1462"/>
      <c r="G92" s="1462"/>
      <c r="H92" s="1462"/>
      <c r="I92" s="1462"/>
      <c r="J92" s="1462"/>
      <c r="K92" s="1462"/>
      <c r="L92" s="1462"/>
      <c r="M92" s="1462"/>
      <c r="N92" s="1462"/>
      <c r="O92" s="1462"/>
      <c r="P92" s="1462"/>
      <c r="Q92" s="1462"/>
      <c r="R92" s="1462"/>
      <c r="S92" s="1462"/>
      <c r="T92" s="1462"/>
      <c r="U92" s="1462"/>
      <c r="V92" s="1462"/>
      <c r="W92" s="1462"/>
      <c r="X92" s="1528"/>
      <c r="Y92" s="1528"/>
      <c r="Z92" s="1528"/>
      <c r="AA92" s="1528"/>
      <c r="AB92" s="1529"/>
      <c r="AC92" s="1529"/>
      <c r="AD92" s="1529"/>
      <c r="AE92" s="1529"/>
      <c r="AF92" s="1529"/>
      <c r="AG92" s="1537"/>
      <c r="AH92" s="1538"/>
      <c r="AI92" s="1535"/>
      <c r="AM92" s="3301"/>
      <c r="AN92" s="3302"/>
      <c r="AO92" s="3302"/>
      <c r="AP92" s="3302"/>
      <c r="AQ92" s="3302"/>
      <c r="AR92" s="3302"/>
      <c r="AS92" s="3302"/>
      <c r="AT92" s="3302"/>
      <c r="AU92" s="3303"/>
    </row>
    <row r="93" spans="1:47" ht="16.5">
      <c r="A93" s="1457"/>
      <c r="X93" s="1524"/>
      <c r="Y93" s="1524"/>
      <c r="Z93" s="1524"/>
      <c r="AA93" s="1524"/>
      <c r="AB93" s="1525"/>
      <c r="AC93" s="1525"/>
      <c r="AD93" s="1525"/>
      <c r="AE93" s="1525"/>
      <c r="AF93" s="1525"/>
      <c r="AG93" s="1524"/>
      <c r="AH93" s="1524"/>
      <c r="AI93" s="404"/>
      <c r="AM93" s="3304"/>
      <c r="AN93" s="3305"/>
      <c r="AO93" s="3305"/>
      <c r="AP93" s="3305"/>
      <c r="AQ93" s="3305"/>
      <c r="AR93" s="3305"/>
      <c r="AS93" s="3305"/>
      <c r="AT93" s="3305"/>
      <c r="AU93" s="3306"/>
    </row>
    <row r="94" spans="1:47" ht="16.5">
      <c r="A94" s="1457"/>
      <c r="X94" s="1524"/>
      <c r="Y94" s="1524"/>
      <c r="Z94" s="1524"/>
      <c r="AA94" s="1524"/>
      <c r="AB94" s="1525"/>
      <c r="AC94" s="1525"/>
      <c r="AD94" s="1525"/>
      <c r="AE94" s="1525"/>
      <c r="AF94" s="1525"/>
      <c r="AG94" s="1524"/>
      <c r="AH94" s="1524"/>
      <c r="AI94" s="404"/>
    </row>
    <row r="95" spans="1:47" ht="16.5">
      <c r="A95" s="1457"/>
      <c r="X95" s="1524"/>
      <c r="Y95" s="1524"/>
      <c r="Z95" s="1524"/>
      <c r="AA95" s="1524"/>
      <c r="AB95" s="1525"/>
      <c r="AC95" s="1525"/>
      <c r="AD95" s="1525"/>
      <c r="AE95" s="1525"/>
      <c r="AF95" s="1525"/>
      <c r="AG95" s="1524"/>
      <c r="AH95" s="1524"/>
      <c r="AI95" s="404"/>
    </row>
    <row r="96" spans="1:47" ht="16.5">
      <c r="A96" s="1457"/>
      <c r="X96" s="1524"/>
      <c r="Y96" s="1524"/>
      <c r="Z96" s="1524"/>
      <c r="AA96" s="1524"/>
      <c r="AB96" s="1525"/>
      <c r="AC96" s="1525"/>
      <c r="AD96" s="1525"/>
      <c r="AE96" s="1525"/>
      <c r="AF96" s="1525"/>
      <c r="AG96" s="1524"/>
      <c r="AH96" s="1524"/>
      <c r="AI96" s="404"/>
    </row>
    <row r="97" spans="1:35" ht="16.5">
      <c r="A97" s="1457"/>
      <c r="X97" s="1524"/>
      <c r="Y97" s="1524"/>
      <c r="Z97" s="1524"/>
      <c r="AA97" s="1524"/>
      <c r="AB97" s="1525"/>
      <c r="AC97" s="1525"/>
      <c r="AD97" s="1525"/>
      <c r="AE97" s="1525"/>
      <c r="AF97" s="1525"/>
      <c r="AG97" s="1524"/>
      <c r="AH97" s="1524"/>
      <c r="AI97" s="404"/>
    </row>
    <row r="98" spans="1:35" ht="16.5">
      <c r="A98" s="1457"/>
      <c r="X98" s="1524"/>
      <c r="Y98" s="1524"/>
      <c r="Z98" s="1524"/>
      <c r="AA98" s="1524"/>
      <c r="AB98" s="1525"/>
      <c r="AC98" s="1525"/>
      <c r="AD98" s="1525"/>
      <c r="AE98" s="1525"/>
      <c r="AF98" s="1525"/>
      <c r="AG98" s="1524"/>
      <c r="AH98" s="1524"/>
      <c r="AI98" s="404"/>
    </row>
    <row r="99" spans="1:35" ht="16.5">
      <c r="A99" s="1457"/>
      <c r="X99" s="1524"/>
      <c r="Y99" s="1524"/>
      <c r="Z99" s="1524"/>
      <c r="AA99" s="1524"/>
      <c r="AB99" s="1525"/>
      <c r="AC99" s="1525"/>
      <c r="AD99" s="1525"/>
      <c r="AE99" s="1525"/>
      <c r="AF99" s="1525"/>
      <c r="AG99" s="1524"/>
      <c r="AH99" s="1524"/>
      <c r="AI99" s="404"/>
    </row>
    <row r="100" spans="1:35" ht="16.5">
      <c r="A100" s="1457"/>
      <c r="X100" s="1524"/>
      <c r="Y100" s="1524"/>
      <c r="Z100" s="1524"/>
      <c r="AA100" s="1524"/>
      <c r="AB100" s="1525"/>
      <c r="AC100" s="1525"/>
      <c r="AD100" s="1525"/>
      <c r="AE100" s="1525"/>
      <c r="AF100" s="1525"/>
      <c r="AG100" s="1536"/>
      <c r="AH100" s="1536"/>
      <c r="AI100" s="404"/>
    </row>
    <row r="101" spans="1:35" ht="16.5">
      <c r="A101" s="1457"/>
      <c r="X101" s="1524"/>
      <c r="Y101" s="1524"/>
      <c r="Z101" s="1524"/>
      <c r="AA101" s="1524"/>
      <c r="AB101" s="1525"/>
      <c r="AC101" s="1525"/>
      <c r="AD101" s="1525"/>
      <c r="AE101" s="1525"/>
      <c r="AF101" s="1525"/>
      <c r="AG101" s="1536"/>
      <c r="AH101" s="1536"/>
      <c r="AI101" s="404"/>
    </row>
    <row r="102" spans="1:35" ht="16.5">
      <c r="A102" s="1457"/>
      <c r="X102" s="1524"/>
      <c r="Y102" s="1524"/>
      <c r="Z102" s="1524"/>
      <c r="AA102" s="1524"/>
      <c r="AB102" s="1525"/>
      <c r="AC102" s="1525"/>
      <c r="AD102" s="1525"/>
      <c r="AE102" s="1525"/>
      <c r="AF102" s="1525"/>
      <c r="AG102" s="1525"/>
      <c r="AH102" s="1525"/>
      <c r="AI102" s="404"/>
    </row>
    <row r="103" spans="1:35" ht="16.5">
      <c r="A103" s="1457"/>
      <c r="X103" s="1524"/>
      <c r="Y103" s="1524"/>
      <c r="Z103" s="1524"/>
      <c r="AA103" s="1524"/>
      <c r="AB103" s="1525"/>
      <c r="AC103" s="1525"/>
      <c r="AD103" s="1525"/>
      <c r="AE103" s="1525"/>
      <c r="AF103" s="1525"/>
      <c r="AG103" s="1525"/>
      <c r="AH103" s="1525"/>
      <c r="AI103" s="404"/>
    </row>
    <row r="104" spans="1:35" ht="16.5">
      <c r="A104" s="1457"/>
      <c r="X104" s="1524"/>
      <c r="Y104" s="1524"/>
      <c r="Z104" s="1524"/>
      <c r="AA104" s="1524"/>
      <c r="AB104" s="1525"/>
      <c r="AC104" s="1525"/>
      <c r="AD104" s="1525"/>
      <c r="AE104" s="1525"/>
      <c r="AF104" s="1525"/>
      <c r="AG104" s="1525"/>
      <c r="AH104" s="1525"/>
      <c r="AI104" s="404"/>
    </row>
    <row r="105" spans="1:35" ht="16.5">
      <c r="A105" s="1457"/>
      <c r="X105" s="1524"/>
      <c r="Y105" s="1524"/>
      <c r="Z105" s="1524"/>
      <c r="AA105" s="1524"/>
      <c r="AB105" s="1525"/>
      <c r="AC105" s="1525"/>
      <c r="AD105" s="1525"/>
      <c r="AE105" s="1525"/>
      <c r="AF105" s="1525"/>
      <c r="AG105" s="1525"/>
      <c r="AH105" s="1525"/>
      <c r="AI105" s="404"/>
    </row>
    <row r="106" spans="1:35" ht="16.5">
      <c r="A106" s="1457"/>
      <c r="X106" s="1524"/>
      <c r="Y106" s="1524"/>
      <c r="Z106" s="1524"/>
      <c r="AA106" s="1524"/>
      <c r="AB106" s="1525"/>
      <c r="AC106" s="1525"/>
      <c r="AD106" s="1525"/>
      <c r="AE106" s="1525"/>
      <c r="AF106" s="1525"/>
      <c r="AG106" s="1525"/>
      <c r="AH106" s="1525"/>
      <c r="AI106" s="404"/>
    </row>
    <row r="107" spans="1:35" ht="16.5">
      <c r="A107" s="1457"/>
      <c r="X107" s="1524"/>
      <c r="Y107" s="1524"/>
      <c r="Z107" s="1524"/>
      <c r="AA107" s="1524"/>
      <c r="AB107" s="1525"/>
      <c r="AC107" s="1525"/>
      <c r="AD107" s="1525"/>
      <c r="AE107" s="1525"/>
      <c r="AF107" s="1525"/>
      <c r="AG107" s="1525"/>
      <c r="AH107" s="1525"/>
      <c r="AI107" s="404"/>
    </row>
    <row r="108" spans="1:35" ht="16.5">
      <c r="A108" s="1457"/>
      <c r="X108" s="1524"/>
      <c r="Y108" s="1524"/>
      <c r="Z108" s="1524"/>
      <c r="AA108" s="1524"/>
      <c r="AB108" s="1525"/>
      <c r="AC108" s="1525"/>
      <c r="AD108" s="1525"/>
      <c r="AE108" s="1525"/>
      <c r="AF108" s="1525"/>
      <c r="AG108" s="1525"/>
      <c r="AH108" s="1525"/>
      <c r="AI108" s="404"/>
    </row>
    <row r="109" spans="1:35" ht="16.5">
      <c r="A109" s="1457"/>
      <c r="X109" s="1524"/>
      <c r="Y109" s="1524"/>
      <c r="Z109" s="1524"/>
      <c r="AA109" s="1524"/>
      <c r="AB109" s="1525"/>
      <c r="AC109" s="1525"/>
      <c r="AD109" s="1525"/>
      <c r="AE109" s="1525"/>
      <c r="AF109" s="1525"/>
      <c r="AG109" s="1525"/>
      <c r="AH109" s="1525"/>
      <c r="AI109" s="404"/>
    </row>
    <row r="110" spans="1:35" ht="16.5">
      <c r="A110" s="1457"/>
      <c r="X110" s="1524"/>
      <c r="Y110" s="1524"/>
      <c r="Z110" s="1524"/>
      <c r="AA110" s="1524"/>
      <c r="AB110" s="1525"/>
      <c r="AC110" s="1525"/>
      <c r="AD110" s="1525"/>
      <c r="AE110" s="1525"/>
      <c r="AF110" s="1525"/>
      <c r="AG110" s="1525"/>
      <c r="AH110" s="1525"/>
      <c r="AI110" s="404"/>
    </row>
    <row r="111" spans="1:35" ht="16.5">
      <c r="A111" s="1457"/>
      <c r="X111" s="1524"/>
      <c r="Y111" s="1524"/>
      <c r="Z111" s="1524"/>
      <c r="AA111" s="1524"/>
      <c r="AB111" s="1525"/>
      <c r="AC111" s="1525"/>
      <c r="AD111" s="1525"/>
      <c r="AE111" s="1525"/>
      <c r="AF111" s="1525"/>
      <c r="AG111" s="1525"/>
      <c r="AH111" s="1525"/>
      <c r="AI111" s="404"/>
    </row>
    <row r="112" spans="1:35">
      <c r="A112" s="405"/>
    </row>
    <row r="116" spans="1:59" ht="16.5">
      <c r="A116" s="2543" t="s">
        <v>687</v>
      </c>
      <c r="AM116" s="1355" t="s">
        <v>1580</v>
      </c>
      <c r="AN116" s="1455"/>
      <c r="AO116" s="1455"/>
      <c r="AP116" s="1455"/>
      <c r="AQ116" s="1455"/>
      <c r="AR116" s="1455"/>
      <c r="AS116" s="1455"/>
      <c r="AT116" s="1455"/>
      <c r="AU116" s="1455"/>
    </row>
    <row r="117" spans="1:59" ht="12" customHeight="1">
      <c r="A117" s="3552"/>
      <c r="B117" s="3552"/>
      <c r="C117" s="3552"/>
      <c r="D117" s="3552"/>
      <c r="E117" s="3552"/>
      <c r="F117" s="3552"/>
      <c r="G117" s="3552"/>
      <c r="H117" s="3552"/>
      <c r="I117" s="3552"/>
      <c r="J117" s="3552"/>
      <c r="K117" s="3552"/>
      <c r="L117" s="3552"/>
      <c r="M117" s="3552"/>
      <c r="N117" s="3552"/>
      <c r="O117" s="3552"/>
      <c r="P117" s="3552"/>
      <c r="Q117" s="3552"/>
      <c r="R117" s="3552"/>
      <c r="S117" s="3552"/>
      <c r="T117" s="3552"/>
      <c r="U117" s="3552"/>
      <c r="V117" s="3552"/>
      <c r="W117" s="3552"/>
      <c r="X117" s="3552"/>
      <c r="Y117" s="3552"/>
      <c r="Z117" s="3552"/>
      <c r="AA117" s="3552"/>
      <c r="AB117" s="3552"/>
      <c r="AC117" s="3552"/>
      <c r="AD117" s="3552"/>
      <c r="AE117" s="3552"/>
      <c r="AF117" s="3552"/>
      <c r="AG117" s="3552"/>
      <c r="AH117" s="3552"/>
      <c r="AI117" s="3552"/>
      <c r="AJ117" s="3552"/>
      <c r="AK117" s="3552"/>
      <c r="AM117" s="3156" t="s">
        <v>1716</v>
      </c>
      <c r="AN117" s="3302"/>
      <c r="AO117" s="3302"/>
      <c r="AP117" s="3302"/>
      <c r="AQ117" s="3302"/>
      <c r="AR117" s="3302"/>
      <c r="AS117" s="3302"/>
      <c r="AT117" s="3302"/>
      <c r="AU117" s="3302"/>
    </row>
    <row r="118" spans="1:59" ht="21" customHeight="1">
      <c r="A118" s="3404" t="s">
        <v>1579</v>
      </c>
      <c r="B118" s="3404"/>
      <c r="C118" s="3404"/>
      <c r="D118" s="3404"/>
      <c r="E118" s="3404"/>
      <c r="F118" s="3404"/>
      <c r="G118" s="3404"/>
      <c r="H118" s="3404"/>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404"/>
      <c r="AD118" s="3404"/>
      <c r="AE118" s="3404"/>
      <c r="AF118" s="3404"/>
      <c r="AG118" s="3404"/>
      <c r="AH118" s="3404"/>
      <c r="AI118" s="3404"/>
      <c r="AJ118" s="3404"/>
      <c r="AK118" s="3404"/>
      <c r="AM118" s="3302"/>
      <c r="AN118" s="3302"/>
      <c r="AO118" s="3302"/>
      <c r="AP118" s="3302"/>
      <c r="AQ118" s="3302"/>
      <c r="AR118" s="3302"/>
      <c r="AS118" s="3302"/>
      <c r="AT118" s="3302"/>
      <c r="AU118" s="3302"/>
      <c r="AW118" s="635" t="s">
        <v>1375</v>
      </c>
      <c r="AX118" s="193"/>
      <c r="AY118" s="194"/>
      <c r="AZ118" s="195"/>
      <c r="BB118" s="195"/>
      <c r="BC118" s="1458"/>
    </row>
    <row r="119" spans="1:59" ht="21" customHeight="1">
      <c r="A119" s="3404"/>
      <c r="B119" s="3404"/>
      <c r="C119" s="3404"/>
      <c r="D119" s="3404"/>
      <c r="E119" s="3404"/>
      <c r="F119" s="3404"/>
      <c r="G119" s="3404"/>
      <c r="H119" s="3404"/>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404"/>
      <c r="AD119" s="3404"/>
      <c r="AE119" s="3404"/>
      <c r="AF119" s="3404"/>
      <c r="AG119" s="3404"/>
      <c r="AH119" s="3404"/>
      <c r="AI119" s="3404"/>
      <c r="AJ119" s="3404"/>
      <c r="AK119" s="3404"/>
      <c r="AM119" s="3302"/>
      <c r="AN119" s="3302"/>
      <c r="AO119" s="3302"/>
      <c r="AP119" s="3302"/>
      <c r="AQ119" s="3302"/>
      <c r="AR119" s="3302"/>
      <c r="AS119" s="3302"/>
      <c r="AT119" s="3302"/>
      <c r="AU119" s="3302"/>
      <c r="AW119" s="1217" t="s">
        <v>913</v>
      </c>
      <c r="AX119" s="1218"/>
      <c r="AY119" s="1219"/>
      <c r="AZ119" s="626" t="s">
        <v>1351</v>
      </c>
      <c r="BA119" s="627"/>
      <c r="BB119" s="628"/>
      <c r="BC119" s="1459"/>
      <c r="BD119" s="1459"/>
      <c r="BE119" s="1459"/>
      <c r="BF119" s="1459"/>
      <c r="BG119" s="1460"/>
    </row>
    <row r="120" spans="1:59" ht="21" customHeight="1">
      <c r="A120" s="3404"/>
      <c r="B120" s="3404"/>
      <c r="C120" s="3404"/>
      <c r="D120" s="3404"/>
      <c r="E120" s="3404"/>
      <c r="F120" s="3404"/>
      <c r="G120" s="3404"/>
      <c r="H120" s="3404"/>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404"/>
      <c r="AD120" s="3404"/>
      <c r="AE120" s="3404"/>
      <c r="AF120" s="3404"/>
      <c r="AG120" s="3404"/>
      <c r="AH120" s="3404"/>
      <c r="AI120" s="3404"/>
      <c r="AJ120" s="3404"/>
      <c r="AK120" s="3404"/>
      <c r="AM120" s="3302"/>
      <c r="AN120" s="3302"/>
      <c r="AO120" s="3302"/>
      <c r="AP120" s="3302"/>
      <c r="AQ120" s="3302"/>
      <c r="AR120" s="3302"/>
      <c r="AS120" s="3302"/>
      <c r="AT120" s="3302"/>
      <c r="AU120" s="3302"/>
      <c r="AW120" s="1220"/>
      <c r="AX120" s="1221"/>
      <c r="AY120" s="1222"/>
      <c r="AZ120" s="632" t="s">
        <v>906</v>
      </c>
      <c r="BA120" s="633"/>
      <c r="BB120" s="634"/>
      <c r="BG120" s="1461"/>
    </row>
    <row r="121" spans="1:59" ht="21" customHeight="1">
      <c r="A121" s="3404"/>
      <c r="B121" s="3404"/>
      <c r="C121" s="3404"/>
      <c r="D121" s="3404"/>
      <c r="E121" s="3404"/>
      <c r="F121" s="3404"/>
      <c r="G121" s="3404"/>
      <c r="H121" s="3404"/>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404"/>
      <c r="AD121" s="3404"/>
      <c r="AE121" s="3404"/>
      <c r="AF121" s="3404"/>
      <c r="AG121" s="3404"/>
      <c r="AH121" s="3404"/>
      <c r="AI121" s="3404"/>
      <c r="AJ121" s="3404"/>
      <c r="AK121" s="3404"/>
      <c r="AM121" s="3302"/>
      <c r="AN121" s="3302"/>
      <c r="AO121" s="3302"/>
      <c r="AP121" s="3302"/>
      <c r="AQ121" s="3302"/>
      <c r="AR121" s="3302"/>
      <c r="AS121" s="3302"/>
      <c r="AT121" s="3302"/>
      <c r="AU121" s="3302"/>
      <c r="AW121" s="1220"/>
      <c r="AX121" s="1221"/>
      <c r="AY121" s="1222"/>
      <c r="AZ121" s="632" t="s">
        <v>1352</v>
      </c>
      <c r="BA121" s="633"/>
      <c r="BB121" s="634"/>
      <c r="BG121" s="1461"/>
    </row>
    <row r="122" spans="1:59" ht="21" customHeight="1" thickBot="1">
      <c r="A122" s="3404"/>
      <c r="B122" s="3404"/>
      <c r="C122" s="3404"/>
      <c r="D122" s="3404"/>
      <c r="E122" s="3404"/>
      <c r="F122" s="3404"/>
      <c r="G122" s="3404"/>
      <c r="H122" s="3404"/>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404"/>
      <c r="AD122" s="3404"/>
      <c r="AE122" s="3404"/>
      <c r="AF122" s="3404"/>
      <c r="AG122" s="3404"/>
      <c r="AH122" s="3404"/>
      <c r="AI122" s="3404"/>
      <c r="AJ122" s="3404"/>
      <c r="AK122" s="3404"/>
      <c r="AM122" s="1356" t="s">
        <v>1561</v>
      </c>
      <c r="AW122" s="1220"/>
      <c r="AX122" s="1221"/>
      <c r="AY122" s="1222"/>
      <c r="AZ122" s="632" t="s">
        <v>1353</v>
      </c>
      <c r="BA122" s="633"/>
      <c r="BB122" s="634"/>
      <c r="BG122" s="1461"/>
    </row>
    <row r="123" spans="1:59" ht="19">
      <c r="A123" s="3404"/>
      <c r="B123" s="3404"/>
      <c r="C123" s="3404"/>
      <c r="D123" s="3404"/>
      <c r="E123" s="3404"/>
      <c r="F123" s="3404"/>
      <c r="G123" s="3404"/>
      <c r="H123" s="3404"/>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404"/>
      <c r="AD123" s="3404"/>
      <c r="AE123" s="3404"/>
      <c r="AF123" s="3404"/>
      <c r="AG123" s="3404"/>
      <c r="AH123" s="3404"/>
      <c r="AI123" s="3404"/>
      <c r="AJ123" s="3404"/>
      <c r="AK123" s="3404"/>
      <c r="AM123" s="3489" t="s">
        <v>1772</v>
      </c>
      <c r="AN123" s="3490"/>
      <c r="AO123" s="3490"/>
      <c r="AP123" s="3490"/>
      <c r="AQ123" s="3490"/>
      <c r="AR123" s="3490"/>
      <c r="AS123" s="3490"/>
      <c r="AT123" s="3490"/>
      <c r="AU123" s="3491"/>
      <c r="AW123" s="1220"/>
      <c r="AX123" s="1221"/>
      <c r="AY123" s="1222"/>
      <c r="AZ123" s="632" t="s">
        <v>1354</v>
      </c>
      <c r="BA123" s="633"/>
      <c r="BB123" s="634"/>
      <c r="BG123" s="1461"/>
    </row>
    <row r="124" spans="1:59" ht="19">
      <c r="A124" s="403" t="s">
        <v>688</v>
      </c>
      <c r="B124" s="403"/>
      <c r="C124" s="403"/>
      <c r="D124" s="403"/>
      <c r="E124" s="403"/>
      <c r="F124" s="403"/>
      <c r="G124" s="403"/>
      <c r="H124" s="403"/>
      <c r="I124" s="403"/>
      <c r="J124" s="403"/>
      <c r="K124" s="403"/>
      <c r="L124" s="403"/>
      <c r="M124" s="403"/>
      <c r="N124" s="403"/>
      <c r="O124" s="403"/>
      <c r="P124" s="403"/>
      <c r="Q124" s="403"/>
      <c r="R124" s="403"/>
      <c r="S124" s="384"/>
      <c r="T124" s="384"/>
      <c r="U124" s="384"/>
      <c r="V124" s="384"/>
      <c r="W124" s="384"/>
      <c r="X124" s="384"/>
      <c r="Y124" s="403"/>
      <c r="Z124" s="403"/>
      <c r="AA124" s="403"/>
      <c r="AB124" s="403"/>
      <c r="AC124" s="403"/>
      <c r="AD124" s="403"/>
      <c r="AE124" s="403"/>
      <c r="AF124" s="403"/>
      <c r="AG124" s="403"/>
      <c r="AH124" s="403"/>
      <c r="AI124" s="403"/>
      <c r="AJ124" s="403"/>
      <c r="AK124" s="403"/>
      <c r="AM124" s="3492"/>
      <c r="AN124" s="3477"/>
      <c r="AO124" s="3477"/>
      <c r="AP124" s="3477"/>
      <c r="AQ124" s="3477"/>
      <c r="AR124" s="3477"/>
      <c r="AS124" s="3477"/>
      <c r="AT124" s="3477"/>
      <c r="AU124" s="3493"/>
      <c r="AW124" s="1223"/>
      <c r="AX124" s="1224"/>
      <c r="AY124" s="1225"/>
      <c r="AZ124" s="629" t="s">
        <v>1355</v>
      </c>
      <c r="BA124" s="630"/>
      <c r="BB124" s="631"/>
      <c r="BC124" s="1462"/>
      <c r="BD124" s="1462"/>
      <c r="BE124" s="1462"/>
      <c r="BF124" s="1462"/>
      <c r="BG124" s="1463"/>
    </row>
    <row r="125" spans="1:59">
      <c r="A125" s="406"/>
      <c r="AM125" s="3492"/>
      <c r="AN125" s="3477"/>
      <c r="AO125" s="3477"/>
      <c r="AP125" s="3477"/>
      <c r="AQ125" s="3477"/>
      <c r="AR125" s="3477"/>
      <c r="AS125" s="3477"/>
      <c r="AT125" s="3477"/>
      <c r="AU125" s="3493"/>
      <c r="AW125" s="1217" t="s">
        <v>573</v>
      </c>
      <c r="AX125" s="1218"/>
      <c r="AY125" s="1219"/>
      <c r="AZ125" s="626" t="s">
        <v>1356</v>
      </c>
      <c r="BA125" s="1464"/>
      <c r="BB125" s="1464"/>
      <c r="BC125" s="1459"/>
      <c r="BD125" s="1459"/>
      <c r="BE125" s="1459"/>
      <c r="BF125" s="1459"/>
      <c r="BG125" s="1460"/>
    </row>
    <row r="126" spans="1:59">
      <c r="A126" s="188"/>
      <c r="AL126" s="1454" t="s">
        <v>810</v>
      </c>
      <c r="AM126" s="3492"/>
      <c r="AN126" s="3477"/>
      <c r="AO126" s="3477"/>
      <c r="AP126" s="3477"/>
      <c r="AQ126" s="3477"/>
      <c r="AR126" s="3477"/>
      <c r="AS126" s="3477"/>
      <c r="AT126" s="3477"/>
      <c r="AU126" s="3493"/>
      <c r="AW126" s="1220"/>
      <c r="AX126" s="1221"/>
      <c r="AY126" s="1222"/>
      <c r="AZ126" s="632" t="s">
        <v>907</v>
      </c>
      <c r="BA126" s="1465"/>
      <c r="BB126" s="1465"/>
      <c r="BG126" s="1461"/>
    </row>
    <row r="127" spans="1:59" ht="20.149999999999999" customHeight="1">
      <c r="A127" s="1794"/>
      <c r="B127" s="1794"/>
      <c r="C127" s="1794"/>
      <c r="D127" s="1794"/>
      <c r="E127" s="1794"/>
      <c r="F127" s="1794"/>
      <c r="G127" s="1794"/>
      <c r="H127" s="1794"/>
      <c r="I127" s="1794"/>
      <c r="J127" s="1794"/>
      <c r="K127" s="1794"/>
      <c r="L127" s="1794"/>
      <c r="M127" s="1794"/>
      <c r="N127" s="1794"/>
      <c r="O127" s="1794"/>
      <c r="P127" s="1794"/>
      <c r="Q127" s="1794"/>
      <c r="R127" s="1794"/>
      <c r="S127" s="1794"/>
      <c r="T127" s="1794"/>
      <c r="U127" s="1794"/>
      <c r="V127" s="1794"/>
      <c r="W127" s="1794"/>
      <c r="X127" s="1794"/>
      <c r="Y127" s="1794"/>
      <c r="Z127" s="1794"/>
      <c r="AA127" s="1794"/>
      <c r="AB127" s="1794"/>
      <c r="AC127" s="1794"/>
      <c r="AD127" s="1794"/>
      <c r="AE127" s="1794"/>
      <c r="AF127" s="1794"/>
      <c r="AG127" s="1794"/>
      <c r="AH127" s="1794"/>
      <c r="AI127" s="1794"/>
      <c r="AJ127" s="1794"/>
      <c r="AK127" s="1794"/>
      <c r="AM127" s="3492"/>
      <c r="AN127" s="3477"/>
      <c r="AO127" s="3477"/>
      <c r="AP127" s="3477"/>
      <c r="AQ127" s="3477"/>
      <c r="AR127" s="3477"/>
      <c r="AS127" s="3477"/>
      <c r="AT127" s="3477"/>
      <c r="AU127" s="3493"/>
      <c r="AW127" s="1220"/>
      <c r="AX127" s="1221"/>
      <c r="AY127" s="1222"/>
      <c r="AZ127" s="632" t="s">
        <v>986</v>
      </c>
      <c r="BA127" s="1465"/>
      <c r="BB127" s="1465"/>
      <c r="BG127" s="1461"/>
    </row>
    <row r="128" spans="1:59" ht="20.149999999999999" customHeight="1">
      <c r="A128" s="2799"/>
      <c r="B128" s="3149" t="s">
        <v>1553</v>
      </c>
      <c r="C128" s="3149"/>
      <c r="D128" s="3149"/>
      <c r="E128" s="3149"/>
      <c r="F128" s="3149"/>
      <c r="G128" s="3149"/>
      <c r="H128" s="3149"/>
      <c r="I128" s="3149"/>
      <c r="J128" s="3149"/>
      <c r="K128" s="3149"/>
      <c r="L128" s="3149"/>
      <c r="M128" s="3149"/>
      <c r="N128" s="3149"/>
      <c r="O128" s="3149"/>
      <c r="P128" s="3149"/>
      <c r="Q128" s="3149"/>
      <c r="R128" s="3149"/>
      <c r="S128" s="3149"/>
      <c r="T128" s="3149"/>
      <c r="U128" s="3149"/>
      <c r="V128" s="3149"/>
      <c r="W128" s="3149"/>
      <c r="X128" s="3149"/>
      <c r="Y128" s="3149"/>
      <c r="Z128" s="3149"/>
      <c r="AA128" s="3149"/>
      <c r="AB128" s="3149"/>
      <c r="AC128" s="3149"/>
      <c r="AD128" s="3149"/>
      <c r="AE128" s="3149"/>
      <c r="AF128" s="3149"/>
      <c r="AG128" s="3149"/>
      <c r="AH128" s="3149"/>
      <c r="AI128" s="3149"/>
      <c r="AJ128" s="3149"/>
      <c r="AK128" s="2799"/>
      <c r="AM128" s="3492"/>
      <c r="AN128" s="3477"/>
      <c r="AO128" s="3477"/>
      <c r="AP128" s="3477"/>
      <c r="AQ128" s="3477"/>
      <c r="AR128" s="3477"/>
      <c r="AS128" s="3477"/>
      <c r="AT128" s="3477"/>
      <c r="AU128" s="3493"/>
      <c r="AW128" s="1220"/>
      <c r="AX128" s="1221"/>
      <c r="AY128" s="1222"/>
      <c r="AZ128" s="1466" t="s">
        <v>1357</v>
      </c>
      <c r="BA128" s="1465"/>
      <c r="BB128" s="1465"/>
      <c r="BG128" s="1461"/>
    </row>
    <row r="129" spans="1:59" ht="11.15" customHeight="1">
      <c r="A129" s="2799"/>
      <c r="B129" s="3149"/>
      <c r="C129" s="3149"/>
      <c r="D129" s="3149"/>
      <c r="E129" s="3149"/>
      <c r="F129" s="3149"/>
      <c r="G129" s="3149"/>
      <c r="H129" s="3149"/>
      <c r="I129" s="3149"/>
      <c r="J129" s="3149"/>
      <c r="K129" s="3149"/>
      <c r="L129" s="3149"/>
      <c r="M129" s="3149"/>
      <c r="N129" s="3149"/>
      <c r="O129" s="3149"/>
      <c r="P129" s="3149"/>
      <c r="Q129" s="3149"/>
      <c r="R129" s="3149"/>
      <c r="S129" s="3149"/>
      <c r="T129" s="3149"/>
      <c r="U129" s="3149"/>
      <c r="V129" s="3149"/>
      <c r="W129" s="3149"/>
      <c r="X129" s="3149"/>
      <c r="Y129" s="3149"/>
      <c r="Z129" s="3149"/>
      <c r="AA129" s="3149"/>
      <c r="AB129" s="3149"/>
      <c r="AC129" s="3149"/>
      <c r="AD129" s="3149"/>
      <c r="AE129" s="3149"/>
      <c r="AF129" s="3149"/>
      <c r="AG129" s="3149"/>
      <c r="AH129" s="3149"/>
      <c r="AI129" s="3149"/>
      <c r="AJ129" s="3149"/>
      <c r="AK129" s="2799"/>
      <c r="AM129" s="3492"/>
      <c r="AN129" s="3477"/>
      <c r="AO129" s="3477"/>
      <c r="AP129" s="3477"/>
      <c r="AQ129" s="3477"/>
      <c r="AR129" s="3477"/>
      <c r="AS129" s="3477"/>
      <c r="AT129" s="3477"/>
      <c r="AU129" s="3493"/>
      <c r="AW129" s="1220"/>
      <c r="AX129" s="1221"/>
      <c r="AY129" s="1222"/>
      <c r="AZ129" s="1466"/>
      <c r="BA129" s="1465"/>
      <c r="BB129" s="1465"/>
      <c r="BG129" s="1461"/>
    </row>
    <row r="130" spans="1:59" ht="24" customHeight="1">
      <c r="A130" s="3389"/>
      <c r="B130" s="3389"/>
      <c r="C130" s="3389"/>
      <c r="D130" s="3389"/>
      <c r="E130" s="3389"/>
      <c r="F130" s="3389"/>
      <c r="G130" s="3389"/>
      <c r="H130" s="3389"/>
      <c r="I130" s="3389"/>
      <c r="J130" s="3389"/>
      <c r="K130" s="3389"/>
      <c r="L130" s="3389"/>
      <c r="M130" s="3389"/>
      <c r="N130" s="3389"/>
      <c r="O130" s="3389"/>
      <c r="P130" s="3389"/>
      <c r="Q130" s="3389"/>
      <c r="R130" s="3389"/>
      <c r="S130" s="3389"/>
      <c r="T130" s="3389"/>
      <c r="U130" s="3389"/>
      <c r="V130" s="3389"/>
      <c r="W130" s="3389"/>
      <c r="X130" s="3389"/>
      <c r="Y130" s="3389"/>
      <c r="Z130" s="3389"/>
      <c r="AA130" s="3389"/>
      <c r="AB130" s="3389"/>
      <c r="AC130" s="3389"/>
      <c r="AD130" s="3389"/>
      <c r="AE130" s="3389"/>
      <c r="AF130" s="3389"/>
      <c r="AG130" s="3389"/>
      <c r="AH130" s="3389"/>
      <c r="AI130" s="3389"/>
      <c r="AJ130" s="3389"/>
      <c r="AK130" s="3389"/>
      <c r="AM130" s="3492"/>
      <c r="AN130" s="3477"/>
      <c r="AO130" s="3477"/>
      <c r="AP130" s="3477"/>
      <c r="AQ130" s="3477"/>
      <c r="AR130" s="3477"/>
      <c r="AS130" s="3477"/>
      <c r="AT130" s="3477"/>
      <c r="AU130" s="3493"/>
      <c r="AW130" s="1220"/>
      <c r="AX130" s="1221"/>
      <c r="AY130" s="1222"/>
      <c r="AZ130" s="1466" t="s">
        <v>1358</v>
      </c>
      <c r="BA130" s="1465"/>
      <c r="BB130" s="1465"/>
      <c r="BG130" s="1461"/>
    </row>
    <row r="131" spans="1:59" ht="15.75" customHeight="1">
      <c r="B131" s="3314" t="s">
        <v>2531</v>
      </c>
      <c r="C131" s="3314"/>
      <c r="D131" s="3314"/>
      <c r="E131" s="3314"/>
      <c r="F131" s="3314"/>
      <c r="G131" s="3314"/>
      <c r="H131" s="3314"/>
      <c r="I131" s="3314"/>
      <c r="J131" s="3314"/>
      <c r="K131" s="3314"/>
      <c r="L131" s="3314"/>
      <c r="M131" s="3314"/>
      <c r="N131" s="3314"/>
      <c r="O131" s="3314"/>
      <c r="P131" s="3314"/>
      <c r="Q131" s="3314"/>
      <c r="R131" s="3314"/>
      <c r="S131" s="3314"/>
      <c r="T131" s="3314"/>
      <c r="U131" s="3314"/>
      <c r="V131" s="3314"/>
      <c r="W131" s="3314"/>
      <c r="X131" s="3314"/>
      <c r="Y131" s="3314"/>
      <c r="Z131" s="3314"/>
      <c r="AA131" s="3314"/>
      <c r="AB131" s="3314"/>
      <c r="AC131" s="3314"/>
      <c r="AD131" s="3314"/>
      <c r="AE131" s="3314"/>
      <c r="AF131" s="3314"/>
      <c r="AG131" s="3314"/>
      <c r="AH131" s="3314"/>
      <c r="AI131" s="3314"/>
      <c r="AJ131" s="1434"/>
      <c r="AK131" s="1434"/>
      <c r="AM131" s="3492"/>
      <c r="AN131" s="3477"/>
      <c r="AO131" s="3477"/>
      <c r="AP131" s="3477"/>
      <c r="AQ131" s="3477"/>
      <c r="AR131" s="3477"/>
      <c r="AS131" s="3477"/>
      <c r="AT131" s="3477"/>
      <c r="AU131" s="3493"/>
      <c r="AW131" s="1223"/>
      <c r="AX131" s="1224"/>
      <c r="AY131" s="1225"/>
      <c r="AZ131" s="1467" t="s">
        <v>1359</v>
      </c>
      <c r="BA131" s="1468"/>
      <c r="BB131" s="1468"/>
      <c r="BC131" s="1462"/>
      <c r="BD131" s="1462"/>
      <c r="BE131" s="1462"/>
      <c r="BF131" s="1462"/>
      <c r="BG131" s="1463"/>
    </row>
    <row r="132" spans="1:59" ht="14.25" customHeight="1" thickBot="1">
      <c r="A132" s="1434"/>
      <c r="B132" s="3314"/>
      <c r="C132" s="3314"/>
      <c r="D132" s="3314"/>
      <c r="E132" s="3314"/>
      <c r="F132" s="3314"/>
      <c r="G132" s="3314"/>
      <c r="H132" s="3314"/>
      <c r="I132" s="3314"/>
      <c r="J132" s="3314"/>
      <c r="K132" s="3314"/>
      <c r="L132" s="3314"/>
      <c r="M132" s="3314"/>
      <c r="N132" s="3314"/>
      <c r="O132" s="3314"/>
      <c r="P132" s="3314"/>
      <c r="Q132" s="3314"/>
      <c r="R132" s="3314"/>
      <c r="S132" s="3314"/>
      <c r="T132" s="3314"/>
      <c r="U132" s="3314"/>
      <c r="V132" s="3314"/>
      <c r="W132" s="3314"/>
      <c r="X132" s="3314"/>
      <c r="Y132" s="3314"/>
      <c r="Z132" s="3314"/>
      <c r="AA132" s="3314"/>
      <c r="AB132" s="3314"/>
      <c r="AC132" s="3314"/>
      <c r="AD132" s="3314"/>
      <c r="AE132" s="3314"/>
      <c r="AF132" s="3314"/>
      <c r="AG132" s="3314"/>
      <c r="AH132" s="3314"/>
      <c r="AI132" s="3314"/>
      <c r="AJ132" s="1434"/>
      <c r="AK132" s="1434"/>
      <c r="AM132" s="3494"/>
      <c r="AN132" s="3495"/>
      <c r="AO132" s="3495"/>
      <c r="AP132" s="3495"/>
      <c r="AQ132" s="3495"/>
      <c r="AR132" s="3495"/>
      <c r="AS132" s="3495"/>
      <c r="AT132" s="3495"/>
      <c r="AU132" s="3496"/>
      <c r="AW132" s="1217" t="s">
        <v>914</v>
      </c>
      <c r="AX132" s="1218"/>
      <c r="AY132" s="1219"/>
      <c r="AZ132" s="1469" t="s">
        <v>908</v>
      </c>
      <c r="BA132" s="1464"/>
      <c r="BB132" s="1464"/>
      <c r="BC132" s="1459"/>
      <c r="BD132" s="1459"/>
      <c r="BE132" s="1459"/>
      <c r="BF132" s="1459"/>
      <c r="BG132" s="1460"/>
    </row>
    <row r="133" spans="1:59" ht="14.25" customHeight="1">
      <c r="A133" s="1434"/>
      <c r="B133" s="3314"/>
      <c r="C133" s="3314"/>
      <c r="D133" s="3314"/>
      <c r="E133" s="3314"/>
      <c r="F133" s="3314"/>
      <c r="G133" s="3314"/>
      <c r="H133" s="3314"/>
      <c r="I133" s="3314"/>
      <c r="J133" s="3314"/>
      <c r="K133" s="3314"/>
      <c r="L133" s="3314"/>
      <c r="M133" s="3314"/>
      <c r="N133" s="3314"/>
      <c r="O133" s="3314"/>
      <c r="P133" s="3314"/>
      <c r="Q133" s="3314"/>
      <c r="R133" s="3314"/>
      <c r="S133" s="3314"/>
      <c r="T133" s="3314"/>
      <c r="U133" s="3314"/>
      <c r="V133" s="3314"/>
      <c r="W133" s="3314"/>
      <c r="X133" s="3314"/>
      <c r="Y133" s="3314"/>
      <c r="Z133" s="3314"/>
      <c r="AA133" s="3314"/>
      <c r="AB133" s="3314"/>
      <c r="AC133" s="3314"/>
      <c r="AD133" s="3314"/>
      <c r="AE133" s="3314"/>
      <c r="AF133" s="3314"/>
      <c r="AG133" s="3314"/>
      <c r="AH133" s="3314"/>
      <c r="AI133" s="3314"/>
      <c r="AJ133" s="1434"/>
      <c r="AK133" s="1434"/>
      <c r="AM133" s="1470"/>
      <c r="AN133" s="1470"/>
      <c r="AO133" s="1470"/>
      <c r="AP133" s="1470"/>
      <c r="AQ133" s="1470"/>
      <c r="AR133" s="1470"/>
      <c r="AS133" s="1470"/>
      <c r="AT133" s="1470"/>
      <c r="AU133" s="1470"/>
      <c r="AW133" s="1220"/>
      <c r="AX133" s="1221"/>
      <c r="AY133" s="1222"/>
      <c r="AZ133" s="1466" t="s">
        <v>1360</v>
      </c>
      <c r="BA133" s="1465"/>
      <c r="BB133" s="1465"/>
      <c r="BG133" s="1461"/>
    </row>
    <row r="134" spans="1:59" ht="14.25" customHeight="1">
      <c r="A134" s="1434"/>
      <c r="B134" s="3314"/>
      <c r="C134" s="3314"/>
      <c r="D134" s="3314"/>
      <c r="E134" s="3314"/>
      <c r="F134" s="3314"/>
      <c r="G134" s="3314"/>
      <c r="H134" s="3314"/>
      <c r="I134" s="3314"/>
      <c r="J134" s="3314"/>
      <c r="K134" s="3314"/>
      <c r="L134" s="3314"/>
      <c r="M134" s="3314"/>
      <c r="N134" s="3314"/>
      <c r="O134" s="3314"/>
      <c r="P134" s="3314"/>
      <c r="Q134" s="3314"/>
      <c r="R134" s="3314"/>
      <c r="S134" s="3314"/>
      <c r="T134" s="3314"/>
      <c r="U134" s="3314"/>
      <c r="V134" s="3314"/>
      <c r="W134" s="3314"/>
      <c r="X134" s="3314"/>
      <c r="Y134" s="3314"/>
      <c r="Z134" s="3314"/>
      <c r="AA134" s="3314"/>
      <c r="AB134" s="3314"/>
      <c r="AC134" s="3314"/>
      <c r="AD134" s="3314"/>
      <c r="AE134" s="3314"/>
      <c r="AF134" s="3314"/>
      <c r="AG134" s="3314"/>
      <c r="AH134" s="3314"/>
      <c r="AI134" s="3314"/>
      <c r="AJ134" s="1434"/>
      <c r="AK134" s="1434"/>
      <c r="AM134" s="1470"/>
      <c r="AN134" s="1470"/>
      <c r="AO134" s="1470"/>
      <c r="AP134" s="1470"/>
      <c r="AQ134" s="1470"/>
      <c r="AR134" s="1470"/>
      <c r="AS134" s="1470"/>
      <c r="AT134" s="1470"/>
      <c r="AU134" s="1470"/>
      <c r="AW134" s="1220"/>
      <c r="AX134" s="1221"/>
      <c r="AY134" s="1222"/>
      <c r="AZ134" s="1466"/>
      <c r="BA134" s="1465"/>
      <c r="BB134" s="1465"/>
      <c r="BG134" s="1461"/>
    </row>
    <row r="135" spans="1:59" ht="14.25" customHeight="1" thickBot="1">
      <c r="A135" s="1434"/>
      <c r="B135" s="3314"/>
      <c r="C135" s="3314"/>
      <c r="D135" s="3314"/>
      <c r="E135" s="3314"/>
      <c r="F135" s="3314"/>
      <c r="G135" s="3314"/>
      <c r="H135" s="3314"/>
      <c r="I135" s="3314"/>
      <c r="J135" s="3314"/>
      <c r="K135" s="3314"/>
      <c r="L135" s="3314"/>
      <c r="M135" s="3314"/>
      <c r="N135" s="3314"/>
      <c r="O135" s="3314"/>
      <c r="P135" s="3314"/>
      <c r="Q135" s="3314"/>
      <c r="R135" s="3314"/>
      <c r="S135" s="3314"/>
      <c r="T135" s="3314"/>
      <c r="U135" s="3314"/>
      <c r="V135" s="3314"/>
      <c r="W135" s="3314"/>
      <c r="X135" s="3314"/>
      <c r="Y135" s="3314"/>
      <c r="Z135" s="3314"/>
      <c r="AA135" s="3314"/>
      <c r="AB135" s="3314"/>
      <c r="AC135" s="3314"/>
      <c r="AD135" s="3314"/>
      <c r="AE135" s="3314"/>
      <c r="AF135" s="3314"/>
      <c r="AG135" s="3314"/>
      <c r="AH135" s="3314"/>
      <c r="AI135" s="3314"/>
      <c r="AJ135" s="1434"/>
      <c r="AK135" s="1434"/>
      <c r="AM135" s="296" t="s">
        <v>1563</v>
      </c>
      <c r="AN135" s="1470"/>
      <c r="AO135" s="1470"/>
      <c r="AP135" s="1470"/>
      <c r="AQ135" s="1470"/>
      <c r="AR135" s="1470"/>
      <c r="AS135" s="1470"/>
      <c r="AT135" s="1470"/>
      <c r="AU135" s="1470"/>
      <c r="AW135" s="1220"/>
      <c r="AX135" s="1221"/>
      <c r="AY135" s="1222"/>
      <c r="AZ135" s="1466" t="s">
        <v>909</v>
      </c>
      <c r="BA135" s="1465"/>
      <c r="BB135" s="1465"/>
      <c r="BG135" s="1461"/>
    </row>
    <row r="136" spans="1:59" ht="14.25" customHeight="1">
      <c r="A136" s="1434"/>
      <c r="B136" s="3314"/>
      <c r="C136" s="3314"/>
      <c r="D136" s="3314"/>
      <c r="E136" s="3314"/>
      <c r="F136" s="3314"/>
      <c r="G136" s="3314"/>
      <c r="H136" s="3314"/>
      <c r="I136" s="3314"/>
      <c r="J136" s="3314"/>
      <c r="K136" s="3314"/>
      <c r="L136" s="3314"/>
      <c r="M136" s="3314"/>
      <c r="N136" s="3314"/>
      <c r="O136" s="3314"/>
      <c r="P136" s="3314"/>
      <c r="Q136" s="3314"/>
      <c r="R136" s="3314"/>
      <c r="S136" s="3314"/>
      <c r="T136" s="3314"/>
      <c r="U136" s="3314"/>
      <c r="V136" s="3314"/>
      <c r="W136" s="3314"/>
      <c r="X136" s="3314"/>
      <c r="Y136" s="3314"/>
      <c r="Z136" s="3314"/>
      <c r="AA136" s="3314"/>
      <c r="AB136" s="3314"/>
      <c r="AC136" s="3314"/>
      <c r="AD136" s="3314"/>
      <c r="AE136" s="3314"/>
      <c r="AF136" s="3314"/>
      <c r="AG136" s="3314"/>
      <c r="AH136" s="3314"/>
      <c r="AI136" s="3314"/>
      <c r="AJ136" s="1434"/>
      <c r="AK136" s="1434"/>
      <c r="AM136" s="3489" t="s">
        <v>2452</v>
      </c>
      <c r="AN136" s="3490"/>
      <c r="AO136" s="3490"/>
      <c r="AP136" s="3490"/>
      <c r="AQ136" s="3490"/>
      <c r="AR136" s="3490"/>
      <c r="AS136" s="3490"/>
      <c r="AT136" s="3490"/>
      <c r="AU136" s="3491"/>
      <c r="AW136" s="1220"/>
      <c r="AX136" s="1221"/>
      <c r="AY136" s="1222"/>
      <c r="AZ136" s="1466" t="s">
        <v>919</v>
      </c>
      <c r="BA136" s="1465"/>
      <c r="BB136" s="1465"/>
      <c r="BG136" s="1461"/>
    </row>
    <row r="137" spans="1:59" ht="14.25" customHeight="1">
      <c r="A137" s="1434"/>
      <c r="B137" s="3314"/>
      <c r="C137" s="3314"/>
      <c r="D137" s="3314"/>
      <c r="E137" s="3314"/>
      <c r="F137" s="3314"/>
      <c r="G137" s="3314"/>
      <c r="H137" s="3314"/>
      <c r="I137" s="3314"/>
      <c r="J137" s="3314"/>
      <c r="K137" s="3314"/>
      <c r="L137" s="3314"/>
      <c r="M137" s="3314"/>
      <c r="N137" s="3314"/>
      <c r="O137" s="3314"/>
      <c r="P137" s="3314"/>
      <c r="Q137" s="3314"/>
      <c r="R137" s="3314"/>
      <c r="S137" s="3314"/>
      <c r="T137" s="3314"/>
      <c r="U137" s="3314"/>
      <c r="V137" s="3314"/>
      <c r="W137" s="3314"/>
      <c r="X137" s="3314"/>
      <c r="Y137" s="3314"/>
      <c r="Z137" s="3314"/>
      <c r="AA137" s="3314"/>
      <c r="AB137" s="3314"/>
      <c r="AC137" s="3314"/>
      <c r="AD137" s="3314"/>
      <c r="AE137" s="3314"/>
      <c r="AF137" s="3314"/>
      <c r="AG137" s="3314"/>
      <c r="AH137" s="3314"/>
      <c r="AI137" s="3314"/>
      <c r="AJ137" s="1434"/>
      <c r="AK137" s="1434"/>
      <c r="AM137" s="3492"/>
      <c r="AN137" s="3477"/>
      <c r="AO137" s="3477"/>
      <c r="AP137" s="3477"/>
      <c r="AQ137" s="3477"/>
      <c r="AR137" s="3477"/>
      <c r="AS137" s="3477"/>
      <c r="AT137" s="3477"/>
      <c r="AU137" s="3493"/>
      <c r="AW137" s="1223"/>
      <c r="AX137" s="1224"/>
      <c r="AY137" s="1225"/>
      <c r="AZ137" s="1467" t="s">
        <v>1361</v>
      </c>
      <c r="BA137" s="1468"/>
      <c r="BB137" s="1468"/>
      <c r="BC137" s="1462"/>
      <c r="BD137" s="1462"/>
      <c r="BE137" s="1462"/>
      <c r="BF137" s="1462"/>
      <c r="BG137" s="1463"/>
    </row>
    <row r="138" spans="1:59" ht="14.25" customHeight="1">
      <c r="A138" s="1434"/>
      <c r="B138" s="3314"/>
      <c r="C138" s="3314"/>
      <c r="D138" s="3314"/>
      <c r="E138" s="3314"/>
      <c r="F138" s="3314"/>
      <c r="G138" s="3314"/>
      <c r="H138" s="3314"/>
      <c r="I138" s="3314"/>
      <c r="J138" s="3314"/>
      <c r="K138" s="3314"/>
      <c r="L138" s="3314"/>
      <c r="M138" s="3314"/>
      <c r="N138" s="3314"/>
      <c r="O138" s="3314"/>
      <c r="P138" s="3314"/>
      <c r="Q138" s="3314"/>
      <c r="R138" s="3314"/>
      <c r="S138" s="3314"/>
      <c r="T138" s="3314"/>
      <c r="U138" s="3314"/>
      <c r="V138" s="3314"/>
      <c r="W138" s="3314"/>
      <c r="X138" s="3314"/>
      <c r="Y138" s="3314"/>
      <c r="Z138" s="3314"/>
      <c r="AA138" s="3314"/>
      <c r="AB138" s="3314"/>
      <c r="AC138" s="3314"/>
      <c r="AD138" s="3314"/>
      <c r="AE138" s="3314"/>
      <c r="AF138" s="3314"/>
      <c r="AG138" s="3314"/>
      <c r="AH138" s="3314"/>
      <c r="AI138" s="3314"/>
      <c r="AJ138" s="1434"/>
      <c r="AK138" s="1434"/>
      <c r="AM138" s="3492"/>
      <c r="AN138" s="3477"/>
      <c r="AO138" s="3477"/>
      <c r="AP138" s="3477"/>
      <c r="AQ138" s="3477"/>
      <c r="AR138" s="3477"/>
      <c r="AS138" s="3477"/>
      <c r="AT138" s="3477"/>
      <c r="AU138" s="3493"/>
      <c r="AW138" s="1217" t="s">
        <v>678</v>
      </c>
      <c r="AX138" s="1218"/>
      <c r="AY138" s="1219"/>
      <c r="AZ138" s="1466" t="s">
        <v>910</v>
      </c>
      <c r="BA138" s="1465"/>
      <c r="BB138" s="1471"/>
      <c r="BG138" s="1461"/>
    </row>
    <row r="139" spans="1:59" ht="12.65" customHeight="1">
      <c r="A139" s="3389"/>
      <c r="B139" s="3389"/>
      <c r="C139" s="3389"/>
      <c r="D139" s="3389"/>
      <c r="E139" s="3389"/>
      <c r="F139" s="3389"/>
      <c r="G139" s="3389"/>
      <c r="H139" s="3389"/>
      <c r="I139" s="3389"/>
      <c r="J139" s="3389"/>
      <c r="K139" s="3389"/>
      <c r="L139" s="3389"/>
      <c r="M139" s="3389"/>
      <c r="N139" s="3389"/>
      <c r="O139" s="3389"/>
      <c r="P139" s="3389"/>
      <c r="Q139" s="3389"/>
      <c r="R139" s="3389"/>
      <c r="S139" s="3389"/>
      <c r="T139" s="3389"/>
      <c r="U139" s="3389"/>
      <c r="V139" s="3389"/>
      <c r="W139" s="3389"/>
      <c r="X139" s="3389"/>
      <c r="Y139" s="3389"/>
      <c r="Z139" s="3389"/>
      <c r="AA139" s="3389"/>
      <c r="AB139" s="3389"/>
      <c r="AC139" s="3389"/>
      <c r="AD139" s="3389"/>
      <c r="AE139" s="3389"/>
      <c r="AF139" s="3389"/>
      <c r="AG139" s="3389"/>
      <c r="AH139" s="3389"/>
      <c r="AI139" s="3389"/>
      <c r="AJ139" s="3389"/>
      <c r="AK139" s="3389"/>
      <c r="AM139" s="3492"/>
      <c r="AN139" s="3477"/>
      <c r="AO139" s="3477"/>
      <c r="AP139" s="3477"/>
      <c r="AQ139" s="3477"/>
      <c r="AR139" s="3477"/>
      <c r="AS139" s="3477"/>
      <c r="AT139" s="3477"/>
      <c r="AU139" s="3493"/>
      <c r="AW139" s="1220"/>
      <c r="AX139" s="1221"/>
      <c r="AY139" s="1222"/>
      <c r="AZ139" s="1466" t="s">
        <v>917</v>
      </c>
      <c r="BA139" s="1465"/>
      <c r="BB139" s="1471"/>
      <c r="BG139" s="1461"/>
    </row>
    <row r="140" spans="1:59" ht="12.65" customHeight="1">
      <c r="A140" s="3550"/>
      <c r="B140" s="3550"/>
      <c r="C140" s="3550"/>
      <c r="D140" s="3550"/>
      <c r="E140" s="3550"/>
      <c r="F140" s="3550"/>
      <c r="G140" s="3550"/>
      <c r="H140" s="3550"/>
      <c r="I140" s="3550"/>
      <c r="J140" s="3550"/>
      <c r="K140" s="3550"/>
      <c r="L140" s="3550"/>
      <c r="M140" s="3550"/>
      <c r="N140" s="3550"/>
      <c r="O140" s="3550"/>
      <c r="P140" s="3550"/>
      <c r="Q140" s="3550"/>
      <c r="R140" s="3550"/>
      <c r="S140" s="3550"/>
      <c r="T140" s="3550"/>
      <c r="U140" s="3550"/>
      <c r="V140" s="3550"/>
      <c r="W140" s="3550"/>
      <c r="X140" s="3550"/>
      <c r="Y140" s="3550"/>
      <c r="Z140" s="3550"/>
      <c r="AA140" s="3550"/>
      <c r="AB140" s="3550"/>
      <c r="AC140" s="3550"/>
      <c r="AD140" s="3550"/>
      <c r="AE140" s="3550"/>
      <c r="AF140" s="3550"/>
      <c r="AG140" s="3550"/>
      <c r="AH140" s="3550"/>
      <c r="AI140" s="3550"/>
      <c r="AJ140" s="3550"/>
      <c r="AK140" s="3550"/>
      <c r="AM140" s="3492"/>
      <c r="AN140" s="3477"/>
      <c r="AO140" s="3477"/>
      <c r="AP140" s="3477"/>
      <c r="AQ140" s="3477"/>
      <c r="AR140" s="3477"/>
      <c r="AS140" s="3477"/>
      <c r="AT140" s="3477"/>
      <c r="AU140" s="3493"/>
      <c r="AW140" s="1220"/>
      <c r="AX140" s="1221"/>
      <c r="AY140" s="1222"/>
      <c r="AZ140" s="1466" t="s">
        <v>1362</v>
      </c>
      <c r="BA140" s="1465"/>
      <c r="BB140" s="1471"/>
      <c r="BG140" s="1461"/>
    </row>
    <row r="141" spans="1:59" ht="12.65" customHeight="1">
      <c r="A141" s="2800"/>
      <c r="B141" s="2801" t="s">
        <v>3208</v>
      </c>
      <c r="C141" s="2800"/>
      <c r="D141" s="2800"/>
      <c r="E141" s="2800"/>
      <c r="F141" s="2800"/>
      <c r="G141" s="2800"/>
      <c r="H141" s="2800"/>
      <c r="I141" s="2800"/>
      <c r="J141" s="2800"/>
      <c r="K141" s="2800"/>
      <c r="L141" s="1422"/>
      <c r="M141" s="1422"/>
      <c r="N141" s="1422"/>
      <c r="O141" s="1422"/>
      <c r="P141" s="1422"/>
      <c r="Q141" s="1422"/>
      <c r="R141" s="1422"/>
      <c r="S141" s="1422"/>
      <c r="T141" s="1422"/>
      <c r="U141" s="1422"/>
      <c r="V141" s="1422"/>
      <c r="W141" s="1422"/>
      <c r="X141" s="1422"/>
      <c r="Y141" s="1422"/>
      <c r="Z141" s="1422"/>
      <c r="AA141" s="1422"/>
      <c r="AB141" s="1422"/>
      <c r="AC141" s="1422"/>
      <c r="AD141" s="1422"/>
      <c r="AE141" s="1422"/>
      <c r="AF141" s="1422"/>
      <c r="AG141" s="1422"/>
      <c r="AH141" s="1422"/>
      <c r="AI141" s="1422"/>
      <c r="AJ141" s="1422"/>
      <c r="AK141" s="1422"/>
      <c r="AM141" s="3492"/>
      <c r="AN141" s="3477"/>
      <c r="AO141" s="3477"/>
      <c r="AP141" s="3477"/>
      <c r="AQ141" s="3477"/>
      <c r="AR141" s="3477"/>
      <c r="AS141" s="3477"/>
      <c r="AT141" s="3477"/>
      <c r="AU141" s="3493"/>
      <c r="AW141" s="1223"/>
      <c r="AX141" s="1224"/>
      <c r="AY141" s="1225"/>
      <c r="AZ141" s="1467" t="s">
        <v>911</v>
      </c>
      <c r="BA141" s="1468"/>
      <c r="BB141" s="1472"/>
      <c r="BC141" s="1462"/>
      <c r="BD141" s="1462"/>
      <c r="BE141" s="1462"/>
      <c r="BF141" s="1462"/>
      <c r="BG141" s="1463"/>
    </row>
    <row r="142" spans="1:59" ht="22.5" customHeight="1">
      <c r="A142" s="3389"/>
      <c r="B142" s="3389"/>
      <c r="C142" s="3389"/>
      <c r="D142" s="3389"/>
      <c r="E142" s="3389"/>
      <c r="F142" s="3389"/>
      <c r="G142" s="3389"/>
      <c r="H142" s="3389"/>
      <c r="I142" s="3389"/>
      <c r="J142" s="3389"/>
      <c r="K142" s="3389"/>
      <c r="L142" s="3389"/>
      <c r="M142" s="3389"/>
      <c r="N142" s="3389"/>
      <c r="O142" s="3389"/>
      <c r="P142" s="3389"/>
      <c r="Q142" s="3389"/>
      <c r="R142" s="3389"/>
      <c r="S142" s="3389"/>
      <c r="T142" s="3389"/>
      <c r="U142" s="3389"/>
      <c r="V142" s="3389"/>
      <c r="W142" s="3389"/>
      <c r="X142" s="3389"/>
      <c r="Y142" s="3389"/>
      <c r="Z142" s="3389"/>
      <c r="AA142" s="3389"/>
      <c r="AB142" s="3389"/>
      <c r="AC142" s="3389"/>
      <c r="AD142" s="3389"/>
      <c r="AE142" s="3389"/>
      <c r="AF142" s="3389"/>
      <c r="AG142" s="3389"/>
      <c r="AH142" s="3389"/>
      <c r="AI142" s="3389"/>
      <c r="AJ142" s="3389"/>
      <c r="AK142" s="3389"/>
      <c r="AM142" s="3492"/>
      <c r="AN142" s="3477"/>
      <c r="AO142" s="3477"/>
      <c r="AP142" s="3477"/>
      <c r="AQ142" s="3477"/>
      <c r="AR142" s="3477"/>
      <c r="AS142" s="3477"/>
      <c r="AT142" s="3477"/>
      <c r="AU142" s="3493"/>
      <c r="AW142" s="1361" t="s">
        <v>1581</v>
      </c>
      <c r="AX142" s="1221"/>
      <c r="AY142" s="1222"/>
      <c r="AZ142" s="1466" t="s">
        <v>1363</v>
      </c>
      <c r="BA142" s="1465"/>
      <c r="BB142" s="1471"/>
      <c r="BG142" s="1461"/>
    </row>
    <row r="143" spans="1:59" ht="14.25" customHeight="1">
      <c r="A143" s="3389"/>
      <c r="B143" s="3389"/>
      <c r="C143" s="3389"/>
      <c r="D143" s="3389"/>
      <c r="E143" s="3389"/>
      <c r="F143" s="3389"/>
      <c r="G143" s="3389"/>
      <c r="H143" s="3389"/>
      <c r="I143" s="3389"/>
      <c r="J143" s="3389"/>
      <c r="K143" s="3389"/>
      <c r="L143" s="3389"/>
      <c r="M143" s="3389"/>
      <c r="N143" s="3389"/>
      <c r="O143" s="3389"/>
      <c r="P143" s="3389"/>
      <c r="Q143" s="3389"/>
      <c r="R143" s="3389"/>
      <c r="S143" s="3389"/>
      <c r="T143" s="3389"/>
      <c r="U143" s="3389"/>
      <c r="V143" s="3389"/>
      <c r="W143" s="3389"/>
      <c r="X143" s="3389"/>
      <c r="Y143" s="3389"/>
      <c r="Z143" s="3389"/>
      <c r="AA143" s="3389"/>
      <c r="AB143" s="3389"/>
      <c r="AC143" s="3389"/>
      <c r="AD143" s="3389"/>
      <c r="AE143" s="3389"/>
      <c r="AF143" s="3389"/>
      <c r="AG143" s="3389"/>
      <c r="AH143" s="3389"/>
      <c r="AI143" s="3389"/>
      <c r="AJ143" s="3389"/>
      <c r="AK143" s="3389"/>
      <c r="AM143" s="3492"/>
      <c r="AN143" s="3477"/>
      <c r="AO143" s="3477"/>
      <c r="AP143" s="3477"/>
      <c r="AQ143" s="3477"/>
      <c r="AR143" s="3477"/>
      <c r="AS143" s="3477"/>
      <c r="AT143" s="3477"/>
      <c r="AU143" s="3493"/>
      <c r="AW143" s="1220"/>
      <c r="AX143" s="1221"/>
      <c r="AY143" s="1222"/>
      <c r="AZ143" s="1466" t="s">
        <v>1364</v>
      </c>
      <c r="BA143" s="1465"/>
      <c r="BB143" s="1471"/>
      <c r="BG143" s="1461"/>
    </row>
    <row r="144" spans="1:59" ht="14.25" customHeight="1">
      <c r="B144" s="799" t="s">
        <v>1342</v>
      </c>
      <c r="C144" s="800" t="s">
        <v>1343</v>
      </c>
      <c r="D144" s="800" t="s">
        <v>1513</v>
      </c>
      <c r="E144" s="800"/>
      <c r="F144" s="801"/>
      <c r="G144" s="801"/>
      <c r="H144" s="801"/>
      <c r="I144" s="801"/>
      <c r="J144" s="801"/>
      <c r="K144" s="801"/>
      <c r="L144" s="801"/>
      <c r="M144" s="801"/>
      <c r="N144" s="801"/>
      <c r="O144" s="801"/>
      <c r="P144" s="801"/>
      <c r="Q144" s="801"/>
      <c r="R144" s="801"/>
      <c r="S144" s="801"/>
      <c r="T144" s="801"/>
      <c r="U144" s="801"/>
      <c r="V144" s="801"/>
      <c r="W144" s="801"/>
      <c r="X144" s="801"/>
      <c r="Y144" s="801"/>
      <c r="Z144" s="801"/>
      <c r="AA144" s="801"/>
      <c r="AB144" s="801"/>
      <c r="AC144" s="801"/>
      <c r="AD144" s="801"/>
      <c r="AE144" s="801"/>
      <c r="AF144" s="801"/>
      <c r="AG144" s="801"/>
      <c r="AH144" s="801"/>
      <c r="AI144" s="801"/>
      <c r="AJ144" s="801"/>
      <c r="AK144" s="801"/>
      <c r="AM144" s="3492"/>
      <c r="AN144" s="3477"/>
      <c r="AO144" s="3477"/>
      <c r="AP144" s="3477"/>
      <c r="AQ144" s="3477"/>
      <c r="AR144" s="3477"/>
      <c r="AS144" s="3477"/>
      <c r="AT144" s="3477"/>
      <c r="AU144" s="3493"/>
      <c r="AW144" s="1220"/>
      <c r="AX144" s="1221"/>
      <c r="AY144" s="1222"/>
      <c r="AZ144" s="1466" t="s">
        <v>912</v>
      </c>
      <c r="BA144" s="1465"/>
      <c r="BB144" s="1471"/>
      <c r="BG144" s="1461"/>
    </row>
    <row r="145" spans="1:59" ht="18" customHeight="1">
      <c r="B145" s="799"/>
      <c r="C145" s="800"/>
      <c r="D145" s="800"/>
      <c r="E145" s="800"/>
      <c r="F145" s="801"/>
      <c r="G145" s="801"/>
      <c r="H145" s="801"/>
      <c r="I145" s="801"/>
      <c r="J145" s="801"/>
      <c r="K145" s="801"/>
      <c r="L145" s="801"/>
      <c r="M145" s="801"/>
      <c r="N145" s="801"/>
      <c r="O145" s="801"/>
      <c r="P145" s="801"/>
      <c r="Q145" s="801"/>
      <c r="R145" s="801"/>
      <c r="S145" s="801"/>
      <c r="T145" s="801"/>
      <c r="U145" s="801"/>
      <c r="V145" s="801"/>
      <c r="W145" s="801"/>
      <c r="X145" s="801"/>
      <c r="Y145" s="801"/>
      <c r="Z145" s="801"/>
      <c r="AA145" s="801"/>
      <c r="AB145" s="801"/>
      <c r="AC145" s="801"/>
      <c r="AD145" s="801"/>
      <c r="AE145" s="801"/>
      <c r="AF145" s="801"/>
      <c r="AG145" s="801"/>
      <c r="AH145" s="801"/>
      <c r="AI145" s="801"/>
      <c r="AJ145" s="801"/>
      <c r="AK145" s="801"/>
      <c r="AL145" s="407"/>
      <c r="AM145" s="3492"/>
      <c r="AN145" s="3477"/>
      <c r="AO145" s="3477"/>
      <c r="AP145" s="3477"/>
      <c r="AQ145" s="3477"/>
      <c r="AR145" s="3477"/>
      <c r="AS145" s="3477"/>
      <c r="AT145" s="3477"/>
      <c r="AU145" s="3493"/>
      <c r="AV145" s="1473"/>
      <c r="AW145" s="1223"/>
      <c r="AX145" s="1224"/>
      <c r="AY145" s="1225"/>
      <c r="AZ145" s="1467" t="s">
        <v>918</v>
      </c>
      <c r="BA145" s="1468"/>
      <c r="BB145" s="1472"/>
      <c r="BC145" s="1462"/>
      <c r="BD145" s="1462"/>
      <c r="BE145" s="1462"/>
      <c r="BF145" s="1462"/>
      <c r="BG145" s="1463"/>
    </row>
    <row r="146" spans="1:59" ht="18" customHeight="1">
      <c r="B146" s="799" t="s">
        <v>1344</v>
      </c>
      <c r="C146" s="800" t="s">
        <v>1343</v>
      </c>
      <c r="D146" s="800" t="s">
        <v>3278</v>
      </c>
      <c r="E146" s="800"/>
      <c r="F146" s="801"/>
      <c r="G146" s="801"/>
      <c r="H146" s="801"/>
      <c r="I146" s="801"/>
      <c r="J146" s="801"/>
      <c r="K146" s="801"/>
      <c r="L146" s="801"/>
      <c r="M146" s="801"/>
      <c r="N146" s="801"/>
      <c r="O146" s="801"/>
      <c r="P146" s="801"/>
      <c r="Q146" s="801"/>
      <c r="R146" s="801"/>
      <c r="S146" s="801"/>
      <c r="T146" s="801"/>
      <c r="U146" s="801"/>
      <c r="V146" s="801"/>
      <c r="W146" s="801"/>
      <c r="X146" s="801"/>
      <c r="Y146" s="801"/>
      <c r="Z146" s="801"/>
      <c r="AA146" s="801"/>
      <c r="AB146" s="801"/>
      <c r="AC146" s="801"/>
      <c r="AD146" s="801"/>
      <c r="AE146" s="801"/>
      <c r="AF146" s="801"/>
      <c r="AG146" s="801"/>
      <c r="AH146" s="801"/>
      <c r="AI146" s="801"/>
      <c r="AJ146" s="801"/>
      <c r="AK146" s="801"/>
      <c r="AL146" s="407"/>
      <c r="AM146" s="3492"/>
      <c r="AN146" s="3477"/>
      <c r="AO146" s="3477"/>
      <c r="AP146" s="3477"/>
      <c r="AQ146" s="3477"/>
      <c r="AR146" s="3477"/>
      <c r="AS146" s="3477"/>
      <c r="AT146" s="3477"/>
      <c r="AU146" s="3493"/>
      <c r="AV146" s="1473"/>
      <c r="AW146" s="1217" t="s">
        <v>915</v>
      </c>
      <c r="AX146" s="1218"/>
      <c r="AY146" s="1219"/>
      <c r="AZ146" s="1466" t="s">
        <v>1365</v>
      </c>
      <c r="BA146" s="1465"/>
      <c r="BB146" s="1471"/>
      <c r="BG146" s="1461"/>
    </row>
    <row r="147" spans="1:59" ht="18" customHeight="1">
      <c r="B147" s="799"/>
      <c r="C147" s="800"/>
      <c r="D147" s="800"/>
      <c r="E147" s="800"/>
      <c r="F147" s="801"/>
      <c r="G147" s="801"/>
      <c r="H147" s="801"/>
      <c r="I147" s="801"/>
      <c r="J147" s="801"/>
      <c r="K147" s="801"/>
      <c r="L147" s="801"/>
      <c r="M147" s="801"/>
      <c r="N147" s="801"/>
      <c r="O147" s="801"/>
      <c r="P147" s="801"/>
      <c r="Q147" s="801"/>
      <c r="R147" s="801"/>
      <c r="S147" s="801"/>
      <c r="T147" s="801"/>
      <c r="U147" s="801"/>
      <c r="V147" s="801"/>
      <c r="W147" s="801"/>
      <c r="X147" s="801"/>
      <c r="Y147" s="801"/>
      <c r="Z147" s="801"/>
      <c r="AA147" s="801"/>
      <c r="AB147" s="801"/>
      <c r="AC147" s="801"/>
      <c r="AD147" s="801"/>
      <c r="AE147" s="801"/>
      <c r="AF147" s="801"/>
      <c r="AG147" s="801"/>
      <c r="AH147" s="801"/>
      <c r="AI147" s="801"/>
      <c r="AJ147" s="801"/>
      <c r="AK147" s="801"/>
      <c r="AL147" s="407"/>
      <c r="AM147" s="3492"/>
      <c r="AN147" s="3477"/>
      <c r="AO147" s="3477"/>
      <c r="AP147" s="3477"/>
      <c r="AQ147" s="3477"/>
      <c r="AR147" s="3477"/>
      <c r="AS147" s="3477"/>
      <c r="AT147" s="3477"/>
      <c r="AU147" s="3493"/>
      <c r="AV147" s="1473"/>
      <c r="AW147" s="1220"/>
      <c r="AX147" s="1221"/>
      <c r="AY147" s="1222"/>
      <c r="AZ147" s="1466" t="s">
        <v>1366</v>
      </c>
      <c r="BA147" s="1465"/>
      <c r="BB147" s="1471"/>
      <c r="BG147" s="1461"/>
    </row>
    <row r="148" spans="1:59" ht="18" customHeight="1">
      <c r="B148" s="799" t="s">
        <v>1345</v>
      </c>
      <c r="C148" s="800" t="s">
        <v>1343</v>
      </c>
      <c r="D148" s="800" t="s">
        <v>1878</v>
      </c>
      <c r="E148" s="800"/>
      <c r="F148" s="801"/>
      <c r="G148" s="801"/>
      <c r="H148" s="801"/>
      <c r="I148" s="801"/>
      <c r="J148" s="801"/>
      <c r="K148" s="801"/>
      <c r="L148" s="801"/>
      <c r="M148" s="801"/>
      <c r="N148" s="801"/>
      <c r="O148" s="801"/>
      <c r="P148" s="801"/>
      <c r="Q148" s="801"/>
      <c r="R148" s="801"/>
      <c r="S148" s="801"/>
      <c r="T148" s="801"/>
      <c r="U148" s="801"/>
      <c r="V148" s="801"/>
      <c r="W148" s="801"/>
      <c r="X148" s="801"/>
      <c r="Y148" s="801"/>
      <c r="Z148" s="801"/>
      <c r="AA148" s="801"/>
      <c r="AB148" s="801"/>
      <c r="AC148" s="801"/>
      <c r="AD148" s="801"/>
      <c r="AE148" s="801"/>
      <c r="AF148" s="801"/>
      <c r="AG148" s="801"/>
      <c r="AH148" s="801"/>
      <c r="AI148" s="801"/>
      <c r="AJ148" s="801"/>
      <c r="AK148" s="801"/>
      <c r="AL148" s="407"/>
      <c r="AM148" s="3492"/>
      <c r="AN148" s="3477"/>
      <c r="AO148" s="3477"/>
      <c r="AP148" s="3477"/>
      <c r="AQ148" s="3477"/>
      <c r="AR148" s="3477"/>
      <c r="AS148" s="3477"/>
      <c r="AT148" s="3477"/>
      <c r="AU148" s="3493"/>
      <c r="AV148" s="1473"/>
      <c r="AW148" s="1220"/>
      <c r="AX148" s="1221"/>
      <c r="AY148" s="1222"/>
      <c r="AZ148" s="1466" t="s">
        <v>1367</v>
      </c>
      <c r="BA148" s="1465"/>
      <c r="BB148" s="1471"/>
      <c r="BG148" s="1461"/>
    </row>
    <row r="149" spans="1:59" ht="18" customHeight="1">
      <c r="B149" s="799"/>
      <c r="C149" s="800"/>
      <c r="D149" s="800"/>
      <c r="E149" s="800"/>
      <c r="F149" s="801"/>
      <c r="G149" s="801"/>
      <c r="H149" s="801"/>
      <c r="I149" s="801"/>
      <c r="J149" s="801"/>
      <c r="K149" s="801"/>
      <c r="L149" s="801"/>
      <c r="M149" s="801"/>
      <c r="N149" s="801"/>
      <c r="O149" s="801"/>
      <c r="P149" s="801"/>
      <c r="Q149" s="801"/>
      <c r="R149" s="801"/>
      <c r="S149" s="801"/>
      <c r="T149" s="801"/>
      <c r="U149" s="801"/>
      <c r="V149" s="801"/>
      <c r="W149" s="801"/>
      <c r="X149" s="801"/>
      <c r="Y149" s="801"/>
      <c r="Z149" s="801"/>
      <c r="AA149" s="801"/>
      <c r="AB149" s="801"/>
      <c r="AC149" s="801"/>
      <c r="AD149" s="801"/>
      <c r="AE149" s="801"/>
      <c r="AF149" s="801"/>
      <c r="AG149" s="801"/>
      <c r="AH149" s="801"/>
      <c r="AI149" s="801"/>
      <c r="AJ149" s="801"/>
      <c r="AK149" s="801"/>
      <c r="AL149" s="407"/>
      <c r="AM149" s="3492"/>
      <c r="AN149" s="3477"/>
      <c r="AO149" s="3477"/>
      <c r="AP149" s="3477"/>
      <c r="AQ149" s="3477"/>
      <c r="AR149" s="3477"/>
      <c r="AS149" s="3477"/>
      <c r="AT149" s="3477"/>
      <c r="AU149" s="3493"/>
      <c r="AV149" s="1473"/>
      <c r="AW149" s="1220"/>
      <c r="AX149" s="1221"/>
      <c r="AY149" s="1222"/>
      <c r="AZ149" s="1466" t="s">
        <v>1368</v>
      </c>
      <c r="BA149" s="1465"/>
      <c r="BB149" s="1471"/>
      <c r="BG149" s="1461"/>
    </row>
    <row r="150" spans="1:59" ht="18" customHeight="1">
      <c r="B150" s="799" t="s">
        <v>1346</v>
      </c>
      <c r="C150" s="800" t="s">
        <v>1343</v>
      </c>
      <c r="D150" s="800" t="s">
        <v>3279</v>
      </c>
      <c r="E150" s="800"/>
      <c r="F150" s="801"/>
      <c r="G150" s="801"/>
      <c r="H150" s="801"/>
      <c r="I150" s="801"/>
      <c r="J150" s="801"/>
      <c r="K150" s="801"/>
      <c r="L150" s="801"/>
      <c r="M150" s="801"/>
      <c r="N150" s="801"/>
      <c r="O150" s="801"/>
      <c r="P150" s="801"/>
      <c r="Q150" s="801"/>
      <c r="R150" s="801"/>
      <c r="S150" s="801"/>
      <c r="T150" s="801"/>
      <c r="U150" s="801"/>
      <c r="V150" s="801"/>
      <c r="W150" s="801"/>
      <c r="X150" s="801"/>
      <c r="Y150" s="801"/>
      <c r="Z150" s="801"/>
      <c r="AA150" s="801"/>
      <c r="AB150" s="801"/>
      <c r="AC150" s="801"/>
      <c r="AD150" s="801"/>
      <c r="AE150" s="801"/>
      <c r="AF150" s="801"/>
      <c r="AG150" s="801"/>
      <c r="AH150" s="801"/>
      <c r="AI150" s="801"/>
      <c r="AJ150" s="801"/>
      <c r="AK150" s="801"/>
      <c r="AL150" s="407"/>
      <c r="AM150" s="3492"/>
      <c r="AN150" s="3477"/>
      <c r="AO150" s="3477"/>
      <c r="AP150" s="3477"/>
      <c r="AQ150" s="3477"/>
      <c r="AR150" s="3477"/>
      <c r="AS150" s="3477"/>
      <c r="AT150" s="3477"/>
      <c r="AU150" s="3493"/>
      <c r="AV150" s="1473"/>
      <c r="AW150" s="1220"/>
      <c r="AX150" s="1221"/>
      <c r="AY150" s="1222"/>
      <c r="AZ150" s="1466" t="s">
        <v>1369</v>
      </c>
      <c r="BA150" s="1465"/>
      <c r="BB150" s="1471"/>
      <c r="BG150" s="1461"/>
    </row>
    <row r="151" spans="1:59" ht="18" customHeight="1">
      <c r="B151" s="799"/>
      <c r="C151" s="800"/>
      <c r="D151" s="800"/>
      <c r="E151" s="800"/>
      <c r="F151" s="801"/>
      <c r="G151" s="801"/>
      <c r="H151" s="801"/>
      <c r="I151" s="801"/>
      <c r="J151" s="801"/>
      <c r="K151" s="801"/>
      <c r="L151" s="801"/>
      <c r="M151" s="801"/>
      <c r="N151" s="801"/>
      <c r="O151" s="801"/>
      <c r="P151" s="801"/>
      <c r="Q151" s="801"/>
      <c r="R151" s="801"/>
      <c r="S151" s="801"/>
      <c r="T151" s="801"/>
      <c r="U151" s="801"/>
      <c r="V151" s="801"/>
      <c r="W151" s="801"/>
      <c r="X151" s="801"/>
      <c r="Y151" s="801"/>
      <c r="Z151" s="801"/>
      <c r="AA151" s="801"/>
      <c r="AB151" s="801"/>
      <c r="AC151" s="801"/>
      <c r="AD151" s="801"/>
      <c r="AE151" s="801"/>
      <c r="AF151" s="801"/>
      <c r="AG151" s="801"/>
      <c r="AH151" s="801"/>
      <c r="AI151" s="801"/>
      <c r="AJ151" s="801"/>
      <c r="AK151" s="801"/>
      <c r="AL151" s="407"/>
      <c r="AM151" s="3492"/>
      <c r="AN151" s="3477"/>
      <c r="AO151" s="3477"/>
      <c r="AP151" s="3477"/>
      <c r="AQ151" s="3477"/>
      <c r="AR151" s="3477"/>
      <c r="AS151" s="3477"/>
      <c r="AT151" s="3477"/>
      <c r="AU151" s="3493"/>
      <c r="AV151" s="1473"/>
      <c r="AW151" s="1220"/>
      <c r="AX151" s="1221"/>
      <c r="AY151" s="1222"/>
      <c r="AZ151" s="1466" t="s">
        <v>1370</v>
      </c>
      <c r="BA151" s="1465"/>
      <c r="BB151" s="1471"/>
      <c r="BG151" s="1461"/>
    </row>
    <row r="152" spans="1:59" ht="18" customHeight="1" thickBot="1">
      <c r="B152" s="799" t="s">
        <v>1347</v>
      </c>
      <c r="C152" s="800" t="s">
        <v>1343</v>
      </c>
      <c r="D152" s="800" t="s">
        <v>3280</v>
      </c>
      <c r="E152" s="800"/>
      <c r="F152" s="801"/>
      <c r="G152" s="801"/>
      <c r="H152" s="801"/>
      <c r="I152" s="801"/>
      <c r="J152" s="801"/>
      <c r="K152" s="801"/>
      <c r="L152" s="801"/>
      <c r="M152" s="801"/>
      <c r="N152" s="801"/>
      <c r="O152" s="801"/>
      <c r="P152" s="801"/>
      <c r="Q152" s="801"/>
      <c r="R152" s="801"/>
      <c r="S152" s="801"/>
      <c r="T152" s="801"/>
      <c r="U152" s="801"/>
      <c r="V152" s="801"/>
      <c r="W152" s="801"/>
      <c r="X152" s="801"/>
      <c r="Y152" s="801"/>
      <c r="Z152" s="801"/>
      <c r="AA152" s="801"/>
      <c r="AB152" s="801"/>
      <c r="AC152" s="801"/>
      <c r="AD152" s="801"/>
      <c r="AE152" s="801"/>
      <c r="AF152" s="801"/>
      <c r="AG152" s="801"/>
      <c r="AH152" s="801"/>
      <c r="AI152" s="801"/>
      <c r="AJ152" s="801"/>
      <c r="AK152" s="801"/>
      <c r="AL152" s="407"/>
      <c r="AM152" s="3494"/>
      <c r="AN152" s="3495"/>
      <c r="AO152" s="3495"/>
      <c r="AP152" s="3495"/>
      <c r="AQ152" s="3495"/>
      <c r="AR152" s="3495"/>
      <c r="AS152" s="3495"/>
      <c r="AT152" s="3495"/>
      <c r="AU152" s="3496"/>
      <c r="AV152" s="1474"/>
      <c r="AW152" s="1220"/>
      <c r="AX152" s="1221"/>
      <c r="AY152" s="1222"/>
      <c r="AZ152" s="1466" t="s">
        <v>1371</v>
      </c>
      <c r="BA152" s="1465"/>
      <c r="BB152" s="1471"/>
      <c r="BG152" s="1461"/>
    </row>
    <row r="153" spans="1:59" ht="18" customHeight="1">
      <c r="B153" s="799"/>
      <c r="C153" s="800"/>
      <c r="D153" s="800"/>
      <c r="E153" s="800"/>
      <c r="F153" s="801"/>
      <c r="G153" s="801"/>
      <c r="H153" s="801"/>
      <c r="I153" s="801"/>
      <c r="J153" s="801"/>
      <c r="K153" s="801"/>
      <c r="L153" s="801"/>
      <c r="M153" s="801"/>
      <c r="N153" s="801"/>
      <c r="O153" s="801"/>
      <c r="P153" s="801"/>
      <c r="Q153" s="801"/>
      <c r="R153" s="801"/>
      <c r="S153" s="801"/>
      <c r="T153" s="801"/>
      <c r="U153" s="801"/>
      <c r="V153" s="801"/>
      <c r="W153" s="801"/>
      <c r="X153" s="801"/>
      <c r="Y153" s="801"/>
      <c r="Z153" s="801"/>
      <c r="AA153" s="801"/>
      <c r="AB153" s="801"/>
      <c r="AC153" s="801"/>
      <c r="AD153" s="801"/>
      <c r="AE153" s="801"/>
      <c r="AF153" s="801"/>
      <c r="AG153" s="801"/>
      <c r="AH153" s="801"/>
      <c r="AI153" s="801"/>
      <c r="AJ153" s="801"/>
      <c r="AK153" s="801"/>
      <c r="AL153" s="407"/>
      <c r="AW153" s="1220"/>
      <c r="AX153" s="1221"/>
      <c r="AY153" s="1222"/>
      <c r="AZ153" s="1466" t="s">
        <v>1372</v>
      </c>
      <c r="BA153" s="1465"/>
      <c r="BB153" s="1471"/>
      <c r="BG153" s="1461"/>
    </row>
    <row r="154" spans="1:59" ht="18" customHeight="1" thickBot="1">
      <c r="B154" s="799" t="s">
        <v>1879</v>
      </c>
      <c r="C154" s="800" t="s">
        <v>1343</v>
      </c>
      <c r="D154" s="800" t="s">
        <v>1762</v>
      </c>
      <c r="E154" s="800"/>
      <c r="F154" s="801"/>
      <c r="G154" s="801"/>
      <c r="H154" s="801"/>
      <c r="I154" s="801"/>
      <c r="J154" s="801"/>
      <c r="K154" s="801"/>
      <c r="L154" s="801"/>
      <c r="M154" s="801"/>
      <c r="N154" s="801"/>
      <c r="O154" s="801"/>
      <c r="P154" s="801"/>
      <c r="Q154" s="801"/>
      <c r="R154" s="801"/>
      <c r="S154" s="801"/>
      <c r="T154" s="801"/>
      <c r="U154" s="801"/>
      <c r="V154" s="801"/>
      <c r="W154" s="801"/>
      <c r="X154" s="801"/>
      <c r="Y154" s="801"/>
      <c r="Z154" s="801"/>
      <c r="AA154" s="801"/>
      <c r="AB154" s="801"/>
      <c r="AC154" s="801"/>
      <c r="AD154" s="801"/>
      <c r="AE154" s="801"/>
      <c r="AF154" s="801"/>
      <c r="AG154" s="801"/>
      <c r="AH154" s="801"/>
      <c r="AI154" s="801"/>
      <c r="AJ154" s="801"/>
      <c r="AK154" s="801"/>
      <c r="AL154" s="407"/>
      <c r="AM154" s="1357" t="s">
        <v>1560</v>
      </c>
      <c r="AN154" s="1437"/>
      <c r="AO154" s="1437"/>
      <c r="AP154" s="1437"/>
      <c r="AQ154" s="1437"/>
      <c r="AR154" s="1437"/>
      <c r="AS154" s="1437"/>
      <c r="AT154" s="1437"/>
      <c r="AU154" s="1437"/>
      <c r="AW154" s="1217" t="s">
        <v>1373</v>
      </c>
      <c r="AX154" s="1218"/>
      <c r="AY154" s="1219"/>
      <c r="AZ154" s="1469" t="s">
        <v>916</v>
      </c>
      <c r="BA154" s="1464"/>
      <c r="BB154" s="1464"/>
      <c r="BC154" s="1459"/>
      <c r="BD154" s="1459"/>
      <c r="BE154" s="1459"/>
      <c r="BF154" s="1459"/>
      <c r="BG154" s="1460"/>
    </row>
    <row r="155" spans="1:59" ht="18" customHeight="1">
      <c r="B155" s="799"/>
      <c r="C155" s="800"/>
      <c r="D155" s="800"/>
      <c r="E155" s="800"/>
      <c r="F155" s="801"/>
      <c r="G155" s="801"/>
      <c r="H155" s="801"/>
      <c r="I155" s="801"/>
      <c r="J155" s="801"/>
      <c r="K155" s="801"/>
      <c r="L155" s="801"/>
      <c r="M155" s="801"/>
      <c r="N155" s="801"/>
      <c r="O155" s="801"/>
      <c r="P155" s="801"/>
      <c r="Q155" s="801"/>
      <c r="R155" s="801"/>
      <c r="S155" s="801"/>
      <c r="T155" s="801"/>
      <c r="U155" s="801"/>
      <c r="V155" s="801"/>
      <c r="W155" s="801"/>
      <c r="X155" s="801"/>
      <c r="Y155" s="801"/>
      <c r="Z155" s="801"/>
      <c r="AA155" s="801"/>
      <c r="AB155" s="801"/>
      <c r="AC155" s="801"/>
      <c r="AD155" s="801"/>
      <c r="AE155" s="801"/>
      <c r="AF155" s="801"/>
      <c r="AG155" s="801"/>
      <c r="AH155" s="801"/>
      <c r="AI155" s="801"/>
      <c r="AJ155" s="801"/>
      <c r="AK155" s="801"/>
      <c r="AL155" s="407"/>
      <c r="AM155" s="3517" t="s">
        <v>1982</v>
      </c>
      <c r="AN155" s="3518"/>
      <c r="AO155" s="3518"/>
      <c r="AP155" s="3518"/>
      <c r="AQ155" s="3518"/>
      <c r="AR155" s="3518"/>
      <c r="AS155" s="3518"/>
      <c r="AT155" s="3518"/>
      <c r="AU155" s="3519"/>
      <c r="AW155" s="1220"/>
      <c r="AX155" s="1221"/>
      <c r="AY155" s="1222"/>
      <c r="AZ155" s="1466"/>
      <c r="BA155" s="1465"/>
      <c r="BB155" s="1465"/>
      <c r="BG155" s="1461"/>
    </row>
    <row r="156" spans="1:59" ht="18" customHeight="1">
      <c r="B156" s="799" t="s">
        <v>1880</v>
      </c>
      <c r="C156" s="800" t="s">
        <v>1343</v>
      </c>
      <c r="D156" s="800" t="s">
        <v>1514</v>
      </c>
      <c r="E156" s="800"/>
      <c r="F156" s="801"/>
      <c r="G156" s="801"/>
      <c r="H156" s="801"/>
      <c r="I156" s="801"/>
      <c r="J156" s="801"/>
      <c r="K156" s="801"/>
      <c r="L156" s="801"/>
      <c r="M156" s="801"/>
      <c r="N156" s="801"/>
      <c r="O156" s="801"/>
      <c r="P156" s="801"/>
      <c r="Q156" s="801"/>
      <c r="R156" s="801"/>
      <c r="S156" s="801"/>
      <c r="T156" s="801"/>
      <c r="U156" s="801"/>
      <c r="V156" s="801"/>
      <c r="W156" s="801"/>
      <c r="X156" s="801"/>
      <c r="Y156" s="801"/>
      <c r="Z156" s="801"/>
      <c r="AA156" s="801"/>
      <c r="AB156" s="801"/>
      <c r="AC156" s="801"/>
      <c r="AD156" s="801"/>
      <c r="AE156" s="801"/>
      <c r="AF156" s="801"/>
      <c r="AG156" s="801"/>
      <c r="AH156" s="801"/>
      <c r="AI156" s="801"/>
      <c r="AJ156" s="801"/>
      <c r="AK156" s="801"/>
      <c r="AL156" s="407"/>
      <c r="AM156" s="3520"/>
      <c r="AN156" s="3521"/>
      <c r="AO156" s="3521"/>
      <c r="AP156" s="3521"/>
      <c r="AQ156" s="3521"/>
      <c r="AR156" s="3521"/>
      <c r="AS156" s="3521"/>
      <c r="AT156" s="3521"/>
      <c r="AU156" s="3522"/>
      <c r="AW156" s="1220"/>
      <c r="AX156" s="1221"/>
      <c r="AY156" s="1222"/>
      <c r="AZ156" s="1466"/>
      <c r="BA156" s="1465"/>
      <c r="BB156" s="1465"/>
      <c r="BG156" s="1461"/>
    </row>
    <row r="157" spans="1:59" ht="18" customHeight="1" thickBot="1">
      <c r="A157" s="799"/>
      <c r="B157" s="800"/>
      <c r="C157" s="800"/>
      <c r="D157" s="800"/>
      <c r="E157" s="801"/>
      <c r="F157" s="801"/>
      <c r="G157" s="801"/>
      <c r="H157" s="801"/>
      <c r="I157" s="801"/>
      <c r="J157" s="801"/>
      <c r="K157" s="801"/>
      <c r="L157" s="801"/>
      <c r="M157" s="801"/>
      <c r="N157" s="801"/>
      <c r="O157" s="801"/>
      <c r="P157" s="801"/>
      <c r="Q157" s="801"/>
      <c r="R157" s="801"/>
      <c r="S157" s="801"/>
      <c r="T157" s="801"/>
      <c r="U157" s="801"/>
      <c r="V157" s="801"/>
      <c r="W157" s="801"/>
      <c r="X157" s="801"/>
      <c r="Y157" s="801"/>
      <c r="Z157" s="801"/>
      <c r="AA157" s="801"/>
      <c r="AB157" s="801"/>
      <c r="AC157" s="801"/>
      <c r="AD157" s="801"/>
      <c r="AE157" s="801"/>
      <c r="AF157" s="801"/>
      <c r="AG157" s="801"/>
      <c r="AH157" s="801"/>
      <c r="AI157" s="801"/>
      <c r="AJ157" s="801"/>
      <c r="AK157" s="407"/>
      <c r="AL157" s="407"/>
      <c r="AM157" s="3523"/>
      <c r="AN157" s="3524"/>
      <c r="AO157" s="3524"/>
      <c r="AP157" s="3524"/>
      <c r="AQ157" s="3524"/>
      <c r="AR157" s="3524"/>
      <c r="AS157" s="3524"/>
      <c r="AT157" s="3524"/>
      <c r="AU157" s="3525"/>
      <c r="AW157" s="1223"/>
      <c r="AX157" s="1224"/>
      <c r="AY157" s="1225"/>
      <c r="AZ157" s="1467" t="s">
        <v>1374</v>
      </c>
      <c r="BA157" s="1468"/>
      <c r="BB157" s="1468"/>
      <c r="BC157" s="1462"/>
      <c r="BD157" s="1462"/>
      <c r="BE157" s="1462"/>
      <c r="BF157" s="1462"/>
      <c r="BG157" s="1463"/>
    </row>
    <row r="158" spans="1:59" ht="18" customHeight="1">
      <c r="A158" s="799"/>
      <c r="B158" s="800"/>
      <c r="C158" s="800"/>
      <c r="D158" s="800"/>
      <c r="E158" s="801"/>
      <c r="F158" s="801"/>
      <c r="G158" s="801"/>
      <c r="H158" s="801"/>
      <c r="I158" s="801"/>
      <c r="J158" s="801"/>
      <c r="K158" s="801"/>
      <c r="L158" s="801"/>
      <c r="M158" s="801"/>
      <c r="N158" s="801"/>
      <c r="O158" s="801"/>
      <c r="P158" s="801"/>
      <c r="Q158" s="801"/>
      <c r="R158" s="801"/>
      <c r="S158" s="801"/>
      <c r="T158" s="801"/>
      <c r="U158" s="801"/>
      <c r="V158" s="801"/>
      <c r="W158" s="801"/>
      <c r="X158" s="801"/>
      <c r="Y158" s="801"/>
      <c r="Z158" s="801"/>
      <c r="AA158" s="801"/>
      <c r="AB158" s="801"/>
      <c r="AC158" s="801"/>
      <c r="AD158" s="801"/>
      <c r="AE158" s="801"/>
      <c r="AF158" s="801"/>
      <c r="AG158" s="801"/>
      <c r="AH158" s="801"/>
      <c r="AI158" s="801"/>
      <c r="AJ158" s="801"/>
      <c r="AK158" s="407"/>
    </row>
    <row r="159" spans="1:59" ht="18" customHeight="1">
      <c r="A159" s="799"/>
      <c r="B159" s="800"/>
      <c r="C159" s="800"/>
      <c r="D159" s="800"/>
      <c r="E159" s="801"/>
      <c r="F159" s="801"/>
      <c r="G159" s="801"/>
      <c r="H159" s="801"/>
      <c r="I159" s="801"/>
      <c r="J159" s="801"/>
      <c r="K159" s="801"/>
      <c r="L159" s="801"/>
      <c r="M159" s="801"/>
      <c r="N159" s="801"/>
      <c r="O159" s="801"/>
      <c r="P159" s="801"/>
      <c r="Q159" s="801"/>
      <c r="R159" s="801"/>
      <c r="S159" s="801"/>
      <c r="T159" s="801"/>
      <c r="U159" s="801"/>
      <c r="V159" s="801"/>
      <c r="W159" s="801"/>
      <c r="X159" s="801"/>
      <c r="Y159" s="801"/>
      <c r="Z159" s="801"/>
      <c r="AA159" s="801"/>
      <c r="AB159" s="801"/>
      <c r="AC159" s="801"/>
      <c r="AD159" s="801"/>
      <c r="AE159" s="801"/>
      <c r="AF159" s="801"/>
      <c r="AG159" s="801"/>
      <c r="AH159" s="801"/>
      <c r="AI159" s="801"/>
      <c r="AJ159" s="801"/>
      <c r="AK159" s="407"/>
    </row>
    <row r="160" spans="1:59" ht="18" customHeight="1">
      <c r="A160" s="802"/>
      <c r="B160" s="802"/>
      <c r="C160" s="802"/>
      <c r="D160" s="802"/>
      <c r="E160" s="802"/>
      <c r="F160" s="802"/>
      <c r="G160" s="802"/>
      <c r="H160" s="802"/>
      <c r="I160" s="802"/>
      <c r="J160" s="802"/>
      <c r="K160" s="802"/>
      <c r="L160" s="802"/>
      <c r="M160" s="802"/>
      <c r="N160" s="802"/>
      <c r="O160" s="802"/>
      <c r="P160" s="802"/>
      <c r="Q160" s="802"/>
      <c r="R160" s="802"/>
      <c r="S160" s="3553" t="s">
        <v>1348</v>
      </c>
      <c r="T160" s="3553"/>
      <c r="U160" s="3553"/>
      <c r="V160" s="3553"/>
      <c r="W160" s="3553"/>
      <c r="X160" s="3403" t="s">
        <v>2591</v>
      </c>
      <c r="Y160" s="3403"/>
      <c r="Z160" s="3403"/>
      <c r="AA160" s="3403"/>
      <c r="AB160" s="3403"/>
      <c r="AC160" s="3403"/>
      <c r="AD160" s="3403"/>
      <c r="AE160" s="1475"/>
      <c r="AF160" s="1475"/>
      <c r="AG160" s="1475"/>
      <c r="AH160" s="1475"/>
      <c r="AI160" s="1475"/>
      <c r="AJ160" s="1475"/>
      <c r="AK160" s="189"/>
    </row>
    <row r="161" spans="1:49" ht="20.25" customHeight="1">
      <c r="A161" s="802"/>
      <c r="B161" s="802"/>
      <c r="C161" s="802"/>
      <c r="D161" s="802"/>
      <c r="E161" s="802"/>
      <c r="F161" s="802"/>
      <c r="G161" s="802"/>
      <c r="H161" s="802"/>
      <c r="I161" s="802"/>
      <c r="J161" s="802"/>
      <c r="K161" s="802"/>
      <c r="L161" s="802"/>
      <c r="M161" s="802"/>
      <c r="N161" s="802"/>
      <c r="O161" s="802"/>
      <c r="P161" s="802"/>
      <c r="Q161" s="802"/>
      <c r="R161" s="802"/>
      <c r="S161" s="3553"/>
      <c r="T161" s="3553"/>
      <c r="U161" s="3553"/>
      <c r="V161" s="3553"/>
      <c r="W161" s="3553"/>
      <c r="X161" s="3403"/>
      <c r="Y161" s="3403"/>
      <c r="Z161" s="3403"/>
      <c r="AA161" s="3403"/>
      <c r="AB161" s="3403"/>
      <c r="AC161" s="3403"/>
      <c r="AD161" s="3403"/>
      <c r="AE161" s="1476"/>
      <c r="AF161" s="1476"/>
      <c r="AG161" s="1476"/>
      <c r="AH161" s="1476"/>
      <c r="AI161" s="1476"/>
      <c r="AJ161" s="802"/>
      <c r="AK161" s="189"/>
    </row>
    <row r="162" spans="1:49" ht="20.25" customHeight="1">
      <c r="A162" s="189"/>
      <c r="B162" s="189"/>
      <c r="C162" s="189"/>
      <c r="D162" s="189"/>
      <c r="E162" s="189"/>
      <c r="F162" s="189"/>
      <c r="G162" s="189"/>
      <c r="H162" s="189"/>
      <c r="I162" s="189"/>
      <c r="J162" s="189"/>
      <c r="K162" s="189"/>
      <c r="L162" s="189"/>
      <c r="M162" s="189"/>
      <c r="N162" s="189"/>
      <c r="O162" s="189"/>
      <c r="P162" s="189"/>
      <c r="Q162" s="189"/>
      <c r="R162" s="189"/>
      <c r="S162" s="190"/>
      <c r="T162" s="190"/>
      <c r="U162" s="190"/>
      <c r="V162" s="190"/>
      <c r="W162" s="190"/>
      <c r="X162" s="190"/>
      <c r="Y162" s="190"/>
      <c r="Z162" s="190"/>
      <c r="AA162" s="190"/>
      <c r="AB162" s="190"/>
      <c r="AC162" s="190"/>
      <c r="AD162" s="190"/>
      <c r="AE162" s="190"/>
      <c r="AF162" s="190"/>
      <c r="AG162" s="190"/>
      <c r="AH162" s="190"/>
      <c r="AI162" s="190"/>
      <c r="AJ162" s="189"/>
      <c r="AK162" s="189"/>
    </row>
    <row r="163" spans="1:49" ht="15.75" customHeight="1">
      <c r="A163" s="189"/>
      <c r="B163" s="189"/>
      <c r="C163" s="189"/>
      <c r="D163" s="189"/>
      <c r="E163" s="189"/>
      <c r="F163" s="189"/>
      <c r="G163" s="189"/>
      <c r="H163" s="189"/>
      <c r="I163" s="189"/>
      <c r="J163" s="189"/>
      <c r="K163" s="189"/>
      <c r="L163" s="189"/>
      <c r="M163" s="189"/>
      <c r="N163" s="189"/>
      <c r="P163" s="189"/>
      <c r="Q163" s="189"/>
      <c r="R163" s="189"/>
      <c r="S163" s="3551" t="s">
        <v>1349</v>
      </c>
      <c r="T163" s="3551"/>
      <c r="U163" s="3551"/>
      <c r="V163" s="3551"/>
      <c r="W163" s="3551"/>
      <c r="X163" s="3551"/>
      <c r="Y163" s="3551"/>
      <c r="Z163" s="190"/>
      <c r="AA163" s="3402" t="s">
        <v>1350</v>
      </c>
      <c r="AB163" s="3402"/>
      <c r="AC163" s="3402"/>
      <c r="AD163" s="3402"/>
      <c r="AE163" s="3402"/>
      <c r="AF163" s="3402"/>
      <c r="AG163" s="3402"/>
      <c r="AH163" s="3402"/>
      <c r="AI163" s="190"/>
      <c r="AJ163" s="190"/>
      <c r="AK163" s="189"/>
    </row>
    <row r="164" spans="1:49" ht="21.75" customHeight="1">
      <c r="A164" s="189"/>
      <c r="B164" s="189"/>
      <c r="C164" s="189"/>
      <c r="D164" s="189"/>
      <c r="E164" s="189"/>
      <c r="F164" s="189"/>
      <c r="G164" s="189"/>
      <c r="H164" s="189"/>
      <c r="I164" s="189"/>
      <c r="J164" s="189"/>
      <c r="K164" s="189"/>
      <c r="L164" s="189"/>
      <c r="M164" s="189"/>
      <c r="N164" s="189"/>
      <c r="P164" s="189"/>
      <c r="Q164" s="189"/>
      <c r="R164" s="189"/>
      <c r="S164" s="1832"/>
      <c r="T164" s="1832"/>
      <c r="U164" s="1832"/>
      <c r="V164" s="1832"/>
      <c r="W164" s="1832"/>
      <c r="X164" s="1832"/>
      <c r="Y164" s="1832"/>
      <c r="Z164" s="190"/>
      <c r="AA164" s="1830"/>
      <c r="AB164" s="1830"/>
      <c r="AC164" s="1830"/>
      <c r="AD164" s="1830"/>
      <c r="AE164" s="1830"/>
      <c r="AF164" s="1830"/>
      <c r="AG164" s="1830"/>
      <c r="AH164" s="1830"/>
      <c r="AI164" s="190"/>
      <c r="AJ164" s="190"/>
      <c r="AK164" s="189"/>
    </row>
    <row r="165" spans="1:49" ht="21.75" customHeight="1">
      <c r="A165" s="189"/>
      <c r="B165" s="189"/>
      <c r="C165" s="189"/>
      <c r="D165" s="189"/>
      <c r="E165" s="189"/>
      <c r="F165" s="189"/>
      <c r="G165" s="189"/>
      <c r="H165" s="189"/>
      <c r="I165" s="189"/>
      <c r="J165" s="189"/>
      <c r="K165" s="189"/>
      <c r="L165" s="189"/>
      <c r="M165" s="189"/>
      <c r="N165" s="189"/>
      <c r="P165" s="189"/>
      <c r="Q165" s="189"/>
      <c r="R165" s="189"/>
      <c r="S165" s="1832"/>
      <c r="T165" s="1832"/>
      <c r="U165" s="1832"/>
      <c r="V165" s="1832"/>
      <c r="W165" s="1832"/>
      <c r="X165" s="1832"/>
      <c r="Y165" s="1832"/>
      <c r="Z165" s="190"/>
      <c r="AA165" s="1830"/>
      <c r="AB165" s="1830"/>
      <c r="AC165" s="1830"/>
      <c r="AD165" s="1830"/>
      <c r="AE165" s="1830"/>
      <c r="AF165" s="1830"/>
      <c r="AG165" s="1830"/>
      <c r="AH165" s="1830"/>
      <c r="AI165" s="190"/>
      <c r="AJ165" s="190"/>
      <c r="AK165" s="189"/>
    </row>
    <row r="166" spans="1:49" ht="21.75" customHeight="1">
      <c r="A166" s="189"/>
      <c r="B166" s="189"/>
      <c r="C166" s="189"/>
      <c r="D166" s="189"/>
      <c r="E166" s="189"/>
      <c r="F166" s="189"/>
      <c r="G166" s="189"/>
      <c r="H166" s="189"/>
      <c r="I166" s="189"/>
      <c r="J166" s="189"/>
      <c r="K166" s="189"/>
      <c r="L166" s="189"/>
      <c r="M166" s="189"/>
      <c r="N166" s="189"/>
      <c r="P166" s="189"/>
      <c r="Q166" s="189"/>
      <c r="R166" s="189"/>
      <c r="S166" s="1832"/>
      <c r="T166" s="1832"/>
      <c r="U166" s="1832"/>
      <c r="V166" s="1832"/>
      <c r="W166" s="1832"/>
      <c r="X166" s="1832"/>
      <c r="Y166" s="1832"/>
      <c r="Z166" s="190"/>
      <c r="AA166" s="1830"/>
      <c r="AB166" s="1830"/>
      <c r="AC166" s="1830"/>
      <c r="AD166" s="1830"/>
      <c r="AE166" s="1830"/>
      <c r="AF166" s="1830"/>
      <c r="AG166" s="1830"/>
      <c r="AH166" s="1830"/>
      <c r="AI166" s="190"/>
      <c r="AJ166" s="190"/>
      <c r="AK166" s="189"/>
    </row>
    <row r="167" spans="1:49" ht="21.75" customHeight="1">
      <c r="A167" s="191"/>
      <c r="B167" s="408"/>
      <c r="C167" s="408"/>
      <c r="D167" s="408"/>
      <c r="E167" s="408"/>
      <c r="F167" s="408"/>
      <c r="G167" s="408"/>
      <c r="H167" s="408"/>
      <c r="I167" s="408"/>
      <c r="J167" s="408"/>
      <c r="K167" s="408"/>
      <c r="L167" s="408"/>
      <c r="M167" s="408"/>
      <c r="N167" s="408"/>
      <c r="O167" s="408"/>
      <c r="P167" s="408"/>
      <c r="Q167" s="408"/>
      <c r="R167" s="408"/>
      <c r="S167" s="408"/>
      <c r="T167" s="408"/>
      <c r="U167" s="408"/>
      <c r="V167" s="408"/>
      <c r="W167" s="408"/>
      <c r="X167" s="408"/>
      <c r="Y167" s="408"/>
      <c r="Z167" s="408"/>
      <c r="AA167" s="408"/>
      <c r="AB167" s="408"/>
      <c r="AC167" s="408"/>
      <c r="AD167" s="408"/>
      <c r="AE167" s="408"/>
      <c r="AF167" s="408"/>
      <c r="AG167" s="408"/>
      <c r="AH167" s="408"/>
      <c r="AI167" s="408"/>
      <c r="AJ167" s="408"/>
      <c r="AK167" s="408"/>
    </row>
    <row r="168" spans="1:49" ht="12.65" customHeight="1">
      <c r="A168" s="2800"/>
      <c r="B168" s="3150" t="s">
        <v>1689</v>
      </c>
      <c r="C168" s="3150"/>
      <c r="D168" s="3150"/>
      <c r="E168" s="3150"/>
      <c r="F168" s="3150"/>
      <c r="G168" s="3150"/>
      <c r="H168" s="3150"/>
      <c r="I168" s="3150"/>
      <c r="J168" s="3150"/>
      <c r="K168" s="3150"/>
      <c r="L168" s="3150"/>
      <c r="M168" s="3150"/>
      <c r="N168" s="3150"/>
      <c r="O168" s="3150"/>
      <c r="P168" s="3150"/>
      <c r="Q168" s="3150"/>
      <c r="R168" s="3150"/>
      <c r="S168" s="3150"/>
      <c r="T168" s="3150"/>
      <c r="U168" s="3150"/>
      <c r="V168" s="3150"/>
      <c r="W168" s="3150"/>
      <c r="X168" s="3150"/>
      <c r="Y168" s="3150"/>
      <c r="Z168" s="3150"/>
      <c r="AA168" s="3150"/>
      <c r="AB168" s="3150"/>
      <c r="AC168" s="3150"/>
      <c r="AD168" s="3150"/>
      <c r="AE168" s="3150"/>
      <c r="AF168" s="3150"/>
      <c r="AG168" s="3150"/>
      <c r="AH168" s="3150"/>
      <c r="AI168" s="3150"/>
      <c r="AJ168" s="3150"/>
      <c r="AK168" s="2800"/>
    </row>
    <row r="169" spans="1:49" ht="15">
      <c r="A169" s="2800"/>
      <c r="B169" s="3150"/>
      <c r="C169" s="3150"/>
      <c r="D169" s="3150"/>
      <c r="E169" s="3150"/>
      <c r="F169" s="3150"/>
      <c r="G169" s="3150"/>
      <c r="H169" s="3150"/>
      <c r="I169" s="3150"/>
      <c r="J169" s="3150"/>
      <c r="K169" s="3150"/>
      <c r="L169" s="3150"/>
      <c r="M169" s="3150"/>
      <c r="N169" s="3150"/>
      <c r="O169" s="3150"/>
      <c r="P169" s="3150"/>
      <c r="Q169" s="3150"/>
      <c r="R169" s="3150"/>
      <c r="S169" s="3150"/>
      <c r="T169" s="3150"/>
      <c r="U169" s="3150"/>
      <c r="V169" s="3150"/>
      <c r="W169" s="3150"/>
      <c r="X169" s="3150"/>
      <c r="Y169" s="3150"/>
      <c r="Z169" s="3150"/>
      <c r="AA169" s="3150"/>
      <c r="AB169" s="3150"/>
      <c r="AC169" s="3150"/>
      <c r="AD169" s="3150"/>
      <c r="AE169" s="3150"/>
      <c r="AF169" s="3150"/>
      <c r="AG169" s="3150"/>
      <c r="AH169" s="3150"/>
      <c r="AI169" s="3150"/>
      <c r="AJ169" s="3150"/>
      <c r="AK169" s="2800"/>
      <c r="AL169" s="1454" t="s">
        <v>810</v>
      </c>
      <c r="AM169" s="1355" t="s">
        <v>1672</v>
      </c>
    </row>
    <row r="170" spans="1:49" ht="14">
      <c r="A170" s="1477" t="s">
        <v>649</v>
      </c>
      <c r="B170" s="1226" t="s">
        <v>367</v>
      </c>
      <c r="AL170" s="1454"/>
      <c r="AM170" s="1355"/>
    </row>
    <row r="171" spans="1:49" ht="13.5" customHeight="1">
      <c r="A171" s="1477"/>
      <c r="B171" s="1226" t="str">
        <f>+トップ!B1</f>
        <v>ABC株式会社</v>
      </c>
      <c r="AM171" s="3506" t="s">
        <v>1714</v>
      </c>
      <c r="AN171" s="3477"/>
      <c r="AO171" s="3477"/>
      <c r="AP171" s="3477"/>
      <c r="AQ171" s="3477"/>
      <c r="AR171" s="3477"/>
      <c r="AS171" s="3477"/>
      <c r="AT171" s="3477"/>
      <c r="AU171" s="3477"/>
      <c r="AV171" s="3477"/>
      <c r="AW171" s="3477"/>
    </row>
    <row r="172" spans="1:49">
      <c r="A172" s="1477"/>
      <c r="B172" s="1226" t="s">
        <v>1323</v>
      </c>
      <c r="AM172" s="3477"/>
      <c r="AN172" s="3477"/>
      <c r="AO172" s="3477"/>
      <c r="AP172" s="3477"/>
      <c r="AQ172" s="3477"/>
      <c r="AR172" s="3477"/>
      <c r="AS172" s="3477"/>
      <c r="AT172" s="3477"/>
      <c r="AU172" s="3477"/>
      <c r="AV172" s="3477"/>
      <c r="AW172" s="3477"/>
    </row>
    <row r="173" spans="1:49" ht="13.5" customHeight="1">
      <c r="A173" s="1477"/>
      <c r="AM173" s="3477"/>
      <c r="AN173" s="3477"/>
      <c r="AO173" s="3477"/>
      <c r="AP173" s="3477"/>
      <c r="AQ173" s="3477"/>
      <c r="AR173" s="3477"/>
      <c r="AS173" s="3477"/>
      <c r="AT173" s="3477"/>
      <c r="AU173" s="3477"/>
      <c r="AV173" s="3477"/>
      <c r="AW173" s="3477"/>
    </row>
    <row r="174" spans="1:49">
      <c r="A174" s="1477" t="s">
        <v>650</v>
      </c>
      <c r="B174" s="1226" t="s">
        <v>651</v>
      </c>
      <c r="AM174" s="3477"/>
      <c r="AN174" s="3477"/>
      <c r="AO174" s="3477"/>
      <c r="AP174" s="3477"/>
      <c r="AQ174" s="3477"/>
      <c r="AR174" s="3477"/>
      <c r="AS174" s="3477"/>
      <c r="AT174" s="3477"/>
      <c r="AU174" s="3477"/>
      <c r="AV174" s="3477"/>
      <c r="AW174" s="3477"/>
    </row>
    <row r="175" spans="1:49" ht="13.5" customHeight="1">
      <c r="A175" s="1477"/>
      <c r="B175" s="1226" t="s">
        <v>1324</v>
      </c>
      <c r="H175" s="1226" t="s">
        <v>1325</v>
      </c>
      <c r="AM175" s="1478"/>
      <c r="AN175" s="1478"/>
      <c r="AO175" s="1478"/>
      <c r="AP175" s="1478"/>
      <c r="AQ175" s="1478"/>
      <c r="AR175" s="1478"/>
      <c r="AS175" s="1478"/>
      <c r="AT175" s="1478"/>
      <c r="AU175" s="1478"/>
      <c r="AV175" s="1478"/>
      <c r="AW175" s="1478"/>
    </row>
    <row r="176" spans="1:49" ht="14.5" thickBot="1">
      <c r="A176" s="1477"/>
      <c r="B176" s="1226" t="s">
        <v>1326</v>
      </c>
      <c r="H176" s="1226" t="s">
        <v>1325</v>
      </c>
      <c r="AM176" s="1356" t="s">
        <v>1561</v>
      </c>
      <c r="AN176" s="1478"/>
      <c r="AO176" s="1478"/>
      <c r="AP176" s="1478"/>
      <c r="AQ176" s="1478"/>
      <c r="AR176" s="1478"/>
      <c r="AS176" s="1478"/>
      <c r="AT176" s="1478"/>
      <c r="AU176" s="1478"/>
      <c r="AV176" s="1478"/>
      <c r="AW176" s="1478"/>
    </row>
    <row r="177" spans="1:49">
      <c r="A177" s="1477"/>
      <c r="B177" s="1226" t="s">
        <v>1327</v>
      </c>
      <c r="H177" s="1226" t="s">
        <v>1325</v>
      </c>
      <c r="AM177" s="3497" t="s">
        <v>1713</v>
      </c>
      <c r="AN177" s="3507"/>
      <c r="AO177" s="3507"/>
      <c r="AP177" s="3507"/>
      <c r="AQ177" s="3507"/>
      <c r="AR177" s="3507"/>
      <c r="AS177" s="3507"/>
      <c r="AT177" s="3507"/>
      <c r="AU177" s="3507"/>
      <c r="AV177" s="3507"/>
      <c r="AW177" s="3508"/>
    </row>
    <row r="178" spans="1:49">
      <c r="A178" s="1477"/>
      <c r="B178" s="1226" t="s">
        <v>1481</v>
      </c>
      <c r="H178" s="1226" t="s">
        <v>1325</v>
      </c>
      <c r="AM178" s="3509"/>
      <c r="AN178" s="3510"/>
      <c r="AO178" s="3510"/>
      <c r="AP178" s="3510"/>
      <c r="AQ178" s="3510"/>
      <c r="AR178" s="3510"/>
      <c r="AS178" s="3510"/>
      <c r="AT178" s="3510"/>
      <c r="AU178" s="3510"/>
      <c r="AV178" s="3510"/>
      <c r="AW178" s="3511"/>
    </row>
    <row r="179" spans="1:49">
      <c r="A179" s="1477"/>
      <c r="B179" s="1796" t="s">
        <v>1760</v>
      </c>
      <c r="H179" s="1226" t="s">
        <v>1325</v>
      </c>
      <c r="AM179" s="3509"/>
      <c r="AN179" s="3510"/>
      <c r="AO179" s="3510"/>
      <c r="AP179" s="3510"/>
      <c r="AQ179" s="3510"/>
      <c r="AR179" s="3510"/>
      <c r="AS179" s="3510"/>
      <c r="AT179" s="3510"/>
      <c r="AU179" s="3510"/>
      <c r="AV179" s="3510"/>
      <c r="AW179" s="3511"/>
    </row>
    <row r="180" spans="1:49">
      <c r="A180" s="1477"/>
      <c r="AM180" s="3509"/>
      <c r="AN180" s="3510"/>
      <c r="AO180" s="3510"/>
      <c r="AP180" s="3510"/>
      <c r="AQ180" s="3510"/>
      <c r="AR180" s="3510"/>
      <c r="AS180" s="3510"/>
      <c r="AT180" s="3510"/>
      <c r="AU180" s="3510"/>
      <c r="AV180" s="3510"/>
      <c r="AW180" s="3511"/>
    </row>
    <row r="181" spans="1:49" ht="13.5" thickBot="1">
      <c r="A181" s="1477" t="s">
        <v>652</v>
      </c>
      <c r="B181" s="1226" t="s">
        <v>653</v>
      </c>
      <c r="AM181" s="3512"/>
      <c r="AN181" s="3513"/>
      <c r="AO181" s="3513"/>
      <c r="AP181" s="3513"/>
      <c r="AQ181" s="3513"/>
      <c r="AR181" s="3513"/>
      <c r="AS181" s="3513"/>
      <c r="AT181" s="3513"/>
      <c r="AU181" s="3513"/>
      <c r="AV181" s="3513"/>
      <c r="AW181" s="3514"/>
    </row>
    <row r="182" spans="1:49">
      <c r="A182" s="1477"/>
      <c r="B182" s="384" t="s">
        <v>1328</v>
      </c>
      <c r="C182" s="384"/>
      <c r="D182" s="384"/>
      <c r="E182" s="384"/>
      <c r="F182" s="384"/>
      <c r="G182" s="384"/>
      <c r="H182" s="384" t="s">
        <v>1329</v>
      </c>
      <c r="I182" s="384"/>
      <c r="J182" s="384"/>
      <c r="K182" s="384"/>
      <c r="L182" s="384"/>
      <c r="M182" s="384" t="s">
        <v>1330</v>
      </c>
      <c r="N182" s="384"/>
      <c r="O182" s="384"/>
      <c r="P182" s="384"/>
      <c r="Q182" s="384"/>
      <c r="R182" s="384"/>
      <c r="S182" s="384"/>
      <c r="T182" s="384" t="s">
        <v>1331</v>
      </c>
      <c r="U182" s="384"/>
      <c r="V182" s="384"/>
      <c r="W182" s="384"/>
      <c r="X182" s="384"/>
      <c r="Y182" s="384"/>
      <c r="Z182" s="384"/>
      <c r="AA182" s="384"/>
      <c r="AB182" s="384"/>
      <c r="AC182" s="384"/>
      <c r="AD182" s="384"/>
      <c r="AE182" s="384"/>
      <c r="AF182" s="384"/>
      <c r="AG182" s="384"/>
      <c r="AH182" s="384"/>
      <c r="AI182" s="384"/>
      <c r="AJ182" s="384"/>
      <c r="AK182" s="384"/>
      <c r="AL182" s="384"/>
      <c r="AM182" s="1478"/>
      <c r="AN182" s="1478"/>
      <c r="AO182" s="1478"/>
      <c r="AP182" s="1478"/>
      <c r="AQ182" s="1478"/>
      <c r="AR182" s="1478"/>
      <c r="AS182" s="1478"/>
      <c r="AT182" s="1478"/>
      <c r="AU182" s="1478"/>
      <c r="AV182" s="1478"/>
      <c r="AW182" s="1478"/>
    </row>
    <row r="183" spans="1:49" ht="14">
      <c r="A183" s="1477"/>
      <c r="B183" s="384" t="s">
        <v>1332</v>
      </c>
      <c r="C183" s="384"/>
      <c r="D183" s="384"/>
      <c r="E183" s="384"/>
      <c r="F183" s="384"/>
      <c r="G183" s="384"/>
      <c r="H183" s="384" t="s">
        <v>1333</v>
      </c>
      <c r="I183" s="384"/>
      <c r="J183" s="384"/>
      <c r="K183" s="384"/>
      <c r="L183" s="384"/>
      <c r="M183" s="384" t="s">
        <v>1330</v>
      </c>
      <c r="N183" s="384"/>
      <c r="O183" s="384"/>
      <c r="P183" s="384"/>
      <c r="Q183" s="384"/>
      <c r="R183" s="384"/>
      <c r="S183" s="384"/>
      <c r="T183" s="384" t="s">
        <v>1331</v>
      </c>
      <c r="U183" s="384"/>
      <c r="V183" s="384"/>
      <c r="W183" s="384"/>
      <c r="X183" s="384"/>
      <c r="Y183" s="384"/>
      <c r="Z183" s="384"/>
      <c r="AA183" s="384"/>
      <c r="AB183" s="384"/>
      <c r="AC183" s="384"/>
      <c r="AD183" s="384"/>
      <c r="AE183" s="384"/>
      <c r="AF183" s="384"/>
      <c r="AG183" s="384"/>
      <c r="AH183" s="384"/>
      <c r="AI183" s="384"/>
      <c r="AJ183" s="384"/>
      <c r="AK183" s="384"/>
      <c r="AL183" s="384"/>
      <c r="AM183" s="296" t="s">
        <v>1563</v>
      </c>
      <c r="AN183" s="1478"/>
      <c r="AO183" s="1478"/>
      <c r="AP183" s="1478"/>
      <c r="AQ183" s="1478"/>
      <c r="AR183" s="1478"/>
      <c r="AS183" s="1478"/>
      <c r="AT183" s="1478"/>
      <c r="AU183" s="1478"/>
      <c r="AV183" s="1478"/>
      <c r="AW183" s="1478"/>
    </row>
    <row r="184" spans="1:49" ht="14">
      <c r="A184" s="1477"/>
      <c r="B184" s="384"/>
      <c r="C184" s="384"/>
      <c r="D184" s="384"/>
      <c r="E184" s="384"/>
      <c r="F184" s="384"/>
      <c r="G184" s="384"/>
      <c r="H184" s="384"/>
      <c r="I184" s="384"/>
      <c r="J184" s="384"/>
      <c r="K184" s="384"/>
      <c r="L184" s="384"/>
      <c r="M184" s="384"/>
      <c r="N184" s="384"/>
      <c r="O184" s="384"/>
      <c r="P184" s="384"/>
      <c r="Q184" s="384"/>
      <c r="R184" s="384"/>
      <c r="S184" s="384"/>
      <c r="T184" s="384"/>
      <c r="U184" s="384"/>
      <c r="V184" s="384"/>
      <c r="W184" s="384"/>
      <c r="X184" s="384"/>
      <c r="Y184" s="384"/>
      <c r="Z184" s="384"/>
      <c r="AA184" s="384"/>
      <c r="AB184" s="384"/>
      <c r="AC184" s="384"/>
      <c r="AD184" s="384"/>
      <c r="AE184" s="384"/>
      <c r="AF184" s="384"/>
      <c r="AG184" s="384"/>
      <c r="AH184" s="384"/>
      <c r="AI184" s="384"/>
      <c r="AJ184" s="384"/>
      <c r="AK184" s="384"/>
      <c r="AL184" s="384"/>
      <c r="AM184" s="296"/>
      <c r="AN184" s="1478"/>
      <c r="AO184" s="1478"/>
      <c r="AP184" s="1478"/>
      <c r="AQ184" s="1478"/>
      <c r="AR184" s="1478"/>
      <c r="AS184" s="1478"/>
      <c r="AT184" s="1478"/>
      <c r="AU184" s="1478"/>
      <c r="AV184" s="1478"/>
      <c r="AW184" s="1478"/>
    </row>
    <row r="185" spans="1:49" s="1478" customFormat="1" ht="13.5" customHeight="1">
      <c r="A185" s="1903" t="s">
        <v>1911</v>
      </c>
      <c r="B185" s="1879" t="s">
        <v>654</v>
      </c>
      <c r="C185" s="1879"/>
      <c r="D185" s="1879"/>
      <c r="E185" s="1879"/>
      <c r="F185" s="1879"/>
      <c r="G185" s="1879"/>
      <c r="H185" s="1879"/>
      <c r="I185" s="1879"/>
      <c r="J185" s="1879"/>
      <c r="K185" s="1879"/>
      <c r="L185" s="1879"/>
      <c r="M185" s="1879"/>
      <c r="N185" s="1879"/>
      <c r="O185" s="1879"/>
      <c r="P185" s="384"/>
      <c r="Q185" s="384"/>
      <c r="R185" s="384"/>
      <c r="S185" s="384"/>
      <c r="T185" s="384"/>
      <c r="U185" s="384"/>
      <c r="V185" s="384"/>
      <c r="W185" s="384"/>
      <c r="X185" s="384"/>
      <c r="Y185" s="384"/>
      <c r="Z185" s="384"/>
      <c r="AA185" s="384"/>
      <c r="AB185" s="384"/>
      <c r="AC185" s="384"/>
      <c r="AD185" s="384"/>
      <c r="AE185" s="384"/>
      <c r="AF185" s="384"/>
      <c r="AG185" s="384"/>
      <c r="AH185" s="384"/>
      <c r="AI185" s="384"/>
      <c r="AJ185" s="384"/>
      <c r="AK185" s="384"/>
      <c r="AM185" s="3473" t="s">
        <v>2451</v>
      </c>
      <c r="AN185" s="3526"/>
      <c r="AO185" s="3526"/>
      <c r="AP185" s="3526"/>
      <c r="AQ185" s="3526"/>
      <c r="AR185" s="3526"/>
      <c r="AS185" s="3526"/>
      <c r="AT185" s="3526"/>
      <c r="AU185" s="3526"/>
      <c r="AV185" s="3526"/>
      <c r="AW185" s="3527"/>
    </row>
    <row r="186" spans="1:49" s="1478" customFormat="1">
      <c r="A186" s="1477"/>
      <c r="B186" s="1877" t="s">
        <v>1881</v>
      </c>
      <c r="C186" s="1877"/>
      <c r="D186" s="1877"/>
      <c r="E186" s="1877"/>
      <c r="F186" s="1877"/>
      <c r="G186" s="1877"/>
      <c r="H186" s="1877"/>
      <c r="I186" s="1878"/>
      <c r="J186" s="1878"/>
      <c r="K186" s="1878"/>
      <c r="L186" s="1878"/>
      <c r="M186" s="1878"/>
      <c r="N186" s="1878"/>
      <c r="O186" s="1878"/>
      <c r="P186" s="384"/>
      <c r="Q186" s="384"/>
      <c r="R186" s="384"/>
      <c r="S186" s="384"/>
      <c r="T186" s="384"/>
      <c r="U186" s="384"/>
      <c r="V186" s="384"/>
      <c r="W186" s="384"/>
      <c r="X186" s="384"/>
      <c r="Y186" s="384"/>
      <c r="Z186" s="384"/>
      <c r="AA186" s="384"/>
      <c r="AB186" s="384"/>
      <c r="AC186" s="384"/>
      <c r="AD186" s="384"/>
      <c r="AE186" s="384"/>
      <c r="AF186" s="384"/>
      <c r="AG186" s="384"/>
      <c r="AH186" s="384"/>
      <c r="AI186" s="384"/>
      <c r="AJ186" s="384"/>
      <c r="AK186" s="384"/>
      <c r="AM186" s="3528"/>
      <c r="AN186" s="3506"/>
      <c r="AO186" s="3506"/>
      <c r="AP186" s="3506"/>
      <c r="AQ186" s="3506"/>
      <c r="AR186" s="3506"/>
      <c r="AS186" s="3506"/>
      <c r="AT186" s="3506"/>
      <c r="AU186" s="3506"/>
      <c r="AV186" s="3506"/>
      <c r="AW186" s="3529"/>
    </row>
    <row r="187" spans="1:49" s="1478" customFormat="1">
      <c r="A187" s="1477"/>
      <c r="B187" s="384"/>
      <c r="C187" s="384"/>
      <c r="D187" s="384"/>
      <c r="E187" s="384"/>
      <c r="F187" s="384"/>
      <c r="G187" s="384"/>
      <c r="H187" s="384"/>
      <c r="I187" s="384"/>
      <c r="J187" s="384"/>
      <c r="K187" s="384"/>
      <c r="L187" s="384"/>
      <c r="M187" s="384"/>
      <c r="N187" s="384"/>
      <c r="O187" s="384"/>
      <c r="P187" s="384"/>
      <c r="Q187" s="384"/>
      <c r="R187" s="384"/>
      <c r="S187" s="384"/>
      <c r="T187" s="384"/>
      <c r="U187" s="384"/>
      <c r="V187" s="384"/>
      <c r="W187" s="384"/>
      <c r="X187" s="384"/>
      <c r="Y187" s="384"/>
      <c r="Z187" s="384"/>
      <c r="AA187" s="384"/>
      <c r="AB187" s="384"/>
      <c r="AC187" s="384"/>
      <c r="AD187" s="384"/>
      <c r="AE187" s="384"/>
      <c r="AF187" s="384"/>
      <c r="AG187" s="384"/>
      <c r="AH187" s="384"/>
      <c r="AI187" s="384"/>
      <c r="AJ187" s="384"/>
      <c r="AK187" s="384"/>
      <c r="AM187" s="3528"/>
      <c r="AN187" s="3506"/>
      <c r="AO187" s="3506"/>
      <c r="AP187" s="3506"/>
      <c r="AQ187" s="3506"/>
      <c r="AR187" s="3506"/>
      <c r="AS187" s="3506"/>
      <c r="AT187" s="3506"/>
      <c r="AU187" s="3506"/>
      <c r="AV187" s="3506"/>
      <c r="AW187" s="3529"/>
    </row>
    <row r="188" spans="1:49" s="1478" customFormat="1">
      <c r="A188" s="1903" t="s">
        <v>1910</v>
      </c>
      <c r="B188" s="1879" t="s">
        <v>1907</v>
      </c>
      <c r="C188" s="1879"/>
      <c r="D188" s="1879"/>
      <c r="E188" s="1879"/>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C188" s="1879"/>
      <c r="AD188" s="1879"/>
      <c r="AE188" s="384"/>
      <c r="AF188" s="384"/>
      <c r="AG188" s="384"/>
      <c r="AH188" s="384"/>
      <c r="AI188" s="384"/>
      <c r="AJ188" s="384"/>
      <c r="AK188" s="384"/>
      <c r="AM188" s="3528"/>
      <c r="AN188" s="3506"/>
      <c r="AO188" s="3506"/>
      <c r="AP188" s="3506"/>
      <c r="AQ188" s="3506"/>
      <c r="AR188" s="3506"/>
      <c r="AS188" s="3506"/>
      <c r="AT188" s="3506"/>
      <c r="AU188" s="3506"/>
      <c r="AV188" s="3506"/>
      <c r="AW188" s="3529"/>
    </row>
    <row r="189" spans="1:49" s="1478" customFormat="1" ht="13.5" customHeight="1">
      <c r="A189" s="1477"/>
      <c r="B189" s="1879" t="s">
        <v>1882</v>
      </c>
      <c r="C189" s="1879"/>
      <c r="D189" s="1879"/>
      <c r="E189" s="1879"/>
      <c r="F189" s="1879"/>
      <c r="G189" s="1879" t="s">
        <v>1883</v>
      </c>
      <c r="H189" s="1880"/>
      <c r="I189" s="1877"/>
      <c r="J189" s="1880"/>
      <c r="K189" s="1436"/>
      <c r="L189" s="1879"/>
      <c r="M189" s="1879"/>
      <c r="N189" s="1879"/>
      <c r="O189" s="1879"/>
      <c r="P189" s="1879"/>
      <c r="Q189" s="1879"/>
      <c r="R189" s="1879"/>
      <c r="S189" s="1879"/>
      <c r="T189" s="1879"/>
      <c r="U189" s="1879"/>
      <c r="V189" s="1879"/>
      <c r="W189" s="1879"/>
      <c r="X189" s="1879"/>
      <c r="Y189" s="1879"/>
      <c r="Z189" s="1879"/>
      <c r="AA189" s="1879"/>
      <c r="AB189" s="1879"/>
      <c r="AC189" s="1879"/>
      <c r="AD189" s="1879"/>
      <c r="AE189" s="1879"/>
      <c r="AF189" s="1879"/>
      <c r="AG189" s="1879"/>
      <c r="AH189" s="1879"/>
      <c r="AI189" s="1879"/>
      <c r="AJ189" s="384"/>
      <c r="AK189" s="384"/>
      <c r="AM189" s="3528"/>
      <c r="AN189" s="3506"/>
      <c r="AO189" s="3506"/>
      <c r="AP189" s="3506"/>
      <c r="AQ189" s="3506"/>
      <c r="AR189" s="3506"/>
      <c r="AS189" s="3506"/>
      <c r="AT189" s="3506"/>
      <c r="AU189" s="3506"/>
      <c r="AV189" s="3506"/>
      <c r="AW189" s="3529"/>
    </row>
    <row r="190" spans="1:49" s="1478" customFormat="1">
      <c r="A190" s="1477"/>
      <c r="B190" s="1879" t="s">
        <v>1884</v>
      </c>
      <c r="C190" s="1879"/>
      <c r="D190" s="1879"/>
      <c r="E190" s="1877"/>
      <c r="F190" s="1877"/>
      <c r="G190" s="1879"/>
      <c r="H190" s="3562">
        <v>0</v>
      </c>
      <c r="I190" s="3562"/>
      <c r="J190" s="3562"/>
      <c r="K190" s="1881" t="s">
        <v>1334</v>
      </c>
      <c r="L190" s="1881"/>
      <c r="M190" s="1881"/>
      <c r="N190" s="1436"/>
      <c r="O190" s="1436"/>
      <c r="P190" s="1436"/>
      <c r="Q190" s="1436"/>
      <c r="R190" s="1879"/>
      <c r="S190" s="1879"/>
      <c r="T190" s="1879"/>
      <c r="U190" s="1879"/>
      <c r="V190" s="1879"/>
      <c r="W190" s="1879"/>
      <c r="X190" s="1879"/>
      <c r="Y190" s="1879"/>
      <c r="Z190" s="1879"/>
      <c r="AA190" s="1879"/>
      <c r="AB190" s="1879"/>
      <c r="AC190" s="1879"/>
      <c r="AD190" s="1879"/>
      <c r="AE190" s="384"/>
      <c r="AF190" s="384"/>
      <c r="AG190" s="384"/>
      <c r="AH190" s="384"/>
      <c r="AI190" s="384"/>
      <c r="AJ190" s="384"/>
      <c r="AK190" s="384"/>
      <c r="AM190" s="3528"/>
      <c r="AN190" s="3506"/>
      <c r="AO190" s="3506"/>
      <c r="AP190" s="3506"/>
      <c r="AQ190" s="3506"/>
      <c r="AR190" s="3506"/>
      <c r="AS190" s="3506"/>
      <c r="AT190" s="3506"/>
      <c r="AU190" s="3506"/>
      <c r="AV190" s="3506"/>
      <c r="AW190" s="3529"/>
    </row>
    <row r="191" spans="1:49" s="1478" customFormat="1" ht="13.5" customHeight="1">
      <c r="A191" s="1477"/>
      <c r="B191" s="1879" t="s">
        <v>1885</v>
      </c>
      <c r="C191" s="1879"/>
      <c r="D191" s="1879"/>
      <c r="E191" s="1877"/>
      <c r="F191" s="1877"/>
      <c r="G191" s="1879"/>
      <c r="H191" s="3562">
        <v>0</v>
      </c>
      <c r="I191" s="3562"/>
      <c r="J191" s="3562"/>
      <c r="K191" s="1882" t="s">
        <v>1334</v>
      </c>
      <c r="L191" s="1882"/>
      <c r="M191" s="1882"/>
      <c r="N191" s="1436"/>
      <c r="O191" s="1436"/>
      <c r="P191" s="1436"/>
      <c r="Q191" s="1436"/>
      <c r="R191" s="1436"/>
      <c r="S191" s="1436"/>
      <c r="T191" s="1436"/>
      <c r="U191" s="1436"/>
      <c r="V191" s="1436"/>
      <c r="W191" s="1436"/>
      <c r="X191" s="1879"/>
      <c r="Y191" s="1879"/>
      <c r="Z191" s="1879"/>
      <c r="AA191" s="1879"/>
      <c r="AB191" s="1879"/>
      <c r="AC191" s="1879"/>
      <c r="AD191" s="1879"/>
      <c r="AE191" s="384"/>
      <c r="AF191" s="384"/>
      <c r="AG191" s="384"/>
      <c r="AH191" s="384"/>
      <c r="AI191" s="384"/>
      <c r="AJ191" s="384"/>
      <c r="AK191" s="384"/>
      <c r="AM191" s="3528"/>
      <c r="AN191" s="3506"/>
      <c r="AO191" s="3506"/>
      <c r="AP191" s="3506"/>
      <c r="AQ191" s="3506"/>
      <c r="AR191" s="3506"/>
      <c r="AS191" s="3506"/>
      <c r="AT191" s="3506"/>
      <c r="AU191" s="3506"/>
      <c r="AV191" s="3506"/>
      <c r="AW191" s="3529"/>
    </row>
    <row r="192" spans="1:49" s="1478" customFormat="1">
      <c r="A192" s="1479"/>
      <c r="B192" s="3563"/>
      <c r="C192" s="3564"/>
      <c r="D192" s="3564"/>
      <c r="E192" s="3564"/>
      <c r="F192" s="3564"/>
      <c r="G192" s="3565"/>
      <c r="H192" s="3566" t="s">
        <v>1123</v>
      </c>
      <c r="I192" s="3567"/>
      <c r="J192" s="3567"/>
      <c r="K192" s="3567"/>
      <c r="L192" s="3568"/>
      <c r="M192" s="3569" t="s">
        <v>1326</v>
      </c>
      <c r="N192" s="3570"/>
      <c r="O192" s="3570"/>
      <c r="P192" s="3570"/>
      <c r="Q192" s="3570"/>
      <c r="R192" s="3571"/>
      <c r="S192" s="3566" t="s">
        <v>1886</v>
      </c>
      <c r="T192" s="3567"/>
      <c r="U192" s="3567"/>
      <c r="V192" s="3567"/>
      <c r="W192" s="3567"/>
      <c r="X192" s="3568"/>
      <c r="Y192" s="3569" t="s">
        <v>1887</v>
      </c>
      <c r="Z192" s="3570"/>
      <c r="AA192" s="3570"/>
      <c r="AB192" s="3570"/>
      <c r="AC192" s="3570"/>
      <c r="AD192" s="3571"/>
      <c r="AE192" s="384"/>
      <c r="AF192" s="384"/>
      <c r="AG192" s="384"/>
      <c r="AH192" s="384"/>
      <c r="AI192" s="384"/>
      <c r="AJ192" s="384"/>
      <c r="AK192" s="384"/>
      <c r="AM192" s="3528"/>
      <c r="AN192" s="3506"/>
      <c r="AO192" s="3506"/>
      <c r="AP192" s="3506"/>
      <c r="AQ192" s="3506"/>
      <c r="AR192" s="3506"/>
      <c r="AS192" s="3506"/>
      <c r="AT192" s="3506"/>
      <c r="AU192" s="3506"/>
      <c r="AV192" s="3506"/>
      <c r="AW192" s="3529"/>
    </row>
    <row r="193" spans="1:49" s="1478" customFormat="1">
      <c r="A193" s="1479"/>
      <c r="B193" s="3555" t="s">
        <v>1335</v>
      </c>
      <c r="C193" s="3556"/>
      <c r="D193" s="3556"/>
      <c r="E193" s="3556"/>
      <c r="F193" s="3556"/>
      <c r="G193" s="3557"/>
      <c r="H193" s="3558"/>
      <c r="I193" s="3559"/>
      <c r="J193" s="3559"/>
      <c r="K193" s="3559"/>
      <c r="L193" s="1883" t="s">
        <v>1124</v>
      </c>
      <c r="M193" s="3560"/>
      <c r="N193" s="3561"/>
      <c r="O193" s="3561"/>
      <c r="P193" s="3561"/>
      <c r="Q193" s="3561"/>
      <c r="R193" s="1883" t="s">
        <v>1124</v>
      </c>
      <c r="S193" s="3560"/>
      <c r="T193" s="3561"/>
      <c r="U193" s="3561"/>
      <c r="V193" s="3561"/>
      <c r="W193" s="3561"/>
      <c r="X193" s="1883" t="s">
        <v>1124</v>
      </c>
      <c r="Y193" s="1884"/>
      <c r="Z193" s="1884"/>
      <c r="AA193" s="1884"/>
      <c r="AB193" s="1884"/>
      <c r="AC193" s="1885"/>
      <c r="AD193" s="1884" t="s">
        <v>211</v>
      </c>
      <c r="AE193" s="1514"/>
      <c r="AF193" s="1796"/>
      <c r="AG193" s="1226"/>
      <c r="AH193" s="1226"/>
      <c r="AI193" s="1226"/>
      <c r="AM193" s="3528"/>
      <c r="AN193" s="3506"/>
      <c r="AO193" s="3506"/>
      <c r="AP193" s="3506"/>
      <c r="AQ193" s="3506"/>
      <c r="AR193" s="3506"/>
      <c r="AS193" s="3506"/>
      <c r="AT193" s="3506"/>
      <c r="AU193" s="3506"/>
      <c r="AV193" s="3506"/>
      <c r="AW193" s="3529"/>
    </row>
    <row r="194" spans="1:49" s="1478" customFormat="1">
      <c r="A194" s="1479"/>
      <c r="B194" s="3555" t="s">
        <v>1336</v>
      </c>
      <c r="C194" s="3556"/>
      <c r="D194" s="3556"/>
      <c r="E194" s="3556"/>
      <c r="F194" s="3556"/>
      <c r="G194" s="3557"/>
      <c r="H194" s="3558"/>
      <c r="I194" s="3559"/>
      <c r="J194" s="3559"/>
      <c r="K194" s="3559"/>
      <c r="L194" s="1883" t="s">
        <v>1908</v>
      </c>
      <c r="M194" s="3560"/>
      <c r="N194" s="3561"/>
      <c r="O194" s="3561"/>
      <c r="P194" s="3561"/>
      <c r="Q194" s="3561"/>
      <c r="R194" s="1883" t="s">
        <v>1888</v>
      </c>
      <c r="S194" s="3560"/>
      <c r="T194" s="3561"/>
      <c r="U194" s="3561"/>
      <c r="V194" s="3561"/>
      <c r="W194" s="3561"/>
      <c r="X194" s="1883" t="s">
        <v>1125</v>
      </c>
      <c r="Y194" s="3560"/>
      <c r="Z194" s="3561"/>
      <c r="AA194" s="3561"/>
      <c r="AB194" s="3561"/>
      <c r="AC194" s="3561"/>
      <c r="AD194" s="1884" t="s">
        <v>1908</v>
      </c>
      <c r="AE194" s="1901"/>
      <c r="AF194" s="1796"/>
      <c r="AG194" s="1226"/>
      <c r="AH194" s="1226"/>
      <c r="AI194" s="1226"/>
      <c r="AM194" s="3528"/>
      <c r="AN194" s="3506"/>
      <c r="AO194" s="3506"/>
      <c r="AP194" s="3506"/>
      <c r="AQ194" s="3506"/>
      <c r="AR194" s="3506"/>
      <c r="AS194" s="3506"/>
      <c r="AT194" s="3506"/>
      <c r="AU194" s="3506"/>
      <c r="AV194" s="3506"/>
      <c r="AW194" s="3529"/>
    </row>
    <row r="195" spans="1:49" s="1478" customFormat="1" ht="14.25" customHeight="1">
      <c r="A195" s="1479"/>
      <c r="B195" s="3554" t="s">
        <v>1889</v>
      </c>
      <c r="C195" s="3554"/>
      <c r="D195" s="3554"/>
      <c r="E195" s="3554"/>
      <c r="F195" s="3554"/>
      <c r="G195" s="3554"/>
      <c r="H195" s="1881"/>
      <c r="I195" s="1886"/>
      <c r="J195" s="1886"/>
      <c r="K195" s="1886"/>
      <c r="L195" s="1887"/>
      <c r="M195" s="1887"/>
      <c r="N195" s="1887"/>
      <c r="O195" s="1887"/>
      <c r="P195" s="1887"/>
      <c r="Q195" s="1887"/>
      <c r="R195" s="1887"/>
      <c r="S195" s="1887"/>
      <c r="T195" s="1887"/>
      <c r="U195" s="1887"/>
      <c r="V195" s="1887"/>
      <c r="W195" s="1887"/>
      <c r="X195" s="1887"/>
      <c r="Y195" s="1887"/>
      <c r="Z195" s="1887"/>
      <c r="AA195" s="1887"/>
      <c r="AB195" s="1887"/>
      <c r="AC195" s="1887"/>
      <c r="AD195" s="1887"/>
      <c r="AE195" s="1901"/>
      <c r="AF195" s="1796"/>
      <c r="AG195" s="1226"/>
      <c r="AH195" s="1226"/>
      <c r="AI195" s="1226"/>
      <c r="AL195" s="1454" t="s">
        <v>810</v>
      </c>
      <c r="AM195" s="3528"/>
      <c r="AN195" s="3506"/>
      <c r="AO195" s="3506"/>
      <c r="AP195" s="3506"/>
      <c r="AQ195" s="3506"/>
      <c r="AR195" s="3506"/>
      <c r="AS195" s="3506"/>
      <c r="AT195" s="3506"/>
      <c r="AU195" s="3506"/>
      <c r="AV195" s="3506"/>
      <c r="AW195" s="3529"/>
    </row>
    <row r="196" spans="1:49" s="1478" customFormat="1">
      <c r="A196" s="1477"/>
      <c r="B196" s="3572" t="s">
        <v>1890</v>
      </c>
      <c r="C196" s="3554"/>
      <c r="D196" s="3554"/>
      <c r="E196" s="3554"/>
      <c r="F196" s="3554"/>
      <c r="G196" s="3554"/>
      <c r="H196" s="3554"/>
      <c r="I196" s="3554"/>
      <c r="J196" s="3554"/>
      <c r="K196" s="3573"/>
      <c r="L196" s="3574">
        <v>5.7000000000000002E-2</v>
      </c>
      <c r="M196" s="3561"/>
      <c r="N196" s="3561"/>
      <c r="O196" s="1883" t="s">
        <v>1891</v>
      </c>
      <c r="P196" s="1887"/>
      <c r="Q196" s="1887"/>
      <c r="R196" s="1887"/>
      <c r="S196" s="1887"/>
      <c r="T196" s="1887"/>
      <c r="U196" s="1887"/>
      <c r="V196" s="1887"/>
      <c r="W196" s="1887"/>
      <c r="X196" s="1887"/>
      <c r="Y196" s="1887"/>
      <c r="Z196" s="1887"/>
      <c r="AA196" s="1887"/>
      <c r="AB196" s="1887"/>
      <c r="AC196" s="1887"/>
      <c r="AD196" s="1887"/>
      <c r="AE196" s="1902"/>
      <c r="AF196" s="384"/>
      <c r="AG196" s="384"/>
      <c r="AH196" s="384"/>
      <c r="AI196" s="384"/>
      <c r="AJ196" s="384"/>
      <c r="AK196" s="384"/>
      <c r="AM196" s="3528"/>
      <c r="AN196" s="3506"/>
      <c r="AO196" s="3506"/>
      <c r="AP196" s="3506"/>
      <c r="AQ196" s="3506"/>
      <c r="AR196" s="3506"/>
      <c r="AS196" s="3506"/>
      <c r="AT196" s="3506"/>
      <c r="AU196" s="3506"/>
      <c r="AV196" s="3506"/>
      <c r="AW196" s="3529"/>
    </row>
    <row r="197" spans="1:49" s="1478" customFormat="1">
      <c r="A197" s="1477"/>
      <c r="B197" s="3572" t="s">
        <v>1892</v>
      </c>
      <c r="C197" s="3554"/>
      <c r="D197" s="3554"/>
      <c r="E197" s="3554"/>
      <c r="F197" s="3554"/>
      <c r="G197" s="3554"/>
      <c r="H197" s="3554"/>
      <c r="I197" s="3554"/>
      <c r="J197" s="3554"/>
      <c r="K197" s="3573"/>
      <c r="L197" s="3574">
        <v>0</v>
      </c>
      <c r="M197" s="3561"/>
      <c r="N197" s="3561"/>
      <c r="O197" s="1883" t="s">
        <v>1909</v>
      </c>
      <c r="P197" s="1884"/>
      <c r="Q197" s="1888" t="s">
        <v>1126</v>
      </c>
      <c r="R197" s="1885"/>
      <c r="S197" s="1888"/>
      <c r="T197" s="1888"/>
      <c r="U197" s="1888"/>
      <c r="V197" s="1888"/>
      <c r="W197" s="1888"/>
      <c r="X197" s="1883"/>
      <c r="Y197" s="3574">
        <v>0</v>
      </c>
      <c r="Z197" s="3561"/>
      <c r="AA197" s="3561"/>
      <c r="AB197" s="3561"/>
      <c r="AC197" s="3561"/>
      <c r="AD197" s="1884" t="s">
        <v>1070</v>
      </c>
      <c r="AE197" s="1902"/>
      <c r="AF197" s="384"/>
      <c r="AG197" s="384"/>
      <c r="AH197" s="384"/>
      <c r="AI197" s="384"/>
      <c r="AJ197" s="384"/>
      <c r="AK197" s="384"/>
      <c r="AM197" s="3528"/>
      <c r="AN197" s="3506"/>
      <c r="AO197" s="3506"/>
      <c r="AP197" s="3506"/>
      <c r="AQ197" s="3506"/>
      <c r="AR197" s="3506"/>
      <c r="AS197" s="3506"/>
      <c r="AT197" s="3506"/>
      <c r="AU197" s="3506"/>
      <c r="AV197" s="3506"/>
      <c r="AW197" s="3529"/>
    </row>
    <row r="198" spans="1:49" s="1478" customFormat="1" ht="14">
      <c r="A198" s="383"/>
      <c r="B198" s="3572" t="s">
        <v>1893</v>
      </c>
      <c r="C198" s="3554"/>
      <c r="D198" s="3554"/>
      <c r="E198" s="3554"/>
      <c r="F198" s="3554"/>
      <c r="G198" s="3554"/>
      <c r="H198" s="3554"/>
      <c r="I198" s="3554"/>
      <c r="J198" s="3554"/>
      <c r="K198" s="3573"/>
      <c r="L198" s="3574">
        <v>0</v>
      </c>
      <c r="M198" s="3561"/>
      <c r="N198" s="3561"/>
      <c r="O198" s="1883" t="s">
        <v>1909</v>
      </c>
      <c r="P198" s="1887"/>
      <c r="Q198" s="1887"/>
      <c r="R198" s="1436"/>
      <c r="S198" s="1887"/>
      <c r="T198" s="1887"/>
      <c r="U198" s="1887"/>
      <c r="V198" s="1887"/>
      <c r="W198" s="1887"/>
      <c r="X198" s="1887"/>
      <c r="Y198" s="1887"/>
      <c r="Z198" s="1887"/>
      <c r="AA198" s="1887"/>
      <c r="AB198" s="1887"/>
      <c r="AC198" s="1884"/>
      <c r="AD198" s="1884"/>
      <c r="AE198" s="1902"/>
      <c r="AF198" s="384"/>
      <c r="AG198" s="384"/>
      <c r="AH198" s="384"/>
      <c r="AI198" s="384"/>
      <c r="AJ198" s="384"/>
      <c r="AK198" s="384"/>
      <c r="AM198" s="3528"/>
      <c r="AN198" s="3506"/>
      <c r="AO198" s="3506"/>
      <c r="AP198" s="3506"/>
      <c r="AQ198" s="3506"/>
      <c r="AR198" s="3506"/>
      <c r="AS198" s="3506"/>
      <c r="AT198" s="3506"/>
      <c r="AU198" s="3506"/>
      <c r="AV198" s="3506"/>
      <c r="AW198" s="3529"/>
    </row>
    <row r="199" spans="1:49" s="1478" customFormat="1" ht="14.25" customHeight="1">
      <c r="B199" s="3572" t="s">
        <v>1894</v>
      </c>
      <c r="C199" s="3554"/>
      <c r="D199" s="3554"/>
      <c r="E199" s="3554"/>
      <c r="F199" s="3554"/>
      <c r="G199" s="3554"/>
      <c r="H199" s="3554"/>
      <c r="I199" s="3554"/>
      <c r="J199" s="3554"/>
      <c r="K199" s="3573"/>
      <c r="L199" s="3574">
        <v>2900</v>
      </c>
      <c r="M199" s="3561"/>
      <c r="N199" s="3561"/>
      <c r="O199" s="1883" t="s">
        <v>1891</v>
      </c>
      <c r="P199" s="1884"/>
      <c r="Q199" s="1888" t="s">
        <v>1126</v>
      </c>
      <c r="R199" s="1885"/>
      <c r="S199" s="1888"/>
      <c r="T199" s="1888"/>
      <c r="U199" s="1888"/>
      <c r="V199" s="1888"/>
      <c r="W199" s="1888"/>
      <c r="X199" s="1883"/>
      <c r="Y199" s="3574">
        <v>2600</v>
      </c>
      <c r="Z199" s="3561"/>
      <c r="AA199" s="3561"/>
      <c r="AB199" s="3561"/>
      <c r="AC199" s="3561"/>
      <c r="AD199" s="1884" t="s">
        <v>1070</v>
      </c>
      <c r="AE199" s="1902"/>
      <c r="AF199" s="384"/>
      <c r="AG199" s="384"/>
      <c r="AH199" s="384"/>
      <c r="AI199" s="384"/>
      <c r="AJ199" s="384"/>
      <c r="AK199" s="384"/>
      <c r="AM199" s="3528"/>
      <c r="AN199" s="3506"/>
      <c r="AO199" s="3506"/>
      <c r="AP199" s="3506"/>
      <c r="AQ199" s="3506"/>
      <c r="AR199" s="3506"/>
      <c r="AS199" s="3506"/>
      <c r="AT199" s="3506"/>
      <c r="AU199" s="3506"/>
      <c r="AV199" s="3506"/>
      <c r="AW199" s="3529"/>
    </row>
    <row r="200" spans="1:49" s="1478" customFormat="1" ht="14.25" customHeight="1">
      <c r="B200" s="3555"/>
      <c r="C200" s="3556"/>
      <c r="D200" s="3556"/>
      <c r="E200" s="3556"/>
      <c r="F200" s="3556"/>
      <c r="G200" s="3557"/>
      <c r="H200" s="1879"/>
      <c r="I200" s="1887"/>
      <c r="J200" s="1887"/>
      <c r="K200" s="1887"/>
      <c r="L200" s="1887"/>
      <c r="M200" s="1887"/>
      <c r="N200" s="1887"/>
      <c r="O200" s="1887"/>
      <c r="P200" s="1887"/>
      <c r="Q200" s="1887"/>
      <c r="R200" s="1887"/>
      <c r="S200" s="1887"/>
      <c r="T200" s="1887"/>
      <c r="U200" s="1887"/>
      <c r="V200" s="1887"/>
      <c r="W200" s="1887"/>
      <c r="X200" s="1887"/>
      <c r="Y200" s="1887"/>
      <c r="Z200" s="1887"/>
      <c r="AA200" s="1887"/>
      <c r="AB200" s="1887"/>
      <c r="AC200" s="1887"/>
      <c r="AD200" s="1887"/>
      <c r="AE200" s="1902"/>
      <c r="AF200" s="384"/>
      <c r="AG200" s="384"/>
      <c r="AH200" s="384"/>
      <c r="AI200" s="384"/>
      <c r="AJ200" s="384"/>
      <c r="AK200" s="384"/>
      <c r="AM200" s="3528"/>
      <c r="AN200" s="3506"/>
      <c r="AO200" s="3506"/>
      <c r="AP200" s="3506"/>
      <c r="AQ200" s="3506"/>
      <c r="AR200" s="3506"/>
      <c r="AS200" s="3506"/>
      <c r="AT200" s="3506"/>
      <c r="AU200" s="3506"/>
      <c r="AV200" s="3506"/>
      <c r="AW200" s="3529"/>
    </row>
    <row r="201" spans="1:49" s="1478" customFormat="1" ht="14">
      <c r="A201" s="383"/>
      <c r="B201" s="3563" t="s">
        <v>1895</v>
      </c>
      <c r="C201" s="3564"/>
      <c r="D201" s="3564"/>
      <c r="E201" s="3564"/>
      <c r="F201" s="3564"/>
      <c r="G201" s="3564"/>
      <c r="H201" s="3564"/>
      <c r="I201" s="3565"/>
      <c r="J201" s="3566" t="s">
        <v>1128</v>
      </c>
      <c r="K201" s="3567"/>
      <c r="L201" s="3567"/>
      <c r="M201" s="3568"/>
      <c r="N201" s="3566" t="s">
        <v>1129</v>
      </c>
      <c r="O201" s="3567"/>
      <c r="P201" s="3567"/>
      <c r="Q201" s="3567"/>
      <c r="R201" s="3567"/>
      <c r="S201" s="3567"/>
      <c r="T201" s="3567"/>
      <c r="U201" s="3567"/>
      <c r="V201" s="3567"/>
      <c r="W201" s="3567"/>
      <c r="X201" s="3567"/>
      <c r="Y201" s="3567"/>
      <c r="Z201" s="3567"/>
      <c r="AA201" s="3567"/>
      <c r="AB201" s="3567"/>
      <c r="AC201" s="3567"/>
      <c r="AD201" s="3567"/>
      <c r="AE201" s="1902"/>
      <c r="AF201" s="384"/>
      <c r="AG201" s="384"/>
      <c r="AH201" s="384"/>
      <c r="AI201" s="384"/>
      <c r="AJ201" s="384"/>
      <c r="AK201" s="384"/>
      <c r="AM201" s="3528"/>
      <c r="AN201" s="3506"/>
      <c r="AO201" s="3506"/>
      <c r="AP201" s="3506"/>
      <c r="AQ201" s="3506"/>
      <c r="AR201" s="3506"/>
      <c r="AS201" s="3506"/>
      <c r="AT201" s="3506"/>
      <c r="AU201" s="3506"/>
      <c r="AV201" s="3506"/>
      <c r="AW201" s="3529"/>
    </row>
    <row r="202" spans="1:49" s="1478" customFormat="1" ht="14">
      <c r="A202" s="383"/>
      <c r="B202" s="1889" t="s">
        <v>1896</v>
      </c>
      <c r="C202" s="1890"/>
      <c r="D202" s="1890"/>
      <c r="E202" s="1890"/>
      <c r="F202" s="1890"/>
      <c r="G202" s="1890"/>
      <c r="H202" s="1890"/>
      <c r="I202" s="1891"/>
      <c r="J202" s="3560"/>
      <c r="K202" s="3561"/>
      <c r="L202" s="3561"/>
      <c r="M202" s="1883" t="s">
        <v>1130</v>
      </c>
      <c r="N202" s="3575"/>
      <c r="O202" s="3576"/>
      <c r="P202" s="3576"/>
      <c r="Q202" s="3576"/>
      <c r="R202" s="3576"/>
      <c r="S202" s="3576"/>
      <c r="T202" s="3576"/>
      <c r="U202" s="3576"/>
      <c r="V202" s="3576"/>
      <c r="W202" s="3576"/>
      <c r="X202" s="3576"/>
      <c r="Y202" s="3576"/>
      <c r="Z202" s="3576"/>
      <c r="AA202" s="3576"/>
      <c r="AB202" s="3576"/>
      <c r="AC202" s="3576"/>
      <c r="AD202" s="3576"/>
      <c r="AE202" s="1902"/>
      <c r="AF202" s="384"/>
      <c r="AG202" s="384"/>
      <c r="AH202" s="384"/>
      <c r="AI202" s="384"/>
      <c r="AJ202" s="384"/>
      <c r="AK202" s="384"/>
      <c r="AM202" s="3528"/>
      <c r="AN202" s="3506"/>
      <c r="AO202" s="3506"/>
      <c r="AP202" s="3506"/>
      <c r="AQ202" s="3506"/>
      <c r="AR202" s="3506"/>
      <c r="AS202" s="3506"/>
      <c r="AT202" s="3506"/>
      <c r="AU202" s="3506"/>
      <c r="AV202" s="3506"/>
      <c r="AW202" s="3529"/>
    </row>
    <row r="203" spans="1:49" s="1478" customFormat="1" ht="14">
      <c r="A203" s="383"/>
      <c r="B203" s="1889" t="s">
        <v>1897</v>
      </c>
      <c r="C203" s="1890"/>
      <c r="D203" s="1890"/>
      <c r="E203" s="1890"/>
      <c r="F203" s="1890"/>
      <c r="G203" s="1890"/>
      <c r="H203" s="1890"/>
      <c r="I203" s="1891"/>
      <c r="J203" s="3560"/>
      <c r="K203" s="3561"/>
      <c r="L203" s="3561"/>
      <c r="M203" s="1883" t="s">
        <v>1130</v>
      </c>
      <c r="N203" s="3575"/>
      <c r="O203" s="3576"/>
      <c r="P203" s="3576"/>
      <c r="Q203" s="3576"/>
      <c r="R203" s="3576"/>
      <c r="S203" s="3576"/>
      <c r="T203" s="3576"/>
      <c r="U203" s="3576"/>
      <c r="V203" s="3576"/>
      <c r="W203" s="3576"/>
      <c r="X203" s="3576"/>
      <c r="Y203" s="3576"/>
      <c r="Z203" s="3576"/>
      <c r="AA203" s="3576"/>
      <c r="AB203" s="3576"/>
      <c r="AC203" s="3576"/>
      <c r="AD203" s="3576"/>
      <c r="AE203" s="1902"/>
      <c r="AF203" s="384"/>
      <c r="AG203" s="384"/>
      <c r="AH203" s="384"/>
      <c r="AI203" s="384"/>
      <c r="AJ203" s="384"/>
      <c r="AK203" s="384"/>
      <c r="AM203" s="3528"/>
      <c r="AN203" s="3506"/>
      <c r="AO203" s="3506"/>
      <c r="AP203" s="3506"/>
      <c r="AQ203" s="3506"/>
      <c r="AR203" s="3506"/>
      <c r="AS203" s="3506"/>
      <c r="AT203" s="3506"/>
      <c r="AU203" s="3506"/>
      <c r="AV203" s="3506"/>
      <c r="AW203" s="3529"/>
    </row>
    <row r="204" spans="1:49" s="1478" customFormat="1" ht="14">
      <c r="A204" s="383"/>
      <c r="B204" s="1889" t="s">
        <v>1898</v>
      </c>
      <c r="C204" s="1890"/>
      <c r="D204" s="1890"/>
      <c r="E204" s="1890"/>
      <c r="F204" s="1890"/>
      <c r="G204" s="1890"/>
      <c r="H204" s="1890"/>
      <c r="I204" s="1891"/>
      <c r="J204" s="3560"/>
      <c r="K204" s="3561"/>
      <c r="L204" s="3561"/>
      <c r="M204" s="1883" t="s">
        <v>1130</v>
      </c>
      <c r="N204" s="3575"/>
      <c r="O204" s="3576"/>
      <c r="P204" s="3576"/>
      <c r="Q204" s="3576"/>
      <c r="R204" s="3576"/>
      <c r="S204" s="3576"/>
      <c r="T204" s="3576"/>
      <c r="U204" s="3576"/>
      <c r="V204" s="3576"/>
      <c r="W204" s="3576"/>
      <c r="X204" s="3576"/>
      <c r="Y204" s="3576"/>
      <c r="Z204" s="3576"/>
      <c r="AA204" s="3576"/>
      <c r="AB204" s="3576"/>
      <c r="AC204" s="3576"/>
      <c r="AD204" s="3576"/>
      <c r="AE204" s="1902"/>
      <c r="AF204" s="384"/>
      <c r="AG204" s="384"/>
      <c r="AH204" s="384"/>
      <c r="AI204" s="384"/>
      <c r="AJ204" s="384"/>
      <c r="AK204" s="384"/>
      <c r="AM204" s="3528"/>
      <c r="AN204" s="3506"/>
      <c r="AO204" s="3506"/>
      <c r="AP204" s="3506"/>
      <c r="AQ204" s="3506"/>
      <c r="AR204" s="3506"/>
      <c r="AS204" s="3506"/>
      <c r="AT204" s="3506"/>
      <c r="AU204" s="3506"/>
      <c r="AV204" s="3506"/>
      <c r="AW204" s="3529"/>
    </row>
    <row r="205" spans="1:49" s="1478" customFormat="1" ht="14">
      <c r="A205" s="383"/>
      <c r="B205" s="1889" t="s">
        <v>1899</v>
      </c>
      <c r="C205" s="1890"/>
      <c r="D205" s="1890"/>
      <c r="E205" s="1890"/>
      <c r="F205" s="1890"/>
      <c r="G205" s="1890"/>
      <c r="H205" s="1890"/>
      <c r="I205" s="1891"/>
      <c r="J205" s="3560"/>
      <c r="K205" s="3561"/>
      <c r="L205" s="3561"/>
      <c r="M205" s="1883" t="s">
        <v>1130</v>
      </c>
      <c r="N205" s="3575"/>
      <c r="O205" s="3576"/>
      <c r="P205" s="3576"/>
      <c r="Q205" s="3576"/>
      <c r="R205" s="3576"/>
      <c r="S205" s="3576"/>
      <c r="T205" s="3576"/>
      <c r="U205" s="3576"/>
      <c r="V205" s="3576"/>
      <c r="W205" s="3576"/>
      <c r="X205" s="3576"/>
      <c r="Y205" s="3576"/>
      <c r="Z205" s="3576"/>
      <c r="AA205" s="3576"/>
      <c r="AB205" s="3576"/>
      <c r="AC205" s="3576"/>
      <c r="AD205" s="3576"/>
      <c r="AE205" s="1902"/>
      <c r="AF205" s="384"/>
      <c r="AG205" s="384"/>
      <c r="AH205" s="384"/>
      <c r="AI205" s="384"/>
      <c r="AJ205" s="384"/>
      <c r="AK205" s="384"/>
      <c r="AM205" s="3528"/>
      <c r="AN205" s="3506"/>
      <c r="AO205" s="3506"/>
      <c r="AP205" s="3506"/>
      <c r="AQ205" s="3506"/>
      <c r="AR205" s="3506"/>
      <c r="AS205" s="3506"/>
      <c r="AT205" s="3506"/>
      <c r="AU205" s="3506"/>
      <c r="AV205" s="3506"/>
      <c r="AW205" s="3529"/>
    </row>
    <row r="206" spans="1:49" s="1478" customFormat="1" ht="14">
      <c r="A206" s="383"/>
      <c r="B206" s="1889"/>
      <c r="C206" s="1890"/>
      <c r="D206" s="1890"/>
      <c r="E206" s="1890"/>
      <c r="F206" s="1890"/>
      <c r="G206" s="1891" t="s">
        <v>188</v>
      </c>
      <c r="H206" s="1890"/>
      <c r="I206" s="1891"/>
      <c r="J206" s="3560"/>
      <c r="K206" s="3561"/>
      <c r="L206" s="3561"/>
      <c r="M206" s="1883" t="s">
        <v>1130</v>
      </c>
      <c r="N206" s="1892"/>
      <c r="O206" s="1893"/>
      <c r="P206" s="1887"/>
      <c r="Q206" s="1893"/>
      <c r="R206" s="1887"/>
      <c r="S206" s="1887"/>
      <c r="T206" s="1887"/>
      <c r="U206" s="1887"/>
      <c r="V206" s="1887"/>
      <c r="W206" s="1887"/>
      <c r="X206" s="1887"/>
      <c r="Y206" s="1887"/>
      <c r="Z206" s="1887"/>
      <c r="AA206" s="1887"/>
      <c r="AB206" s="1887"/>
      <c r="AC206" s="1887"/>
      <c r="AD206" s="1887"/>
      <c r="AE206" s="384"/>
      <c r="AF206" s="384"/>
      <c r="AG206" s="384"/>
      <c r="AH206" s="384"/>
      <c r="AI206" s="384"/>
      <c r="AJ206" s="384"/>
      <c r="AK206" s="384"/>
      <c r="AM206" s="3528"/>
      <c r="AN206" s="3506"/>
      <c r="AO206" s="3506"/>
      <c r="AP206" s="3506"/>
      <c r="AQ206" s="3506"/>
      <c r="AR206" s="3506"/>
      <c r="AS206" s="3506"/>
      <c r="AT206" s="3506"/>
      <c r="AU206" s="3506"/>
      <c r="AV206" s="3506"/>
      <c r="AW206" s="3529"/>
    </row>
    <row r="207" spans="1:49" s="1478" customFormat="1" ht="14">
      <c r="A207" s="383"/>
      <c r="B207" s="1879" t="s">
        <v>1900</v>
      </c>
      <c r="C207" s="1879"/>
      <c r="D207" s="1879"/>
      <c r="E207" s="1879"/>
      <c r="F207" s="1879"/>
      <c r="G207" s="1879"/>
      <c r="H207" s="1879"/>
      <c r="I207" s="1887"/>
      <c r="J207" s="1887"/>
      <c r="K207" s="1887"/>
      <c r="L207" s="1887"/>
      <c r="M207" s="1887"/>
      <c r="N207" s="1887"/>
      <c r="O207" s="1887"/>
      <c r="P207" s="1887"/>
      <c r="Q207" s="1887"/>
      <c r="R207" s="1887"/>
      <c r="S207" s="1887"/>
      <c r="T207" s="1887"/>
      <c r="U207" s="1887"/>
      <c r="V207" s="1887"/>
      <c r="W207" s="1887"/>
      <c r="X207" s="1887"/>
      <c r="Y207" s="1887"/>
      <c r="Z207" s="1887"/>
      <c r="AA207" s="1887"/>
      <c r="AB207" s="1887"/>
      <c r="AC207" s="1887"/>
      <c r="AD207" s="1887"/>
      <c r="AE207" s="384"/>
      <c r="AF207" s="384"/>
      <c r="AG207" s="384"/>
      <c r="AH207" s="384"/>
      <c r="AI207" s="384"/>
      <c r="AJ207" s="384"/>
      <c r="AK207" s="384"/>
      <c r="AM207" s="3528"/>
      <c r="AN207" s="3506"/>
      <c r="AO207" s="3506"/>
      <c r="AP207" s="3506"/>
      <c r="AQ207" s="3506"/>
      <c r="AR207" s="3506"/>
      <c r="AS207" s="3506"/>
      <c r="AT207" s="3506"/>
      <c r="AU207" s="3506"/>
      <c r="AV207" s="3506"/>
      <c r="AW207" s="3529"/>
    </row>
    <row r="208" spans="1:49" s="1478" customFormat="1" ht="14.5" customHeight="1">
      <c r="A208" s="383"/>
      <c r="B208" s="3563" t="s">
        <v>1901</v>
      </c>
      <c r="C208" s="3564"/>
      <c r="D208" s="3564"/>
      <c r="E208" s="3564"/>
      <c r="F208" s="3564"/>
      <c r="G208" s="3564"/>
      <c r="H208" s="3564"/>
      <c r="I208" s="3565"/>
      <c r="J208" s="1884"/>
      <c r="K208" s="1884"/>
      <c r="L208" s="1884"/>
      <c r="M208" s="1894" t="s">
        <v>1128</v>
      </c>
      <c r="N208" s="1884"/>
      <c r="O208" s="1883"/>
      <c r="P208" s="1884"/>
      <c r="Q208" s="1884"/>
      <c r="R208" s="1884"/>
      <c r="S208" s="1884"/>
      <c r="T208" s="1884"/>
      <c r="U208" s="1884"/>
      <c r="V208" s="1884"/>
      <c r="W208" s="1894" t="s">
        <v>161</v>
      </c>
      <c r="X208" s="1884"/>
      <c r="Y208" s="1884"/>
      <c r="Z208" s="1884"/>
      <c r="AA208" s="1884"/>
      <c r="AB208" s="1884"/>
      <c r="AC208" s="1884"/>
      <c r="AD208" s="1883"/>
      <c r="AE208" s="384"/>
      <c r="AF208" s="384"/>
      <c r="AG208" s="384"/>
      <c r="AH208" s="384"/>
      <c r="AI208" s="384"/>
      <c r="AJ208" s="384"/>
      <c r="AK208" s="384"/>
      <c r="AM208" s="3530" t="s">
        <v>2450</v>
      </c>
      <c r="AN208" s="3474"/>
      <c r="AO208" s="3474"/>
      <c r="AP208" s="3474"/>
      <c r="AQ208" s="3474"/>
      <c r="AR208" s="3474"/>
      <c r="AS208" s="3474"/>
      <c r="AT208" s="3474"/>
      <c r="AU208" s="3474"/>
      <c r="AV208" s="3474"/>
      <c r="AW208" s="3475"/>
    </row>
    <row r="209" spans="1:49" s="1478" customFormat="1" ht="14">
      <c r="A209" s="383"/>
      <c r="B209" s="1895"/>
      <c r="C209" s="1896"/>
      <c r="D209" s="1896"/>
      <c r="E209" s="1896"/>
      <c r="F209" s="1896"/>
      <c r="G209" s="1896"/>
      <c r="H209" s="1896"/>
      <c r="I209" s="1897"/>
      <c r="J209" s="3560"/>
      <c r="K209" s="3561"/>
      <c r="L209" s="3561"/>
      <c r="M209" s="3561"/>
      <c r="N209" s="3561"/>
      <c r="O209" s="1883" t="s">
        <v>1131</v>
      </c>
      <c r="P209" s="3575"/>
      <c r="Q209" s="3576"/>
      <c r="R209" s="3576"/>
      <c r="S209" s="3576"/>
      <c r="T209" s="3576"/>
      <c r="U209" s="3576"/>
      <c r="V209" s="3576"/>
      <c r="W209" s="3576"/>
      <c r="X209" s="3576"/>
      <c r="Y209" s="3576"/>
      <c r="Z209" s="3576"/>
      <c r="AA209" s="3576"/>
      <c r="AB209" s="3576"/>
      <c r="AC209" s="3576"/>
      <c r="AD209" s="3577"/>
      <c r="AE209" s="384"/>
      <c r="AF209" s="384"/>
      <c r="AG209" s="384"/>
      <c r="AH209" s="384"/>
      <c r="AI209" s="384"/>
      <c r="AJ209" s="384"/>
      <c r="AK209" s="384"/>
      <c r="AM209" s="3476"/>
      <c r="AN209" s="3477"/>
      <c r="AO209" s="3477"/>
      <c r="AP209" s="3477"/>
      <c r="AQ209" s="3477"/>
      <c r="AR209" s="3477"/>
      <c r="AS209" s="3477"/>
      <c r="AT209" s="3477"/>
      <c r="AU209" s="3477"/>
      <c r="AV209" s="3477"/>
      <c r="AW209" s="3478"/>
    </row>
    <row r="210" spans="1:49" s="1478" customFormat="1" ht="14">
      <c r="A210" s="383"/>
      <c r="B210" s="1895"/>
      <c r="C210" s="1896"/>
      <c r="D210" s="1896"/>
      <c r="E210" s="1896"/>
      <c r="F210" s="1896"/>
      <c r="G210" s="1896"/>
      <c r="H210" s="1896"/>
      <c r="I210" s="1897"/>
      <c r="J210" s="3560"/>
      <c r="K210" s="3561"/>
      <c r="L210" s="3561"/>
      <c r="M210" s="3561"/>
      <c r="N210" s="3561"/>
      <c r="O210" s="1883" t="s">
        <v>1131</v>
      </c>
      <c r="P210" s="3575"/>
      <c r="Q210" s="3576"/>
      <c r="R210" s="3576"/>
      <c r="S210" s="3576"/>
      <c r="T210" s="3576"/>
      <c r="U210" s="3576"/>
      <c r="V210" s="3576"/>
      <c r="W210" s="3576"/>
      <c r="X210" s="3576"/>
      <c r="Y210" s="3576"/>
      <c r="Z210" s="3576"/>
      <c r="AA210" s="3576"/>
      <c r="AB210" s="3576"/>
      <c r="AC210" s="3576"/>
      <c r="AD210" s="3577"/>
      <c r="AE210" s="384"/>
      <c r="AF210" s="384"/>
      <c r="AG210" s="384"/>
      <c r="AH210" s="384"/>
      <c r="AI210" s="384"/>
      <c r="AJ210" s="384"/>
      <c r="AK210" s="384"/>
      <c r="AM210" s="3476"/>
      <c r="AN210" s="3477"/>
      <c r="AO210" s="3477"/>
      <c r="AP210" s="3477"/>
      <c r="AQ210" s="3477"/>
      <c r="AR210" s="3477"/>
      <c r="AS210" s="3477"/>
      <c r="AT210" s="3477"/>
      <c r="AU210" s="3477"/>
      <c r="AV210" s="3477"/>
      <c r="AW210" s="3478"/>
    </row>
    <row r="211" spans="1:49" s="1478" customFormat="1" ht="14">
      <c r="A211" s="383"/>
      <c r="B211" s="1895"/>
      <c r="C211" s="1890"/>
      <c r="D211" s="1890"/>
      <c r="E211" s="1890"/>
      <c r="F211" s="1890"/>
      <c r="G211" s="1890"/>
      <c r="H211" s="1890"/>
      <c r="I211" s="1891"/>
      <c r="J211" s="3560"/>
      <c r="K211" s="3561"/>
      <c r="L211" s="3561"/>
      <c r="M211" s="3561"/>
      <c r="N211" s="3561"/>
      <c r="O211" s="1883" t="s">
        <v>1131</v>
      </c>
      <c r="P211" s="3575"/>
      <c r="Q211" s="3576"/>
      <c r="R211" s="3576"/>
      <c r="S211" s="3576"/>
      <c r="T211" s="3576"/>
      <c r="U211" s="3576"/>
      <c r="V211" s="3576"/>
      <c r="W211" s="3576"/>
      <c r="X211" s="3576"/>
      <c r="Y211" s="3576"/>
      <c r="Z211" s="3576"/>
      <c r="AA211" s="3576"/>
      <c r="AB211" s="3576"/>
      <c r="AC211" s="3576"/>
      <c r="AD211" s="3577"/>
      <c r="AE211" s="384"/>
      <c r="AF211" s="384"/>
      <c r="AG211" s="384"/>
      <c r="AH211" s="384"/>
      <c r="AI211" s="384"/>
      <c r="AJ211" s="384"/>
      <c r="AK211" s="384"/>
      <c r="AM211" s="3476"/>
      <c r="AN211" s="3477"/>
      <c r="AO211" s="3477"/>
      <c r="AP211" s="3477"/>
      <c r="AQ211" s="3477"/>
      <c r="AR211" s="3477"/>
      <c r="AS211" s="3477"/>
      <c r="AT211" s="3477"/>
      <c r="AU211" s="3477"/>
      <c r="AV211" s="3477"/>
      <c r="AW211" s="3478"/>
    </row>
    <row r="212" spans="1:49" s="1478" customFormat="1" ht="14">
      <c r="A212" s="383"/>
      <c r="B212" s="1879" t="s">
        <v>1902</v>
      </c>
      <c r="C212" s="1879"/>
      <c r="D212" s="1879"/>
      <c r="E212" s="1879"/>
      <c r="F212" s="1879"/>
      <c r="G212" s="1879"/>
      <c r="H212" s="1879"/>
      <c r="I212" s="1887"/>
      <c r="J212" s="1887"/>
      <c r="K212" s="1887"/>
      <c r="L212" s="1887"/>
      <c r="M212" s="1887"/>
      <c r="N212" s="1887"/>
      <c r="O212" s="1887"/>
      <c r="P212" s="1887"/>
      <c r="Q212" s="1887"/>
      <c r="R212" s="1887"/>
      <c r="S212" s="1887"/>
      <c r="T212" s="1887"/>
      <c r="U212" s="1887"/>
      <c r="V212" s="1887"/>
      <c r="W212" s="1887"/>
      <c r="X212" s="1887"/>
      <c r="Y212" s="1887"/>
      <c r="Z212" s="1887"/>
      <c r="AA212" s="1887"/>
      <c r="AB212" s="1887"/>
      <c r="AC212" s="1887"/>
      <c r="AD212" s="1887"/>
      <c r="AE212" s="384"/>
      <c r="AF212" s="384"/>
      <c r="AG212" s="384"/>
      <c r="AH212" s="384"/>
      <c r="AI212" s="384"/>
      <c r="AJ212" s="384"/>
      <c r="AK212" s="384"/>
      <c r="AM212" s="3476"/>
      <c r="AN212" s="3477"/>
      <c r="AO212" s="3477"/>
      <c r="AP212" s="3477"/>
      <c r="AQ212" s="3477"/>
      <c r="AR212" s="3477"/>
      <c r="AS212" s="3477"/>
      <c r="AT212" s="3477"/>
      <c r="AU212" s="3477"/>
      <c r="AV212" s="3477"/>
      <c r="AW212" s="3478"/>
    </row>
    <row r="213" spans="1:49" s="1478" customFormat="1" ht="14">
      <c r="A213" s="383"/>
      <c r="B213" s="3563" t="s">
        <v>1903</v>
      </c>
      <c r="C213" s="3564"/>
      <c r="D213" s="3564"/>
      <c r="E213" s="3564"/>
      <c r="F213" s="3564"/>
      <c r="G213" s="3564"/>
      <c r="H213" s="3564"/>
      <c r="I213" s="3565"/>
      <c r="J213" s="3566" t="s">
        <v>1132</v>
      </c>
      <c r="K213" s="3567"/>
      <c r="L213" s="3567"/>
      <c r="M213" s="3567"/>
      <c r="N213" s="3567"/>
      <c r="O213" s="3568"/>
      <c r="P213" s="3566" t="s">
        <v>1133</v>
      </c>
      <c r="Q213" s="3567"/>
      <c r="R213" s="3567"/>
      <c r="S213" s="3567"/>
      <c r="T213" s="3567"/>
      <c r="U213" s="3568"/>
      <c r="V213" s="3566" t="s">
        <v>161</v>
      </c>
      <c r="W213" s="3567"/>
      <c r="X213" s="3567"/>
      <c r="Y213" s="3567"/>
      <c r="Z213" s="3567"/>
      <c r="AA213" s="3567"/>
      <c r="AB213" s="3567"/>
      <c r="AC213" s="3567"/>
      <c r="AD213" s="3568"/>
      <c r="AE213" s="384"/>
      <c r="AF213" s="384"/>
      <c r="AG213" s="384"/>
      <c r="AH213" s="384"/>
      <c r="AI213" s="384"/>
      <c r="AJ213" s="384"/>
      <c r="AK213" s="384"/>
      <c r="AM213" s="3476"/>
      <c r="AN213" s="3477"/>
      <c r="AO213" s="3477"/>
      <c r="AP213" s="3477"/>
      <c r="AQ213" s="3477"/>
      <c r="AR213" s="3477"/>
      <c r="AS213" s="3477"/>
      <c r="AT213" s="3477"/>
      <c r="AU213" s="3477"/>
      <c r="AV213" s="3477"/>
      <c r="AW213" s="3478"/>
    </row>
    <row r="214" spans="1:49" s="1478" customFormat="1" ht="14">
      <c r="A214" s="383"/>
      <c r="B214" s="3555"/>
      <c r="C214" s="3556"/>
      <c r="D214" s="3556"/>
      <c r="E214" s="3556"/>
      <c r="F214" s="3556"/>
      <c r="G214" s="3556"/>
      <c r="H214" s="3556"/>
      <c r="I214" s="3557"/>
      <c r="J214" s="3560"/>
      <c r="K214" s="3561"/>
      <c r="L214" s="3561"/>
      <c r="M214" s="3561"/>
      <c r="N214" s="3561"/>
      <c r="O214" s="1883" t="s">
        <v>1904</v>
      </c>
      <c r="P214" s="3560"/>
      <c r="Q214" s="3561"/>
      <c r="R214" s="3561"/>
      <c r="S214" s="3561"/>
      <c r="T214" s="3561"/>
      <c r="U214" s="1883" t="s">
        <v>1905</v>
      </c>
      <c r="V214" s="3575"/>
      <c r="W214" s="3576"/>
      <c r="X214" s="3576"/>
      <c r="Y214" s="3576"/>
      <c r="Z214" s="3576"/>
      <c r="AA214" s="3576"/>
      <c r="AB214" s="3576"/>
      <c r="AC214" s="3576"/>
      <c r="AD214" s="3577"/>
      <c r="AE214" s="384"/>
      <c r="AF214" s="384"/>
      <c r="AG214" s="384"/>
      <c r="AH214" s="384"/>
      <c r="AI214" s="384"/>
      <c r="AJ214" s="384"/>
      <c r="AK214" s="384"/>
      <c r="AM214" s="3476"/>
      <c r="AN214" s="3477"/>
      <c r="AO214" s="3477"/>
      <c r="AP214" s="3477"/>
      <c r="AQ214" s="3477"/>
      <c r="AR214" s="3477"/>
      <c r="AS214" s="3477"/>
      <c r="AT214" s="3477"/>
      <c r="AU214" s="3477"/>
      <c r="AV214" s="3477"/>
      <c r="AW214" s="3478"/>
    </row>
    <row r="215" spans="1:49" s="1478" customFormat="1" ht="14">
      <c r="A215" s="383"/>
      <c r="B215" s="3555"/>
      <c r="C215" s="3556"/>
      <c r="D215" s="3556"/>
      <c r="E215" s="3556"/>
      <c r="F215" s="3556"/>
      <c r="G215" s="3556"/>
      <c r="H215" s="3556"/>
      <c r="I215" s="3557"/>
      <c r="J215" s="3560"/>
      <c r="K215" s="3561"/>
      <c r="L215" s="3561"/>
      <c r="M215" s="3561"/>
      <c r="N215" s="3561"/>
      <c r="O215" s="1883" t="s">
        <v>1904</v>
      </c>
      <c r="P215" s="3560"/>
      <c r="Q215" s="3561"/>
      <c r="R215" s="3561"/>
      <c r="S215" s="3561"/>
      <c r="T215" s="3561"/>
      <c r="U215" s="1883" t="s">
        <v>1905</v>
      </c>
      <c r="V215" s="3575"/>
      <c r="W215" s="3576"/>
      <c r="X215" s="3576"/>
      <c r="Y215" s="3576"/>
      <c r="Z215" s="3576"/>
      <c r="AA215" s="3576"/>
      <c r="AB215" s="3576"/>
      <c r="AC215" s="3576"/>
      <c r="AD215" s="3577"/>
      <c r="AE215" s="384"/>
      <c r="AF215" s="384"/>
      <c r="AG215" s="384"/>
      <c r="AH215" s="384"/>
      <c r="AI215" s="384"/>
      <c r="AJ215" s="384"/>
      <c r="AK215" s="384"/>
      <c r="AM215" s="3476"/>
      <c r="AN215" s="3477"/>
      <c r="AO215" s="3477"/>
      <c r="AP215" s="3477"/>
      <c r="AQ215" s="3477"/>
      <c r="AR215" s="3477"/>
      <c r="AS215" s="3477"/>
      <c r="AT215" s="3477"/>
      <c r="AU215" s="3477"/>
      <c r="AV215" s="3477"/>
      <c r="AW215" s="3478"/>
    </row>
    <row r="216" spans="1:49" s="1478" customFormat="1" ht="14">
      <c r="A216" s="383"/>
      <c r="B216" s="3555"/>
      <c r="C216" s="3556"/>
      <c r="D216" s="3556"/>
      <c r="E216" s="3556"/>
      <c r="F216" s="3556"/>
      <c r="G216" s="3556"/>
      <c r="H216" s="3556"/>
      <c r="I216" s="3557"/>
      <c r="J216" s="3560"/>
      <c r="K216" s="3561"/>
      <c r="L216" s="3561"/>
      <c r="M216" s="3561"/>
      <c r="N216" s="3561"/>
      <c r="O216" s="1883" t="s">
        <v>1904</v>
      </c>
      <c r="P216" s="3560"/>
      <c r="Q216" s="3561"/>
      <c r="R216" s="3561"/>
      <c r="S216" s="3561"/>
      <c r="T216" s="3561"/>
      <c r="U216" s="1883" t="s">
        <v>1134</v>
      </c>
      <c r="V216" s="3575"/>
      <c r="W216" s="3576"/>
      <c r="X216" s="3576"/>
      <c r="Y216" s="3576"/>
      <c r="Z216" s="3576"/>
      <c r="AA216" s="3576"/>
      <c r="AB216" s="3576"/>
      <c r="AC216" s="3576"/>
      <c r="AD216" s="3577"/>
      <c r="AE216" s="384"/>
      <c r="AF216" s="384"/>
      <c r="AG216" s="384"/>
      <c r="AH216" s="384"/>
      <c r="AI216" s="384"/>
      <c r="AJ216" s="384"/>
      <c r="AK216" s="384"/>
      <c r="AM216" s="3476"/>
      <c r="AN216" s="3477"/>
      <c r="AO216" s="3477"/>
      <c r="AP216" s="3477"/>
      <c r="AQ216" s="3477"/>
      <c r="AR216" s="3477"/>
      <c r="AS216" s="3477"/>
      <c r="AT216" s="3477"/>
      <c r="AU216" s="3477"/>
      <c r="AV216" s="3477"/>
      <c r="AW216" s="3478"/>
    </row>
    <row r="217" spans="1:49" s="1478" customFormat="1" ht="14">
      <c r="A217" s="383"/>
      <c r="B217" s="1879"/>
      <c r="C217" s="1879"/>
      <c r="D217" s="1879"/>
      <c r="E217" s="1879"/>
      <c r="F217" s="1879"/>
      <c r="G217" s="1879"/>
      <c r="H217" s="1879"/>
      <c r="I217" s="1879"/>
      <c r="J217" s="1887"/>
      <c r="K217" s="1887"/>
      <c r="L217" s="1887"/>
      <c r="M217" s="1887"/>
      <c r="N217" s="1887"/>
      <c r="O217" s="1887"/>
      <c r="P217" s="1887"/>
      <c r="Q217" s="1887"/>
      <c r="R217" s="1887"/>
      <c r="S217" s="1887"/>
      <c r="T217" s="1887"/>
      <c r="U217" s="1887"/>
      <c r="V217" s="1877"/>
      <c r="W217" s="1877"/>
      <c r="X217" s="1877"/>
      <c r="Y217" s="1877"/>
      <c r="Z217" s="1877"/>
      <c r="AA217" s="1877"/>
      <c r="AB217" s="1877"/>
      <c r="AC217" s="1877"/>
      <c r="AD217" s="1877"/>
      <c r="AE217" s="384"/>
      <c r="AF217" s="384"/>
      <c r="AG217" s="384"/>
      <c r="AH217" s="384"/>
      <c r="AI217" s="384"/>
      <c r="AJ217" s="384"/>
      <c r="AK217" s="384"/>
      <c r="AM217" s="3476"/>
      <c r="AN217" s="3477"/>
      <c r="AO217" s="3477"/>
      <c r="AP217" s="3477"/>
      <c r="AQ217" s="3477"/>
      <c r="AR217" s="3477"/>
      <c r="AS217" s="3477"/>
      <c r="AT217" s="3477"/>
      <c r="AU217" s="3477"/>
      <c r="AV217" s="3477"/>
      <c r="AW217" s="3478"/>
    </row>
    <row r="218" spans="1:49" s="1478" customFormat="1" ht="16.5">
      <c r="A218" s="2544" t="s">
        <v>366</v>
      </c>
      <c r="B218" s="1879"/>
      <c r="C218" s="1879"/>
      <c r="D218" s="1879"/>
      <c r="E218" s="1879"/>
      <c r="F218" s="1879"/>
      <c r="G218" s="1879"/>
      <c r="H218" s="1879"/>
      <c r="I218" s="1898"/>
      <c r="J218" s="1898"/>
      <c r="K218" s="1898"/>
      <c r="L218" s="1880"/>
      <c r="M218" s="1880"/>
      <c r="N218" s="1880"/>
      <c r="O218" s="1880"/>
      <c r="P218" s="1880"/>
      <c r="Q218" s="1880"/>
      <c r="R218" s="1879"/>
      <c r="S218" s="1879"/>
      <c r="T218" s="1879"/>
      <c r="U218" s="1879"/>
      <c r="V218" s="1879"/>
      <c r="W218" s="1879"/>
      <c r="X218" s="1879"/>
      <c r="Y218" s="1877"/>
      <c r="Z218" s="1877"/>
      <c r="AA218" s="1877"/>
      <c r="AB218" s="1877"/>
      <c r="AC218" s="1877"/>
      <c r="AD218" s="1877"/>
      <c r="AE218" s="384"/>
      <c r="AF218" s="384"/>
      <c r="AG218" s="384"/>
      <c r="AH218" s="384"/>
      <c r="AI218" s="384"/>
      <c r="AJ218" s="384"/>
      <c r="AK218" s="384"/>
      <c r="AM218" s="3476"/>
      <c r="AN218" s="3477"/>
      <c r="AO218" s="3477"/>
      <c r="AP218" s="3477"/>
      <c r="AQ218" s="3477"/>
      <c r="AR218" s="3477"/>
      <c r="AS218" s="3477"/>
      <c r="AT218" s="3477"/>
      <c r="AU218" s="3477"/>
      <c r="AV218" s="3477"/>
      <c r="AW218" s="3478"/>
    </row>
    <row r="219" spans="1:49" s="1478" customFormat="1" ht="14">
      <c r="A219" s="1899"/>
      <c r="B219" s="1879"/>
      <c r="C219" s="1879"/>
      <c r="D219" s="1879"/>
      <c r="E219" s="1879"/>
      <c r="F219" s="1879"/>
      <c r="G219" s="1879"/>
      <c r="H219" s="1879"/>
      <c r="I219" s="1898"/>
      <c r="J219" s="1898"/>
      <c r="K219" s="1898"/>
      <c r="L219" s="1880"/>
      <c r="M219" s="1880"/>
      <c r="N219" s="1880"/>
      <c r="O219" s="1880"/>
      <c r="P219" s="1880"/>
      <c r="Q219" s="1880"/>
      <c r="R219" s="1879"/>
      <c r="S219" s="1879"/>
      <c r="T219" s="1879"/>
      <c r="U219" s="1879"/>
      <c r="V219" s="1879"/>
      <c r="W219" s="1879"/>
      <c r="X219" s="1879"/>
      <c r="Y219" s="1877"/>
      <c r="Z219" s="1877"/>
      <c r="AA219" s="1877"/>
      <c r="AB219" s="1877"/>
      <c r="AC219" s="1877"/>
      <c r="AD219" s="1877"/>
      <c r="AE219" s="384"/>
      <c r="AF219" s="384"/>
      <c r="AG219" s="384"/>
      <c r="AH219" s="384"/>
      <c r="AI219" s="384"/>
      <c r="AJ219" s="384"/>
      <c r="AK219" s="384"/>
      <c r="AM219" s="3476"/>
      <c r="AN219" s="3477"/>
      <c r="AO219" s="3477"/>
      <c r="AP219" s="3477"/>
      <c r="AQ219" s="3477"/>
      <c r="AR219" s="3477"/>
      <c r="AS219" s="3477"/>
      <c r="AT219" s="3477"/>
      <c r="AU219" s="3477"/>
      <c r="AV219" s="3477"/>
      <c r="AW219" s="3478"/>
    </row>
    <row r="220" spans="1:49" s="1478" customFormat="1">
      <c r="A220" s="1436"/>
      <c r="B220" s="1879" t="s">
        <v>1337</v>
      </c>
      <c r="C220" s="1879"/>
      <c r="D220" s="1879"/>
      <c r="E220" s="1879"/>
      <c r="F220" s="1879"/>
      <c r="G220" s="1436"/>
      <c r="H220" s="1436"/>
      <c r="I220" s="1879" t="str">
        <f>+B171</f>
        <v>ABC株式会社</v>
      </c>
      <c r="J220" s="1898"/>
      <c r="K220" s="1898"/>
      <c r="L220" s="1880"/>
      <c r="M220" s="1880"/>
      <c r="N220" s="1880"/>
      <c r="O220" s="1880"/>
      <c r="P220" s="1880"/>
      <c r="Q220" s="1880"/>
      <c r="R220" s="1879"/>
      <c r="S220" s="1879"/>
      <c r="T220" s="1879"/>
      <c r="U220" s="1879"/>
      <c r="V220" s="1879"/>
      <c r="W220" s="1879"/>
      <c r="X220" s="1879"/>
      <c r="Y220" s="1877"/>
      <c r="Z220" s="1877"/>
      <c r="AA220" s="1877"/>
      <c r="AB220" s="1877"/>
      <c r="AC220" s="1877"/>
      <c r="AD220" s="1877"/>
      <c r="AE220" s="384"/>
      <c r="AF220" s="384"/>
      <c r="AG220" s="384"/>
      <c r="AH220" s="384"/>
      <c r="AI220" s="384"/>
      <c r="AJ220" s="384"/>
      <c r="AK220" s="384"/>
      <c r="AM220" s="3476"/>
      <c r="AN220" s="3477"/>
      <c r="AO220" s="3477"/>
      <c r="AP220" s="3477"/>
      <c r="AQ220" s="3477"/>
      <c r="AR220" s="3477"/>
      <c r="AS220" s="3477"/>
      <c r="AT220" s="3477"/>
      <c r="AU220" s="3477"/>
      <c r="AV220" s="3477"/>
      <c r="AW220" s="3478"/>
    </row>
    <row r="221" spans="1:49" s="1478" customFormat="1">
      <c r="A221" s="1436"/>
      <c r="B221" s="1879" t="s">
        <v>1338</v>
      </c>
      <c r="C221" s="1879"/>
      <c r="D221" s="1879"/>
      <c r="E221" s="1879"/>
      <c r="F221" s="1879"/>
      <c r="G221" s="1436"/>
      <c r="H221" s="1436"/>
      <c r="I221" s="1879" t="s">
        <v>1912</v>
      </c>
      <c r="J221" s="1898"/>
      <c r="K221" s="1898"/>
      <c r="L221" s="1880"/>
      <c r="M221" s="1880"/>
      <c r="N221" s="1880"/>
      <c r="O221" s="1880"/>
      <c r="P221" s="1880"/>
      <c r="Q221" s="1880"/>
      <c r="R221" s="1879"/>
      <c r="S221" s="1879"/>
      <c r="T221" s="1879"/>
      <c r="U221" s="1879"/>
      <c r="V221" s="1879"/>
      <c r="W221" s="1879"/>
      <c r="X221" s="1879"/>
      <c r="Y221" s="1877"/>
      <c r="Z221" s="1877"/>
      <c r="AA221" s="1877"/>
      <c r="AB221" s="1877"/>
      <c r="AC221" s="1877"/>
      <c r="AD221" s="1877"/>
      <c r="AE221" s="384"/>
      <c r="AF221" s="384"/>
      <c r="AG221" s="384"/>
      <c r="AH221" s="384"/>
      <c r="AI221" s="384"/>
      <c r="AJ221" s="384"/>
      <c r="AK221" s="384"/>
      <c r="AM221" s="3476"/>
      <c r="AN221" s="3477"/>
      <c r="AO221" s="3477"/>
      <c r="AP221" s="3477"/>
      <c r="AQ221" s="3477"/>
      <c r="AR221" s="3477"/>
      <c r="AS221" s="3477"/>
      <c r="AT221" s="3477"/>
      <c r="AU221" s="3477"/>
      <c r="AV221" s="3477"/>
      <c r="AW221" s="3478"/>
    </row>
    <row r="222" spans="1:49" s="1478" customFormat="1" ht="14">
      <c r="A222" s="1899"/>
      <c r="B222" s="1879"/>
      <c r="C222" s="1880"/>
      <c r="D222" s="1880"/>
      <c r="E222" s="1880"/>
      <c r="F222" s="1880"/>
      <c r="G222" s="1436"/>
      <c r="H222" s="1436"/>
      <c r="I222" s="1879" t="s">
        <v>1326</v>
      </c>
      <c r="J222" s="1898"/>
      <c r="K222" s="1898"/>
      <c r="L222" s="1880"/>
      <c r="M222" s="1880"/>
      <c r="N222" s="1880"/>
      <c r="O222" s="1880"/>
      <c r="P222" s="1880"/>
      <c r="Q222" s="1880"/>
      <c r="R222" s="1879"/>
      <c r="S222" s="1879"/>
      <c r="T222" s="1879"/>
      <c r="U222" s="1879"/>
      <c r="V222" s="1879"/>
      <c r="W222" s="1879"/>
      <c r="X222" s="1879"/>
      <c r="Y222" s="1877"/>
      <c r="Z222" s="1877"/>
      <c r="AA222" s="1877"/>
      <c r="AB222" s="1877"/>
      <c r="AC222" s="1877"/>
      <c r="AD222" s="1877"/>
      <c r="AE222" s="384"/>
      <c r="AF222" s="384"/>
      <c r="AG222" s="384"/>
      <c r="AH222" s="384"/>
      <c r="AI222" s="384"/>
      <c r="AJ222" s="384"/>
      <c r="AK222" s="384"/>
      <c r="AM222" s="3476"/>
      <c r="AN222" s="3477"/>
      <c r="AO222" s="3477"/>
      <c r="AP222" s="3477"/>
      <c r="AQ222" s="3477"/>
      <c r="AR222" s="3477"/>
      <c r="AS222" s="3477"/>
      <c r="AT222" s="3477"/>
      <c r="AU222" s="3477"/>
      <c r="AV222" s="3477"/>
      <c r="AW222" s="3478"/>
    </row>
    <row r="223" spans="1:49" s="1478" customFormat="1" ht="14">
      <c r="A223" s="1899"/>
      <c r="B223" s="1879"/>
      <c r="C223" s="1879"/>
      <c r="D223" s="1879"/>
      <c r="E223" s="1879"/>
      <c r="F223" s="1879"/>
      <c r="G223" s="1436"/>
      <c r="H223" s="1436"/>
      <c r="I223" s="1879"/>
      <c r="J223" s="1877"/>
      <c r="K223" s="1877"/>
      <c r="L223" s="1880"/>
      <c r="M223" s="1880"/>
      <c r="N223" s="1880"/>
      <c r="O223" s="1880"/>
      <c r="P223" s="1880"/>
      <c r="Q223" s="1880"/>
      <c r="R223" s="1879"/>
      <c r="S223" s="1879"/>
      <c r="T223" s="1879"/>
      <c r="U223" s="1879"/>
      <c r="V223" s="1879"/>
      <c r="W223" s="1879"/>
      <c r="X223" s="1879"/>
      <c r="Y223" s="1877"/>
      <c r="Z223" s="1877"/>
      <c r="AA223" s="1877"/>
      <c r="AB223" s="1877"/>
      <c r="AC223" s="1877"/>
      <c r="AD223" s="1877"/>
      <c r="AE223" s="384"/>
      <c r="AF223" s="384"/>
      <c r="AG223" s="384"/>
      <c r="AH223" s="384"/>
      <c r="AI223" s="384"/>
      <c r="AJ223" s="384"/>
      <c r="AK223" s="384"/>
      <c r="AM223" s="3476"/>
      <c r="AN223" s="3477"/>
      <c r="AO223" s="3477"/>
      <c r="AP223" s="3477"/>
      <c r="AQ223" s="3477"/>
      <c r="AR223" s="3477"/>
      <c r="AS223" s="3477"/>
      <c r="AT223" s="3477"/>
      <c r="AU223" s="3477"/>
      <c r="AV223" s="3477"/>
      <c r="AW223" s="3478"/>
    </row>
    <row r="224" spans="1:49" s="1478" customFormat="1" ht="14">
      <c r="A224" s="1899"/>
      <c r="B224" s="1879" t="s">
        <v>1339</v>
      </c>
      <c r="C224" s="1879"/>
      <c r="D224" s="1879"/>
      <c r="E224" s="1879"/>
      <c r="F224" s="1879"/>
      <c r="G224" s="1436"/>
      <c r="H224" s="1436"/>
      <c r="I224" s="1879" t="s">
        <v>1327</v>
      </c>
      <c r="J224" s="1877"/>
      <c r="K224" s="1877"/>
      <c r="L224" s="1880"/>
      <c r="M224" s="1880"/>
      <c r="N224" s="1880"/>
      <c r="O224" s="1880"/>
      <c r="P224" s="1880"/>
      <c r="Q224" s="1880"/>
      <c r="R224" s="1879" t="s">
        <v>1906</v>
      </c>
      <c r="S224" s="1879"/>
      <c r="T224" s="1879"/>
      <c r="U224" s="1879"/>
      <c r="V224" s="1879"/>
      <c r="W224" s="1879"/>
      <c r="X224" s="1879"/>
      <c r="Y224" s="1877"/>
      <c r="Z224" s="1877"/>
      <c r="AA224" s="1877"/>
      <c r="AB224" s="1877"/>
      <c r="AC224" s="1877"/>
      <c r="AD224" s="1877"/>
      <c r="AE224" s="384"/>
      <c r="AF224" s="384"/>
      <c r="AG224" s="384"/>
      <c r="AH224" s="384"/>
      <c r="AI224" s="384"/>
      <c r="AJ224" s="384"/>
      <c r="AK224" s="384"/>
      <c r="AM224" s="3476"/>
      <c r="AN224" s="3477"/>
      <c r="AO224" s="3477"/>
      <c r="AP224" s="3477"/>
      <c r="AQ224" s="3477"/>
      <c r="AR224" s="3477"/>
      <c r="AS224" s="3477"/>
      <c r="AT224" s="3477"/>
      <c r="AU224" s="3477"/>
      <c r="AV224" s="3477"/>
      <c r="AW224" s="3478"/>
    </row>
    <row r="225" spans="1:49" s="1478" customFormat="1" ht="14">
      <c r="A225" s="1899"/>
      <c r="B225" s="1879" t="s">
        <v>1340</v>
      </c>
      <c r="C225" s="1879"/>
      <c r="D225" s="1879"/>
      <c r="E225" s="1879"/>
      <c r="F225" s="1879"/>
      <c r="G225" s="1436"/>
      <c r="H225" s="1436"/>
      <c r="I225" s="1879" t="str">
        <f>+B186</f>
        <v>産業廃棄物の収集運搬、産業廃棄物処分業</v>
      </c>
      <c r="J225" s="1877"/>
      <c r="K225" s="1877"/>
      <c r="L225" s="1880"/>
      <c r="M225" s="1880"/>
      <c r="N225" s="1880"/>
      <c r="O225" s="1880"/>
      <c r="P225" s="1880"/>
      <c r="Q225" s="1880"/>
      <c r="R225" s="1879"/>
      <c r="S225" s="1879"/>
      <c r="T225" s="1879"/>
      <c r="U225" s="1879"/>
      <c r="V225" s="1879"/>
      <c r="W225" s="1879"/>
      <c r="X225" s="1879"/>
      <c r="Y225" s="1877"/>
      <c r="Z225" s="1877"/>
      <c r="AA225" s="1877"/>
      <c r="AB225" s="1877"/>
      <c r="AC225" s="1877"/>
      <c r="AD225" s="1877"/>
      <c r="AE225" s="384"/>
      <c r="AF225" s="384"/>
      <c r="AG225" s="384"/>
      <c r="AH225" s="384"/>
      <c r="AI225" s="384"/>
      <c r="AJ225" s="384"/>
      <c r="AK225" s="384"/>
      <c r="AM225" s="3479"/>
      <c r="AN225" s="3480"/>
      <c r="AO225" s="3480"/>
      <c r="AP225" s="3480"/>
      <c r="AQ225" s="3480"/>
      <c r="AR225" s="3480"/>
      <c r="AS225" s="3480"/>
      <c r="AT225" s="3480"/>
      <c r="AU225" s="3480"/>
      <c r="AV225" s="3480"/>
      <c r="AW225" s="3481"/>
    </row>
    <row r="226" spans="1:49" s="1478" customFormat="1" ht="14">
      <c r="A226" s="383"/>
      <c r="B226" s="1879"/>
      <c r="C226" s="1879"/>
      <c r="D226" s="1879"/>
      <c r="E226" s="1879"/>
      <c r="F226" s="1879"/>
      <c r="G226" s="1879"/>
      <c r="H226" s="1879"/>
      <c r="I226" s="1879"/>
      <c r="J226" s="1887"/>
      <c r="K226" s="1887"/>
      <c r="L226" s="1887"/>
      <c r="M226" s="1887"/>
      <c r="N226" s="1887"/>
      <c r="O226" s="1887"/>
      <c r="P226" s="1887"/>
      <c r="Q226" s="1887"/>
      <c r="R226" s="1887"/>
      <c r="S226" s="1887"/>
      <c r="T226" s="1887"/>
      <c r="U226" s="1887"/>
      <c r="V226" s="1877"/>
      <c r="W226" s="1877"/>
      <c r="X226" s="1877"/>
      <c r="Y226" s="1877"/>
      <c r="Z226" s="1877"/>
      <c r="AA226" s="1877"/>
      <c r="AB226" s="1877"/>
      <c r="AC226" s="1877"/>
      <c r="AD226" s="1877"/>
      <c r="AE226" s="384"/>
      <c r="AF226" s="384"/>
      <c r="AG226" s="384"/>
      <c r="AH226" s="384"/>
      <c r="AI226" s="384"/>
      <c r="AJ226" s="384"/>
      <c r="AK226" s="384"/>
      <c r="AM226" s="2276"/>
      <c r="AN226" s="2276"/>
      <c r="AO226" s="2276"/>
      <c r="AP226" s="2276"/>
      <c r="AQ226" s="2276"/>
      <c r="AR226" s="2276"/>
      <c r="AS226" s="2276"/>
      <c r="AT226" s="2276"/>
      <c r="AU226" s="2276"/>
      <c r="AV226" s="2276"/>
      <c r="AW226" s="2276"/>
    </row>
    <row r="227" spans="1:49" s="1478" customFormat="1" ht="16.5">
      <c r="A227" s="2545" t="s">
        <v>1913</v>
      </c>
      <c r="B227" s="384"/>
      <c r="C227" s="384"/>
      <c r="D227" s="384"/>
      <c r="E227" s="384"/>
      <c r="F227" s="384"/>
      <c r="G227" s="384"/>
      <c r="J227" s="1900"/>
      <c r="K227" s="1900"/>
      <c r="L227" s="1900"/>
      <c r="M227" s="385"/>
      <c r="N227" s="1900"/>
      <c r="O227" s="1900"/>
      <c r="P227" s="1900"/>
      <c r="Q227" s="1900"/>
      <c r="R227" s="1900"/>
      <c r="S227" s="1900"/>
      <c r="T227" s="1900"/>
      <c r="U227" s="1900"/>
      <c r="V227" s="1900"/>
      <c r="W227" s="1900"/>
      <c r="X227" s="1900"/>
      <c r="Y227" s="1900"/>
      <c r="Z227" s="1900"/>
      <c r="AA227" s="1900"/>
      <c r="AB227" s="1900"/>
      <c r="AC227" s="1900"/>
      <c r="AD227" s="1900"/>
      <c r="AE227" s="384"/>
      <c r="AF227" s="384"/>
      <c r="AG227" s="384"/>
      <c r="AH227" s="384"/>
      <c r="AI227" s="384"/>
      <c r="AJ227" s="384"/>
      <c r="AK227" s="384"/>
      <c r="AM227" s="2276"/>
      <c r="AN227" s="2276"/>
      <c r="AO227" s="2276"/>
      <c r="AP227" s="2276"/>
      <c r="AQ227" s="2276"/>
      <c r="AR227" s="2276"/>
      <c r="AS227" s="2276"/>
      <c r="AT227" s="2276"/>
      <c r="AU227" s="2276"/>
      <c r="AV227" s="2276"/>
      <c r="AW227" s="2276"/>
    </row>
    <row r="228" spans="1:49" s="1478" customFormat="1" ht="14">
      <c r="A228" s="383"/>
      <c r="B228" s="384"/>
      <c r="C228" s="384"/>
      <c r="D228" s="384"/>
      <c r="E228" s="384"/>
      <c r="F228" s="384"/>
      <c r="G228" s="384"/>
      <c r="J228" s="1900"/>
      <c r="K228" s="1900"/>
      <c r="L228" s="1900"/>
      <c r="M228" s="385"/>
      <c r="N228" s="1900"/>
      <c r="O228" s="1900"/>
      <c r="P228" s="1900"/>
      <c r="Q228" s="1900"/>
      <c r="R228" s="1900"/>
      <c r="S228" s="1900"/>
      <c r="T228" s="1900"/>
      <c r="U228" s="1900"/>
      <c r="V228" s="1900"/>
      <c r="W228" s="1900"/>
      <c r="X228" s="1900"/>
      <c r="Y228" s="1900"/>
      <c r="Z228" s="1900"/>
      <c r="AA228" s="1900"/>
      <c r="AB228" s="1900"/>
      <c r="AC228" s="1900"/>
      <c r="AD228" s="1900"/>
      <c r="AE228" s="384"/>
      <c r="AF228" s="384"/>
      <c r="AG228" s="384"/>
      <c r="AH228" s="384"/>
      <c r="AI228" s="384"/>
      <c r="AJ228" s="384"/>
      <c r="AK228" s="384"/>
      <c r="AM228" s="2276"/>
      <c r="AN228" s="2276"/>
      <c r="AO228" s="2276"/>
      <c r="AP228" s="2276"/>
      <c r="AQ228" s="2276"/>
      <c r="AR228" s="2276"/>
      <c r="AS228" s="2276"/>
      <c r="AT228" s="2276"/>
      <c r="AU228" s="2276"/>
      <c r="AV228" s="2276"/>
      <c r="AW228" s="2276"/>
    </row>
    <row r="229" spans="1:49" s="1478" customFormat="1">
      <c r="B229" s="384"/>
      <c r="C229" s="384"/>
      <c r="D229" s="384"/>
      <c r="E229" s="384"/>
      <c r="F229" s="384"/>
      <c r="G229" s="384"/>
      <c r="J229" s="384"/>
      <c r="K229" s="384"/>
      <c r="L229" s="384"/>
      <c r="M229" s="385"/>
      <c r="N229" s="385"/>
      <c r="O229" s="385"/>
      <c r="P229" s="385"/>
      <c r="Q229" s="385"/>
      <c r="R229" s="385"/>
      <c r="S229" s="384"/>
      <c r="T229" s="384"/>
      <c r="U229" s="384"/>
      <c r="V229" s="384"/>
      <c r="W229" s="384"/>
      <c r="X229" s="384"/>
      <c r="Y229" s="384"/>
      <c r="Z229" s="384"/>
      <c r="AA229" s="384"/>
      <c r="AB229" s="384"/>
      <c r="AC229" s="384"/>
      <c r="AD229" s="384"/>
      <c r="AE229" s="384"/>
      <c r="AF229" s="384"/>
      <c r="AG229" s="384"/>
      <c r="AH229" s="384"/>
      <c r="AI229" s="384"/>
      <c r="AJ229" s="384"/>
      <c r="AK229" s="384"/>
      <c r="AM229" s="2276"/>
      <c r="AN229" s="2276"/>
      <c r="AO229" s="2276"/>
      <c r="AP229" s="2276"/>
      <c r="AQ229" s="2276"/>
      <c r="AR229" s="2276"/>
      <c r="AS229" s="2276"/>
      <c r="AT229" s="2276"/>
      <c r="AU229" s="2276"/>
      <c r="AV229" s="2276"/>
      <c r="AW229" s="2276"/>
    </row>
    <row r="230" spans="1:49" s="1478" customFormat="1" ht="14">
      <c r="A230" s="383"/>
      <c r="B230" s="384"/>
      <c r="C230" s="384"/>
      <c r="D230" s="384"/>
      <c r="E230" s="384"/>
      <c r="F230" s="384"/>
      <c r="G230" s="384"/>
      <c r="J230" s="384"/>
      <c r="K230" s="384"/>
      <c r="L230" s="384"/>
      <c r="M230" s="385"/>
      <c r="N230" s="385"/>
      <c r="O230" s="385"/>
      <c r="P230" s="385"/>
      <c r="Q230" s="385"/>
      <c r="R230" s="385"/>
      <c r="S230" s="384"/>
      <c r="T230" s="384"/>
      <c r="U230" s="384"/>
      <c r="V230" s="384"/>
      <c r="W230" s="384"/>
      <c r="X230" s="384"/>
      <c r="Y230" s="384"/>
      <c r="Z230" s="384"/>
      <c r="AA230" s="384"/>
      <c r="AB230" s="384"/>
      <c r="AC230" s="384"/>
      <c r="AD230" s="384"/>
      <c r="AE230" s="384"/>
      <c r="AF230" s="384"/>
      <c r="AG230" s="384"/>
      <c r="AH230" s="384"/>
      <c r="AI230" s="384"/>
      <c r="AJ230" s="384"/>
      <c r="AK230" s="384"/>
      <c r="AM230" s="2276"/>
      <c r="AN230" s="2276"/>
      <c r="AO230" s="2276"/>
      <c r="AP230" s="2276"/>
      <c r="AQ230" s="2276"/>
      <c r="AR230" s="2276"/>
      <c r="AS230" s="2276"/>
      <c r="AT230" s="2276"/>
      <c r="AU230" s="2276"/>
      <c r="AV230" s="2276"/>
      <c r="AW230" s="2276"/>
    </row>
    <row r="231" spans="1:49" s="1478" customFormat="1" ht="14">
      <c r="A231" s="383"/>
      <c r="B231" s="384"/>
      <c r="C231" s="384"/>
      <c r="D231" s="384"/>
      <c r="E231" s="384"/>
      <c r="F231" s="384"/>
      <c r="G231" s="384"/>
      <c r="J231" s="384"/>
      <c r="K231" s="384"/>
      <c r="L231" s="384"/>
      <c r="M231" s="385"/>
      <c r="N231" s="385"/>
      <c r="O231" s="385"/>
      <c r="P231" s="385"/>
      <c r="Q231" s="385"/>
      <c r="R231" s="385"/>
      <c r="S231" s="384"/>
      <c r="T231" s="384"/>
      <c r="U231" s="384"/>
      <c r="V231" s="384"/>
      <c r="W231" s="384"/>
      <c r="X231" s="384"/>
      <c r="Y231" s="384"/>
      <c r="Z231" s="384"/>
      <c r="AA231" s="384"/>
      <c r="AB231" s="384"/>
      <c r="AC231" s="384"/>
      <c r="AD231" s="384"/>
      <c r="AE231" s="384"/>
      <c r="AF231" s="384"/>
      <c r="AG231" s="384"/>
      <c r="AH231" s="384"/>
      <c r="AI231" s="384"/>
      <c r="AJ231" s="384"/>
      <c r="AK231" s="384"/>
      <c r="AM231" s="2276"/>
      <c r="AN231" s="2276"/>
      <c r="AO231" s="2276"/>
      <c r="AP231" s="2276"/>
      <c r="AQ231" s="2276"/>
      <c r="AR231" s="2276"/>
      <c r="AS231" s="2276"/>
      <c r="AT231" s="2276"/>
      <c r="AU231" s="2276"/>
      <c r="AV231" s="2276"/>
      <c r="AW231" s="2276"/>
    </row>
    <row r="232" spans="1:49" s="1478" customFormat="1" ht="14">
      <c r="A232" s="383"/>
      <c r="B232" s="384"/>
      <c r="C232" s="384"/>
      <c r="D232" s="384"/>
      <c r="E232" s="384"/>
      <c r="F232" s="384"/>
      <c r="G232" s="384"/>
      <c r="J232" s="384"/>
      <c r="K232" s="384"/>
      <c r="L232" s="384"/>
      <c r="M232" s="385"/>
      <c r="N232" s="385"/>
      <c r="O232" s="385"/>
      <c r="P232" s="385"/>
      <c r="Q232" s="385"/>
      <c r="R232" s="385"/>
      <c r="S232" s="384"/>
      <c r="T232" s="384"/>
      <c r="U232" s="384"/>
      <c r="V232" s="384"/>
      <c r="W232" s="384"/>
      <c r="X232" s="384"/>
      <c r="Y232" s="384"/>
      <c r="Z232" s="384"/>
      <c r="AA232" s="384"/>
      <c r="AB232" s="384"/>
      <c r="AC232" s="384"/>
      <c r="AD232" s="384"/>
      <c r="AE232" s="384"/>
      <c r="AF232" s="384"/>
      <c r="AG232" s="384"/>
      <c r="AH232" s="384"/>
      <c r="AI232" s="384"/>
      <c r="AJ232" s="384"/>
      <c r="AK232" s="384"/>
      <c r="AM232" s="2276"/>
      <c r="AN232" s="2276"/>
      <c r="AO232" s="2276"/>
      <c r="AP232" s="2276"/>
      <c r="AQ232" s="2276"/>
      <c r="AR232" s="2276"/>
      <c r="AS232" s="2276"/>
      <c r="AT232" s="2276"/>
      <c r="AU232" s="2276"/>
      <c r="AV232" s="2276"/>
      <c r="AW232" s="2276"/>
    </row>
    <row r="233" spans="1:49" s="1478" customFormat="1" ht="14">
      <c r="A233" s="383"/>
      <c r="B233" s="384"/>
      <c r="C233" s="384"/>
      <c r="D233" s="384"/>
      <c r="E233" s="384"/>
      <c r="F233" s="384"/>
      <c r="G233" s="384"/>
      <c r="J233" s="384"/>
      <c r="K233" s="384"/>
      <c r="L233" s="384"/>
      <c r="M233" s="385"/>
      <c r="N233" s="385"/>
      <c r="O233" s="385"/>
      <c r="P233" s="385"/>
      <c r="Q233" s="385"/>
      <c r="R233" s="385"/>
      <c r="S233" s="384"/>
      <c r="T233" s="384"/>
      <c r="U233" s="384"/>
      <c r="V233" s="384"/>
      <c r="W233" s="384"/>
      <c r="X233" s="384"/>
      <c r="Y233" s="384"/>
      <c r="Z233" s="384"/>
      <c r="AA233" s="384"/>
      <c r="AB233" s="384"/>
      <c r="AC233" s="384"/>
      <c r="AD233" s="384"/>
      <c r="AE233" s="384"/>
      <c r="AF233" s="384"/>
      <c r="AG233" s="384"/>
      <c r="AH233" s="384"/>
      <c r="AI233" s="384"/>
      <c r="AJ233" s="384"/>
      <c r="AK233" s="384"/>
      <c r="AM233" s="2276"/>
      <c r="AN233" s="2276"/>
      <c r="AO233" s="2276"/>
      <c r="AP233" s="2276"/>
      <c r="AQ233" s="2276"/>
      <c r="AR233" s="2276"/>
      <c r="AS233" s="2276"/>
      <c r="AT233" s="2276"/>
      <c r="AU233" s="2276"/>
      <c r="AV233" s="2276"/>
      <c r="AW233" s="2276"/>
    </row>
    <row r="234" spans="1:49" s="1478" customFormat="1" ht="32.5">
      <c r="A234" s="2800"/>
      <c r="B234" s="3151" t="s">
        <v>3209</v>
      </c>
      <c r="C234" s="3151"/>
      <c r="D234" s="3151"/>
      <c r="E234" s="3151"/>
      <c r="F234" s="3151"/>
      <c r="G234" s="3151"/>
      <c r="H234" s="3151"/>
      <c r="I234" s="3151"/>
      <c r="J234" s="3151"/>
      <c r="K234" s="3151"/>
      <c r="L234" s="3151"/>
      <c r="M234" s="3151"/>
      <c r="N234" s="3151"/>
      <c r="O234" s="3151"/>
      <c r="P234" s="3151"/>
      <c r="Q234" s="3151"/>
      <c r="R234" s="3151"/>
      <c r="S234" s="3151"/>
      <c r="T234" s="3151"/>
      <c r="U234" s="3151"/>
      <c r="V234" s="3151"/>
      <c r="W234" s="3151"/>
      <c r="X234" s="3151"/>
      <c r="Y234" s="3151"/>
      <c r="Z234" s="3151"/>
      <c r="AA234" s="3151"/>
      <c r="AB234" s="3151"/>
      <c r="AC234" s="3151"/>
      <c r="AD234" s="3151"/>
      <c r="AE234" s="3151"/>
      <c r="AF234" s="3151"/>
      <c r="AG234" s="3151"/>
      <c r="AH234" s="3151"/>
      <c r="AI234" s="3151"/>
      <c r="AJ234" s="2802"/>
      <c r="AK234" s="2800"/>
      <c r="AM234" s="1233"/>
      <c r="AN234" s="1233"/>
      <c r="AO234" s="1233"/>
      <c r="AP234" s="1233"/>
      <c r="AQ234" s="1233"/>
      <c r="AR234" s="1233"/>
      <c r="AS234" s="1233"/>
      <c r="AT234" s="1233"/>
      <c r="AU234" s="1233"/>
      <c r="AV234" s="1233"/>
      <c r="AW234" s="1233"/>
    </row>
    <row r="235" spans="1:49" s="1478" customFormat="1" ht="21" customHeight="1">
      <c r="A235" s="2800"/>
      <c r="B235" s="3151"/>
      <c r="C235" s="3151"/>
      <c r="D235" s="3151"/>
      <c r="E235" s="3151"/>
      <c r="F235" s="3151"/>
      <c r="G235" s="3151"/>
      <c r="H235" s="3151"/>
      <c r="I235" s="3151"/>
      <c r="J235" s="3151"/>
      <c r="K235" s="3151"/>
      <c r="L235" s="3151"/>
      <c r="M235" s="3151"/>
      <c r="N235" s="3151"/>
      <c r="O235" s="3151"/>
      <c r="P235" s="3151"/>
      <c r="Q235" s="3151"/>
      <c r="R235" s="3151"/>
      <c r="S235" s="3151"/>
      <c r="T235" s="3151"/>
      <c r="U235" s="3151"/>
      <c r="V235" s="3151"/>
      <c r="W235" s="3151"/>
      <c r="X235" s="3151"/>
      <c r="Y235" s="3151"/>
      <c r="Z235" s="3151"/>
      <c r="AA235" s="3151"/>
      <c r="AB235" s="3151"/>
      <c r="AC235" s="3151"/>
      <c r="AD235" s="3151"/>
      <c r="AE235" s="3151"/>
      <c r="AF235" s="3151"/>
      <c r="AG235" s="3151"/>
      <c r="AH235" s="3151"/>
      <c r="AI235" s="3151"/>
      <c r="AJ235" s="2802"/>
      <c r="AK235" s="2800"/>
      <c r="AL235" s="1454" t="s">
        <v>810</v>
      </c>
      <c r="AM235" s="1233"/>
      <c r="AN235" s="1233"/>
      <c r="AO235" s="1233"/>
      <c r="AP235" s="1233"/>
      <c r="AQ235" s="1233"/>
      <c r="AR235" s="1233"/>
      <c r="AS235" s="1233"/>
      <c r="AT235" s="1233"/>
      <c r="AU235" s="1233"/>
      <c r="AV235" s="1233"/>
      <c r="AW235" s="1233"/>
    </row>
    <row r="236" spans="1:49" s="1478" customFormat="1" ht="14">
      <c r="A236" s="784"/>
      <c r="B236" s="1879"/>
      <c r="C236" s="1879"/>
      <c r="D236" s="1879"/>
      <c r="E236" s="1879"/>
      <c r="F236" s="1879"/>
      <c r="G236" s="1879"/>
      <c r="H236" s="1436"/>
      <c r="I236" s="1436"/>
      <c r="J236" s="1879"/>
      <c r="K236" s="1879"/>
      <c r="L236" s="1879"/>
      <c r="M236" s="1880"/>
      <c r="N236" s="1880"/>
      <c r="O236" s="1880"/>
      <c r="P236" s="1880"/>
      <c r="Q236" s="1880"/>
      <c r="R236" s="1880"/>
      <c r="S236" s="1879"/>
      <c r="T236" s="1879"/>
      <c r="U236" s="1879"/>
      <c r="V236" s="1879"/>
      <c r="W236" s="1879"/>
      <c r="X236" s="1879"/>
      <c r="Y236" s="1879"/>
      <c r="Z236" s="1879"/>
      <c r="AA236" s="1879"/>
      <c r="AB236" s="1879"/>
      <c r="AC236" s="1879"/>
      <c r="AD236" s="1880" t="s">
        <v>346</v>
      </c>
      <c r="AE236" s="3152" t="s">
        <v>2591</v>
      </c>
      <c r="AF236" s="3152"/>
      <c r="AG236" s="3152"/>
      <c r="AH236" s="3152"/>
      <c r="AI236" s="3152"/>
      <c r="AJ236" s="3152"/>
      <c r="AK236" s="1879"/>
      <c r="AM236" s="1355" t="s">
        <v>1676</v>
      </c>
    </row>
    <row r="237" spans="1:49" s="1478" customFormat="1" ht="14.25" customHeight="1">
      <c r="A237" s="383"/>
      <c r="B237" s="1481"/>
      <c r="D237" s="790"/>
      <c r="E237" s="790"/>
      <c r="F237" s="790"/>
      <c r="G237" s="790"/>
      <c r="J237" s="2718" t="s">
        <v>189</v>
      </c>
      <c r="K237" s="2719"/>
      <c r="L237" s="2720"/>
      <c r="M237" s="2720"/>
      <c r="N237" s="2720"/>
      <c r="O237" s="2721"/>
      <c r="P237" s="790"/>
      <c r="Q237" s="790"/>
      <c r="R237" s="790"/>
      <c r="S237" s="790"/>
      <c r="W237" s="790"/>
      <c r="X237" s="790"/>
      <c r="Y237" s="790"/>
      <c r="Z237" s="790"/>
      <c r="AA237" s="790"/>
      <c r="AC237" s="790"/>
      <c r="AD237" s="790"/>
      <c r="AE237" s="384"/>
      <c r="AF237" s="384"/>
      <c r="AG237" s="384"/>
      <c r="AH237" s="384"/>
      <c r="AJ237" s="384"/>
      <c r="AK237" s="384"/>
      <c r="AM237" s="3506" t="s">
        <v>1724</v>
      </c>
      <c r="AN237" s="3515"/>
      <c r="AO237" s="3515"/>
      <c r="AP237" s="3515"/>
      <c r="AQ237" s="3515"/>
      <c r="AR237" s="3515"/>
      <c r="AS237" s="3515"/>
      <c r="AT237" s="3515"/>
      <c r="AU237" s="3515"/>
      <c r="AV237" s="3515"/>
      <c r="AW237" s="3515"/>
    </row>
    <row r="238" spans="1:49" s="1478" customFormat="1" ht="14">
      <c r="A238" s="383"/>
      <c r="B238" s="1481"/>
      <c r="C238" s="790"/>
      <c r="D238" s="790"/>
      <c r="E238" s="790"/>
      <c r="F238" s="790"/>
      <c r="G238" s="790"/>
      <c r="J238" s="3361" t="s">
        <v>433</v>
      </c>
      <c r="K238" s="3362"/>
      <c r="L238" s="3362"/>
      <c r="M238" s="3315" t="s">
        <v>1455</v>
      </c>
      <c r="N238" s="3315"/>
      <c r="O238" s="3316"/>
      <c r="P238" s="790"/>
      <c r="Q238" s="790"/>
      <c r="R238" s="790"/>
      <c r="S238" s="790"/>
      <c r="W238" s="790"/>
      <c r="X238" s="790"/>
      <c r="Y238" s="790"/>
      <c r="Z238" s="790"/>
      <c r="AA238" s="790"/>
      <c r="AC238" s="790"/>
      <c r="AD238" s="790"/>
      <c r="AE238" s="384"/>
      <c r="AF238" s="384"/>
      <c r="AG238" s="384"/>
      <c r="AH238" s="384"/>
      <c r="AJ238" s="384"/>
      <c r="AK238" s="384"/>
      <c r="AM238" s="3515"/>
      <c r="AN238" s="3515"/>
      <c r="AO238" s="3515"/>
      <c r="AP238" s="3515"/>
      <c r="AQ238" s="3515"/>
      <c r="AR238" s="3515"/>
      <c r="AS238" s="3515"/>
      <c r="AT238" s="3515"/>
      <c r="AU238" s="3515"/>
      <c r="AV238" s="3515"/>
      <c r="AW238" s="3515"/>
    </row>
    <row r="239" spans="1:49" s="1478" customFormat="1" ht="14">
      <c r="A239" s="383"/>
      <c r="B239" s="1481"/>
      <c r="C239" s="790"/>
      <c r="D239" s="790"/>
      <c r="E239" s="790"/>
      <c r="F239" s="790"/>
      <c r="G239" s="790"/>
      <c r="J239" s="791"/>
      <c r="K239" s="791"/>
      <c r="L239" s="1482"/>
      <c r="M239" s="1483"/>
      <c r="O239" s="2469"/>
      <c r="P239" s="794"/>
      <c r="Q239" s="2718" t="s">
        <v>1510</v>
      </c>
      <c r="R239" s="2719"/>
      <c r="S239" s="2719"/>
      <c r="T239" s="2720"/>
      <c r="U239" s="2720"/>
      <c r="V239" s="2722"/>
      <c r="W239" s="790"/>
      <c r="X239" s="790"/>
      <c r="Y239" s="790"/>
      <c r="Z239" s="790"/>
      <c r="AA239" s="790"/>
      <c r="AC239" s="790"/>
      <c r="AD239" s="790"/>
      <c r="AE239" s="384"/>
      <c r="AF239" s="384"/>
      <c r="AG239" s="384"/>
      <c r="AH239" s="384"/>
      <c r="AJ239" s="384"/>
      <c r="AK239" s="384"/>
      <c r="AM239" s="3515"/>
      <c r="AN239" s="3515"/>
      <c r="AO239" s="3515"/>
      <c r="AP239" s="3515"/>
      <c r="AQ239" s="3515"/>
      <c r="AR239" s="3515"/>
      <c r="AS239" s="3515"/>
      <c r="AT239" s="3515"/>
      <c r="AU239" s="3515"/>
      <c r="AV239" s="3515"/>
      <c r="AW239" s="3515"/>
    </row>
    <row r="240" spans="1:49" s="1478" customFormat="1" ht="14">
      <c r="A240" s="383"/>
      <c r="B240" s="1481"/>
      <c r="C240" s="790"/>
      <c r="D240" s="790"/>
      <c r="E240" s="790"/>
      <c r="F240" s="790"/>
      <c r="G240" s="790"/>
      <c r="J240" s="791"/>
      <c r="K240" s="791"/>
      <c r="L240" s="1484"/>
      <c r="N240" s="1480"/>
      <c r="O240" s="791"/>
      <c r="P240" s="790"/>
      <c r="Q240" s="3388" t="s">
        <v>691</v>
      </c>
      <c r="R240" s="3315"/>
      <c r="S240" s="3315"/>
      <c r="T240" s="3315"/>
      <c r="U240" s="3315"/>
      <c r="V240" s="3316"/>
      <c r="W240" s="790"/>
      <c r="X240" s="790"/>
      <c r="Y240" s="790"/>
      <c r="Z240" s="790"/>
      <c r="AA240" s="790"/>
      <c r="AC240" s="790"/>
      <c r="AD240" s="790"/>
      <c r="AE240" s="384"/>
      <c r="AF240" s="384"/>
      <c r="AG240" s="384"/>
      <c r="AH240" s="384"/>
      <c r="AJ240" s="384"/>
      <c r="AK240" s="384"/>
      <c r="AM240" s="3515"/>
      <c r="AN240" s="3515"/>
      <c r="AO240" s="3515"/>
      <c r="AP240" s="3515"/>
      <c r="AQ240" s="3515"/>
      <c r="AR240" s="3515"/>
      <c r="AS240" s="3515"/>
      <c r="AT240" s="3515"/>
      <c r="AU240" s="3515"/>
      <c r="AV240" s="3515"/>
      <c r="AW240" s="3515"/>
    </row>
    <row r="241" spans="1:49" s="1478" customFormat="1" ht="14">
      <c r="A241" s="383"/>
      <c r="B241" s="1481"/>
      <c r="C241" s="790"/>
      <c r="D241" s="790"/>
      <c r="E241" s="790"/>
      <c r="F241" s="790"/>
      <c r="G241" s="790"/>
      <c r="J241" s="2718" t="s">
        <v>434</v>
      </c>
      <c r="K241" s="2719"/>
      <c r="L241" s="2720"/>
      <c r="M241" s="2720"/>
      <c r="N241" s="2720"/>
      <c r="O241" s="2721"/>
      <c r="P241" s="790"/>
      <c r="Q241" s="790"/>
      <c r="R241" s="790"/>
      <c r="S241" s="790"/>
      <c r="W241" s="790"/>
      <c r="X241" s="790"/>
      <c r="Y241" s="790"/>
      <c r="Z241" s="790"/>
      <c r="AA241" s="790"/>
      <c r="AC241" s="790"/>
      <c r="AD241" s="790"/>
      <c r="AE241" s="384"/>
      <c r="AF241" s="384"/>
      <c r="AG241" s="384"/>
      <c r="AH241" s="384"/>
      <c r="AJ241" s="384"/>
      <c r="AK241" s="384"/>
      <c r="AM241" s="3515"/>
      <c r="AN241" s="3515"/>
      <c r="AO241" s="3515"/>
      <c r="AP241" s="3515"/>
      <c r="AQ241" s="3515"/>
      <c r="AR241" s="3515"/>
      <c r="AS241" s="3515"/>
      <c r="AT241" s="3515"/>
      <c r="AU241" s="3515"/>
      <c r="AV241" s="3515"/>
      <c r="AW241" s="3515"/>
    </row>
    <row r="242" spans="1:49" s="1478" customFormat="1" ht="14.5" thickBot="1">
      <c r="A242" s="383"/>
      <c r="B242" s="1481"/>
      <c r="C242" s="790"/>
      <c r="D242" s="790"/>
      <c r="E242" s="790"/>
      <c r="F242" s="790"/>
      <c r="G242" s="790"/>
      <c r="J242" s="3361"/>
      <c r="K242" s="3362"/>
      <c r="L242" s="3362"/>
      <c r="M242" s="3315" t="s">
        <v>1455</v>
      </c>
      <c r="N242" s="3315"/>
      <c r="O242" s="3316"/>
      <c r="P242" s="790"/>
      <c r="Q242" s="790"/>
      <c r="R242" s="790"/>
      <c r="S242" s="790"/>
      <c r="W242" s="790"/>
      <c r="X242" s="790"/>
      <c r="Y242" s="790"/>
      <c r="Z242" s="790"/>
      <c r="AA242" s="790"/>
      <c r="AC242" s="790"/>
      <c r="AD242" s="790"/>
      <c r="AE242" s="384"/>
      <c r="AF242" s="384"/>
      <c r="AG242" s="384"/>
      <c r="AH242" s="384"/>
      <c r="AJ242" s="384"/>
      <c r="AK242" s="384"/>
      <c r="AM242" s="1356" t="s">
        <v>1561</v>
      </c>
    </row>
    <row r="243" spans="1:49" s="1478" customFormat="1" ht="14">
      <c r="A243" s="383"/>
      <c r="B243" s="1481"/>
      <c r="C243" s="790"/>
      <c r="D243" s="790"/>
      <c r="E243" s="790"/>
      <c r="F243" s="790"/>
      <c r="G243" s="790"/>
      <c r="J243" s="791"/>
      <c r="K243" s="791"/>
      <c r="L243" s="1485"/>
      <c r="M243" s="1483"/>
      <c r="O243" s="2469"/>
      <c r="P243" s="794"/>
      <c r="Q243" s="2718" t="s">
        <v>53</v>
      </c>
      <c r="R243" s="2719"/>
      <c r="S243" s="2719"/>
      <c r="T243" s="2720"/>
      <c r="U243" s="2720"/>
      <c r="V243" s="2722"/>
      <c r="W243" s="791"/>
      <c r="X243" s="791"/>
      <c r="Y243" s="791"/>
      <c r="Z243" s="791"/>
      <c r="AA243" s="791"/>
      <c r="AC243" s="791"/>
      <c r="AD243" s="791"/>
      <c r="AE243" s="384"/>
      <c r="AF243" s="384"/>
      <c r="AG243" s="384"/>
      <c r="AH243" s="384"/>
      <c r="AJ243" s="384"/>
      <c r="AK243" s="384"/>
      <c r="AM243" s="3497" t="s">
        <v>1770</v>
      </c>
      <c r="AN243" s="3498"/>
      <c r="AO243" s="3498"/>
      <c r="AP243" s="3498"/>
      <c r="AQ243" s="3498"/>
      <c r="AR243" s="3498"/>
      <c r="AS243" s="3498"/>
      <c r="AT243" s="3498"/>
      <c r="AU243" s="3498"/>
      <c r="AV243" s="3498"/>
      <c r="AW243" s="3499"/>
    </row>
    <row r="244" spans="1:49" s="1478" customFormat="1" ht="14">
      <c r="A244" s="383"/>
      <c r="B244" s="1481"/>
      <c r="C244" s="790"/>
      <c r="D244" s="790"/>
      <c r="E244" s="790"/>
      <c r="F244" s="790"/>
      <c r="G244" s="790"/>
      <c r="J244" s="791"/>
      <c r="K244" s="791"/>
      <c r="L244" s="1484"/>
      <c r="N244" s="1480"/>
      <c r="O244" s="791"/>
      <c r="P244" s="790"/>
      <c r="Q244" s="792"/>
      <c r="R244" s="793"/>
      <c r="S244" s="793"/>
      <c r="T244" s="3315" t="s">
        <v>1455</v>
      </c>
      <c r="U244" s="3315"/>
      <c r="V244" s="3316"/>
      <c r="W244" s="791"/>
      <c r="X244" s="791"/>
      <c r="Y244" s="791"/>
      <c r="Z244" s="791"/>
      <c r="AA244" s="791"/>
      <c r="AC244" s="791"/>
      <c r="AD244" s="791"/>
      <c r="AE244" s="384"/>
      <c r="AF244" s="384"/>
      <c r="AG244" s="384"/>
      <c r="AH244" s="384"/>
      <c r="AJ244" s="384"/>
      <c r="AK244" s="384"/>
      <c r="AM244" s="3500"/>
      <c r="AN244" s="3501"/>
      <c r="AO244" s="3501"/>
      <c r="AP244" s="3501"/>
      <c r="AQ244" s="3501"/>
      <c r="AR244" s="3501"/>
      <c r="AS244" s="3501"/>
      <c r="AT244" s="3501"/>
      <c r="AU244" s="3501"/>
      <c r="AV244" s="3501"/>
      <c r="AW244" s="3502"/>
    </row>
    <row r="245" spans="1:49" s="1478" customFormat="1" ht="14">
      <c r="A245" s="383"/>
      <c r="B245" s="1481"/>
      <c r="C245" s="790"/>
      <c r="D245" s="790"/>
      <c r="E245" s="790"/>
      <c r="F245" s="790"/>
      <c r="G245" s="790"/>
      <c r="J245" s="3385" t="s">
        <v>1488</v>
      </c>
      <c r="K245" s="3386"/>
      <c r="L245" s="3386"/>
      <c r="M245" s="3386"/>
      <c r="N245" s="3386"/>
      <c r="O245" s="3387"/>
      <c r="P245" s="790"/>
      <c r="Q245" s="790"/>
      <c r="R245" s="790"/>
      <c r="S245" s="790"/>
      <c r="W245" s="790"/>
      <c r="X245" s="790"/>
      <c r="Y245" s="790"/>
      <c r="Z245" s="790"/>
      <c r="AA245" s="790"/>
      <c r="AC245" s="790"/>
      <c r="AD245" s="790"/>
      <c r="AE245" s="384"/>
      <c r="AF245" s="384"/>
      <c r="AG245" s="384"/>
      <c r="AH245" s="384"/>
      <c r="AJ245" s="384"/>
      <c r="AK245" s="384"/>
      <c r="AM245" s="3500"/>
      <c r="AN245" s="3501"/>
      <c r="AO245" s="3501"/>
      <c r="AP245" s="3501"/>
      <c r="AQ245" s="3501"/>
      <c r="AR245" s="3501"/>
      <c r="AS245" s="3501"/>
      <c r="AT245" s="3501"/>
      <c r="AU245" s="3501"/>
      <c r="AV245" s="3501"/>
      <c r="AW245" s="3502"/>
    </row>
    <row r="246" spans="1:49" s="1478" customFormat="1" ht="14">
      <c r="A246" s="383"/>
      <c r="B246" s="1481"/>
      <c r="C246" s="790"/>
      <c r="D246" s="790"/>
      <c r="E246" s="790"/>
      <c r="F246" s="790"/>
      <c r="G246" s="790"/>
      <c r="J246" s="792"/>
      <c r="K246" s="793"/>
      <c r="L246" s="1483"/>
      <c r="M246" s="3315" t="s">
        <v>1455</v>
      </c>
      <c r="N246" s="3315"/>
      <c r="O246" s="3316"/>
      <c r="P246" s="790"/>
      <c r="Q246" s="790"/>
      <c r="R246" s="790"/>
      <c r="S246" s="790"/>
      <c r="W246" s="790"/>
      <c r="X246" s="790"/>
      <c r="Y246" s="790"/>
      <c r="Z246" s="790"/>
      <c r="AA246" s="790"/>
      <c r="AC246" s="790"/>
      <c r="AD246" s="790"/>
      <c r="AE246" s="384"/>
      <c r="AF246" s="384"/>
      <c r="AG246" s="384"/>
      <c r="AH246" s="384"/>
      <c r="AJ246" s="384"/>
      <c r="AK246" s="384"/>
      <c r="AM246" s="3500"/>
      <c r="AN246" s="3501"/>
      <c r="AO246" s="3501"/>
      <c r="AP246" s="3501"/>
      <c r="AQ246" s="3501"/>
      <c r="AR246" s="3501"/>
      <c r="AS246" s="3501"/>
      <c r="AT246" s="3501"/>
      <c r="AU246" s="3501"/>
      <c r="AV246" s="3501"/>
      <c r="AW246" s="3502"/>
    </row>
    <row r="247" spans="1:49" s="1478" customFormat="1" ht="14.5" thickBot="1">
      <c r="A247" s="383"/>
      <c r="B247" s="1481"/>
      <c r="C247" s="790"/>
      <c r="D247" s="790"/>
      <c r="E247" s="790"/>
      <c r="F247" s="790"/>
      <c r="G247" s="790"/>
      <c r="J247" s="791"/>
      <c r="K247" s="791"/>
      <c r="M247" s="2547"/>
      <c r="O247" s="791"/>
      <c r="P247" s="790"/>
      <c r="Q247" s="790"/>
      <c r="R247" s="790"/>
      <c r="S247" s="790"/>
      <c r="W247" s="790"/>
      <c r="X247" s="790"/>
      <c r="Y247" s="790"/>
      <c r="Z247" s="790"/>
      <c r="AA247" s="790"/>
      <c r="AC247" s="790"/>
      <c r="AD247" s="790"/>
      <c r="AE247" s="384"/>
      <c r="AF247" s="384"/>
      <c r="AG247" s="384"/>
      <c r="AH247" s="384"/>
      <c r="AJ247" s="384"/>
      <c r="AK247" s="384"/>
      <c r="AM247" s="3503"/>
      <c r="AN247" s="3504"/>
      <c r="AO247" s="3504"/>
      <c r="AP247" s="3504"/>
      <c r="AQ247" s="3504"/>
      <c r="AR247" s="3504"/>
      <c r="AS247" s="3504"/>
      <c r="AT247" s="3504"/>
      <c r="AU247" s="3504"/>
      <c r="AV247" s="3504"/>
      <c r="AW247" s="3505"/>
    </row>
    <row r="248" spans="1:49" s="1478" customFormat="1" ht="14">
      <c r="A248" s="383"/>
      <c r="B248" s="1481"/>
      <c r="C248" s="790"/>
      <c r="D248" s="790"/>
      <c r="E248" s="790"/>
      <c r="F248" s="790"/>
      <c r="G248" s="790"/>
      <c r="J248" s="791"/>
      <c r="K248" s="791"/>
      <c r="M248" s="2548"/>
      <c r="O248" s="791"/>
      <c r="P248" s="790"/>
      <c r="Q248" s="790"/>
      <c r="R248" s="790"/>
      <c r="S248" s="790"/>
      <c r="W248" s="790"/>
      <c r="X248" s="790"/>
      <c r="Y248" s="790"/>
      <c r="Z248" s="790"/>
      <c r="AA248" s="790"/>
      <c r="AC248" s="790"/>
      <c r="AD248" s="790"/>
      <c r="AE248" s="384"/>
      <c r="AF248" s="384"/>
      <c r="AG248" s="384"/>
      <c r="AH248" s="384"/>
      <c r="AJ248" s="384"/>
      <c r="AK248" s="384"/>
    </row>
    <row r="249" spans="1:49" s="1478" customFormat="1" ht="14">
      <c r="A249" s="383"/>
      <c r="B249" s="1481"/>
      <c r="C249" s="790"/>
      <c r="D249" s="790"/>
      <c r="E249" s="790"/>
      <c r="F249" s="790"/>
      <c r="G249" s="790"/>
      <c r="J249" s="791"/>
      <c r="K249" s="791"/>
      <c r="M249" s="2548"/>
      <c r="O249" s="791"/>
      <c r="P249" s="790"/>
      <c r="Q249" s="790"/>
      <c r="R249" s="790"/>
      <c r="S249" s="790"/>
      <c r="W249" s="790"/>
      <c r="X249" s="790"/>
      <c r="Y249" s="790"/>
      <c r="Z249" s="790"/>
      <c r="AA249" s="790"/>
      <c r="AC249" s="790"/>
      <c r="AD249" s="790"/>
      <c r="AE249" s="384"/>
      <c r="AF249" s="384"/>
      <c r="AG249" s="384"/>
      <c r="AH249" s="384"/>
      <c r="AJ249" s="384"/>
      <c r="AK249" s="384"/>
    </row>
    <row r="250" spans="1:49" s="1478" customFormat="1" ht="14">
      <c r="A250" s="383"/>
      <c r="B250" s="1481"/>
      <c r="C250" s="790"/>
      <c r="D250" s="790"/>
      <c r="E250" s="790"/>
      <c r="F250" s="790"/>
      <c r="G250" s="790"/>
      <c r="J250" s="791"/>
      <c r="K250" s="791"/>
      <c r="M250" s="2548"/>
      <c r="O250" s="791"/>
      <c r="P250" s="790"/>
      <c r="Q250" s="790"/>
      <c r="R250" s="790"/>
      <c r="S250" s="790"/>
      <c r="W250" s="790"/>
      <c r="X250" s="790"/>
      <c r="Y250" s="790"/>
      <c r="Z250" s="790"/>
      <c r="AA250" s="790"/>
      <c r="AC250" s="790"/>
      <c r="AD250" s="790"/>
      <c r="AE250" s="384"/>
      <c r="AF250" s="384"/>
      <c r="AG250" s="384"/>
      <c r="AH250" s="384"/>
      <c r="AJ250" s="384"/>
      <c r="AK250" s="384"/>
    </row>
    <row r="251" spans="1:49" s="1478" customFormat="1" ht="14">
      <c r="A251" s="383"/>
      <c r="B251" s="1481"/>
      <c r="C251" s="790"/>
      <c r="D251" s="790"/>
      <c r="E251" s="790"/>
      <c r="F251" s="790"/>
      <c r="G251" s="790"/>
      <c r="J251" s="791"/>
      <c r="K251" s="791"/>
      <c r="M251" s="2548"/>
      <c r="O251" s="791"/>
      <c r="P251" s="790"/>
      <c r="Q251" s="790"/>
      <c r="R251" s="790"/>
      <c r="S251" s="790"/>
      <c r="W251" s="790"/>
      <c r="X251" s="790"/>
      <c r="Y251" s="790"/>
      <c r="Z251" s="790"/>
      <c r="AA251" s="790"/>
      <c r="AC251" s="790"/>
      <c r="AD251" s="790"/>
      <c r="AE251" s="384"/>
      <c r="AF251" s="384"/>
      <c r="AG251" s="384"/>
      <c r="AH251" s="384"/>
      <c r="AJ251" s="384"/>
      <c r="AK251" s="384"/>
    </row>
    <row r="252" spans="1:49" s="1478" customFormat="1" ht="14">
      <c r="A252" s="383"/>
      <c r="B252" s="1481"/>
      <c r="C252" s="790"/>
      <c r="D252" s="790"/>
      <c r="E252" s="790"/>
      <c r="F252" s="790"/>
      <c r="G252" s="790"/>
      <c r="J252" s="791"/>
      <c r="K252" s="791"/>
      <c r="M252" s="2548"/>
      <c r="O252" s="791"/>
      <c r="P252" s="790"/>
      <c r="Q252" s="790"/>
      <c r="R252" s="790"/>
      <c r="S252" s="790"/>
      <c r="W252" s="790"/>
      <c r="X252" s="790"/>
      <c r="Y252" s="790"/>
      <c r="Z252" s="790"/>
      <c r="AA252" s="790"/>
      <c r="AC252" s="790"/>
      <c r="AD252" s="790"/>
      <c r="AE252" s="384"/>
      <c r="AF252" s="384"/>
      <c r="AG252" s="384"/>
      <c r="AH252" s="384"/>
      <c r="AJ252" s="384"/>
      <c r="AK252" s="384"/>
    </row>
    <row r="253" spans="1:49" s="1478" customFormat="1" ht="14">
      <c r="A253" s="383"/>
      <c r="B253" s="1481"/>
      <c r="C253" s="790"/>
      <c r="D253" s="790"/>
      <c r="E253" s="790"/>
      <c r="F253" s="790"/>
      <c r="G253" s="790"/>
      <c r="J253" s="791"/>
      <c r="K253" s="791"/>
      <c r="M253" s="2548"/>
      <c r="O253" s="791"/>
      <c r="P253" s="790"/>
      <c r="Q253" s="790"/>
      <c r="R253" s="790"/>
      <c r="S253" s="790"/>
      <c r="W253" s="790"/>
      <c r="X253" s="790"/>
      <c r="Y253" s="790"/>
      <c r="Z253" s="790"/>
      <c r="AA253" s="790"/>
      <c r="AC253" s="790"/>
      <c r="AD253" s="790"/>
      <c r="AE253" s="384"/>
      <c r="AF253" s="384"/>
      <c r="AG253" s="384"/>
      <c r="AH253" s="384"/>
      <c r="AJ253" s="384"/>
      <c r="AK253" s="384"/>
    </row>
    <row r="254" spans="1:49" s="1478" customFormat="1" ht="14">
      <c r="A254" s="383"/>
      <c r="B254" s="1481"/>
      <c r="C254" s="790"/>
      <c r="D254" s="790"/>
      <c r="E254" s="790"/>
      <c r="F254" s="790"/>
      <c r="J254" s="791"/>
      <c r="K254" s="791"/>
      <c r="O254" s="791"/>
      <c r="P254" s="790"/>
      <c r="Q254" s="790"/>
      <c r="R254" s="790"/>
      <c r="W254" s="790"/>
      <c r="X254" s="790"/>
      <c r="Y254" s="790"/>
      <c r="AD254" s="790"/>
      <c r="AE254" s="790"/>
      <c r="AF254" s="790"/>
      <c r="AG254" s="790"/>
      <c r="AH254" s="384"/>
      <c r="AJ254" s="384"/>
      <c r="AK254" s="384"/>
    </row>
    <row r="255" spans="1:49" s="1478" customFormat="1" ht="14">
      <c r="A255" s="383"/>
      <c r="B255" s="790"/>
      <c r="C255" s="790"/>
      <c r="D255" s="790"/>
      <c r="E255" s="790"/>
      <c r="F255" s="791"/>
      <c r="J255" s="790"/>
      <c r="K255" s="790"/>
      <c r="O255" s="790"/>
      <c r="P255" s="791"/>
      <c r="Q255" s="790"/>
      <c r="R255" s="790"/>
      <c r="S255" s="790"/>
      <c r="W255" s="790"/>
      <c r="X255" s="790"/>
      <c r="Y255" s="790"/>
      <c r="Z255" s="790"/>
      <c r="AD255" s="790"/>
      <c r="AE255" s="790"/>
      <c r="AF255" s="790"/>
      <c r="AG255" s="790"/>
      <c r="AH255" s="384"/>
      <c r="AJ255" s="384"/>
      <c r="AK255" s="384"/>
      <c r="AM255" s="296" t="s">
        <v>1563</v>
      </c>
    </row>
    <row r="256" spans="1:49" s="1478" customFormat="1" ht="14.25" customHeight="1">
      <c r="A256" s="383"/>
      <c r="B256" s="790"/>
      <c r="C256" s="790"/>
      <c r="D256" s="790"/>
      <c r="E256" s="790"/>
      <c r="F256" s="790"/>
      <c r="J256" s="790"/>
      <c r="K256" s="790"/>
      <c r="O256" s="790"/>
      <c r="P256" s="790"/>
      <c r="Q256" s="790"/>
      <c r="R256" s="790"/>
      <c r="S256" s="790"/>
      <c r="W256" s="790"/>
      <c r="X256" s="790"/>
      <c r="Y256" s="790"/>
      <c r="Z256" s="790"/>
      <c r="AD256" s="790"/>
      <c r="AE256" s="790"/>
      <c r="AF256" s="790"/>
      <c r="AG256" s="790"/>
      <c r="AH256" s="384"/>
      <c r="AJ256" s="384"/>
      <c r="AK256" s="384"/>
      <c r="AM256" s="3473" t="s">
        <v>1725</v>
      </c>
      <c r="AN256" s="3474"/>
      <c r="AO256" s="3474"/>
      <c r="AP256" s="3474"/>
      <c r="AQ256" s="3474"/>
      <c r="AR256" s="3474"/>
      <c r="AS256" s="3474"/>
      <c r="AT256" s="3474"/>
      <c r="AU256" s="3474"/>
      <c r="AV256" s="3474"/>
      <c r="AW256" s="3475"/>
    </row>
    <row r="257" spans="1:49" s="1478" customFormat="1" ht="14">
      <c r="A257" s="383"/>
      <c r="B257" s="1481"/>
      <c r="C257" s="1481"/>
      <c r="D257" s="1481"/>
      <c r="E257" s="1481"/>
      <c r="F257" s="1481"/>
      <c r="G257" s="1481"/>
      <c r="H257" s="3363"/>
      <c r="I257" s="3363"/>
      <c r="J257" s="1481"/>
      <c r="K257" s="1481"/>
      <c r="L257" s="1481"/>
      <c r="M257" s="1481"/>
      <c r="N257" s="1481"/>
      <c r="O257" s="1481"/>
      <c r="P257" s="1481"/>
      <c r="Q257" s="1481"/>
      <c r="R257" s="1481"/>
      <c r="S257" s="1481"/>
      <c r="T257" s="1481"/>
      <c r="U257" s="384"/>
      <c r="V257" s="384"/>
      <c r="W257" s="384"/>
      <c r="X257" s="384"/>
      <c r="Y257" s="384"/>
      <c r="Z257" s="384"/>
      <c r="AA257" s="384"/>
      <c r="AB257" s="384"/>
      <c r="AC257" s="384"/>
      <c r="AD257" s="384"/>
      <c r="AE257" s="384"/>
      <c r="AF257" s="384"/>
      <c r="AG257" s="384"/>
      <c r="AH257" s="384"/>
      <c r="AI257" s="384"/>
      <c r="AJ257" s="384"/>
      <c r="AK257" s="384"/>
      <c r="AM257" s="3476"/>
      <c r="AN257" s="3477"/>
      <c r="AO257" s="3477"/>
      <c r="AP257" s="3477"/>
      <c r="AQ257" s="3477"/>
      <c r="AR257" s="3477"/>
      <c r="AS257" s="3477"/>
      <c r="AT257" s="3477"/>
      <c r="AU257" s="3477"/>
      <c r="AV257" s="3477"/>
      <c r="AW257" s="3478"/>
    </row>
    <row r="258" spans="1:49" s="1478" customFormat="1" ht="14">
      <c r="A258" s="383"/>
      <c r="B258" s="1481"/>
      <c r="C258" s="1481"/>
      <c r="D258" s="1481"/>
      <c r="E258" s="1481"/>
      <c r="F258" s="1481"/>
      <c r="G258" s="1481"/>
      <c r="H258" s="1486"/>
      <c r="I258" s="1486"/>
      <c r="J258" s="1481"/>
      <c r="K258" s="1481"/>
      <c r="L258" s="1481"/>
      <c r="M258" s="1481"/>
      <c r="N258" s="1481"/>
      <c r="O258" s="1481"/>
      <c r="P258" s="1481"/>
      <c r="Q258" s="1481"/>
      <c r="R258" s="1481"/>
      <c r="S258" s="1481"/>
      <c r="T258" s="1481"/>
      <c r="U258" s="384"/>
      <c r="V258" s="384"/>
      <c r="W258" s="384"/>
      <c r="X258" s="384"/>
      <c r="Y258" s="384"/>
      <c r="Z258" s="384"/>
      <c r="AA258" s="384"/>
      <c r="AB258" s="384"/>
      <c r="AC258" s="384"/>
      <c r="AD258" s="384"/>
      <c r="AE258" s="384"/>
      <c r="AF258" s="384"/>
      <c r="AG258" s="384"/>
      <c r="AH258" s="384"/>
      <c r="AI258" s="384"/>
      <c r="AJ258" s="384"/>
      <c r="AK258" s="384"/>
      <c r="AM258" s="3476"/>
      <c r="AN258" s="3477"/>
      <c r="AO258" s="3477"/>
      <c r="AP258" s="3477"/>
      <c r="AQ258" s="3477"/>
      <c r="AR258" s="3477"/>
      <c r="AS258" s="3477"/>
      <c r="AT258" s="3477"/>
      <c r="AU258" s="3477"/>
      <c r="AV258" s="3477"/>
      <c r="AW258" s="3478"/>
    </row>
    <row r="259" spans="1:49" s="1478" customFormat="1" ht="14">
      <c r="A259" s="383"/>
      <c r="B259" s="1481"/>
      <c r="C259" s="1481"/>
      <c r="D259" s="1481"/>
      <c r="E259" s="1481"/>
      <c r="F259" s="1481"/>
      <c r="G259" s="1481"/>
      <c r="H259" s="1486"/>
      <c r="I259" s="1486"/>
      <c r="J259" s="1481"/>
      <c r="K259" s="1481"/>
      <c r="L259" s="1481"/>
      <c r="M259" s="1481"/>
      <c r="N259" s="1481"/>
      <c r="O259" s="1481"/>
      <c r="P259" s="1481"/>
      <c r="Q259" s="1481"/>
      <c r="R259" s="1481"/>
      <c r="S259" s="1481"/>
      <c r="T259" s="1481"/>
      <c r="U259" s="384"/>
      <c r="V259" s="384"/>
      <c r="W259" s="384"/>
      <c r="X259" s="384"/>
      <c r="Y259" s="384"/>
      <c r="Z259" s="384"/>
      <c r="AA259" s="384"/>
      <c r="AB259" s="384"/>
      <c r="AC259" s="384"/>
      <c r="AD259" s="384"/>
      <c r="AE259" s="384"/>
      <c r="AF259" s="384"/>
      <c r="AG259" s="384"/>
      <c r="AH259" s="384"/>
      <c r="AI259" s="384"/>
      <c r="AJ259" s="384"/>
      <c r="AK259" s="384"/>
      <c r="AM259" s="3476"/>
      <c r="AN259" s="3477"/>
      <c r="AO259" s="3477"/>
      <c r="AP259" s="3477"/>
      <c r="AQ259" s="3477"/>
      <c r="AR259" s="3477"/>
      <c r="AS259" s="3477"/>
      <c r="AT259" s="3477"/>
      <c r="AU259" s="3477"/>
      <c r="AV259" s="3477"/>
      <c r="AW259" s="3478"/>
    </row>
    <row r="260" spans="1:49" s="1478" customFormat="1" ht="14">
      <c r="A260" s="383"/>
      <c r="B260" s="1481"/>
      <c r="C260" s="1481"/>
      <c r="D260" s="1481"/>
      <c r="E260" s="1481"/>
      <c r="F260" s="1481"/>
      <c r="G260" s="1481"/>
      <c r="H260" s="1486"/>
      <c r="I260" s="1486"/>
      <c r="J260" s="1481"/>
      <c r="K260" s="1481"/>
      <c r="L260" s="1481"/>
      <c r="M260" s="1481"/>
      <c r="N260" s="1481"/>
      <c r="O260" s="1481"/>
      <c r="P260" s="1481"/>
      <c r="Q260" s="1481"/>
      <c r="R260" s="1481"/>
      <c r="S260" s="1481"/>
      <c r="T260" s="1481"/>
      <c r="U260" s="384"/>
      <c r="V260" s="384"/>
      <c r="W260" s="384"/>
      <c r="X260" s="384"/>
      <c r="Y260" s="384"/>
      <c r="Z260" s="384"/>
      <c r="AA260" s="384"/>
      <c r="AB260" s="384"/>
      <c r="AC260" s="384"/>
      <c r="AD260" s="384"/>
      <c r="AE260" s="384"/>
      <c r="AF260" s="384"/>
      <c r="AG260" s="384"/>
      <c r="AH260" s="384"/>
      <c r="AI260" s="384"/>
      <c r="AJ260" s="384"/>
      <c r="AK260" s="384"/>
      <c r="AM260" s="3476"/>
      <c r="AN260" s="3477"/>
      <c r="AO260" s="3477"/>
      <c r="AP260" s="3477"/>
      <c r="AQ260" s="3477"/>
      <c r="AR260" s="3477"/>
      <c r="AS260" s="3477"/>
      <c r="AT260" s="3477"/>
      <c r="AU260" s="3477"/>
      <c r="AV260" s="3477"/>
      <c r="AW260" s="3478"/>
    </row>
    <row r="261" spans="1:49" s="1478" customFormat="1" ht="14">
      <c r="A261" s="383"/>
      <c r="B261" s="1481"/>
      <c r="C261" s="1481"/>
      <c r="D261" s="1481"/>
      <c r="E261" s="1481"/>
      <c r="F261" s="1481"/>
      <c r="G261" s="1481"/>
      <c r="H261" s="1486"/>
      <c r="I261" s="1486"/>
      <c r="J261" s="1481"/>
      <c r="K261" s="1481"/>
      <c r="L261" s="1481"/>
      <c r="M261" s="1481"/>
      <c r="N261" s="1481"/>
      <c r="O261" s="1481"/>
      <c r="P261" s="1481"/>
      <c r="Q261" s="1481"/>
      <c r="R261" s="1481"/>
      <c r="S261" s="1481"/>
      <c r="T261" s="1481"/>
      <c r="U261" s="384"/>
      <c r="V261" s="384"/>
      <c r="W261" s="384"/>
      <c r="X261" s="384"/>
      <c r="Y261" s="384"/>
      <c r="Z261" s="384"/>
      <c r="AA261" s="384"/>
      <c r="AB261" s="384"/>
      <c r="AC261" s="384"/>
      <c r="AD261" s="384"/>
      <c r="AE261" s="384"/>
      <c r="AF261" s="384"/>
      <c r="AG261" s="384"/>
      <c r="AH261" s="384"/>
      <c r="AI261" s="384"/>
      <c r="AJ261" s="384"/>
      <c r="AK261" s="384"/>
      <c r="AM261" s="3476"/>
      <c r="AN261" s="3477"/>
      <c r="AO261" s="3477"/>
      <c r="AP261" s="3477"/>
      <c r="AQ261" s="3477"/>
      <c r="AR261" s="3477"/>
      <c r="AS261" s="3477"/>
      <c r="AT261" s="3477"/>
      <c r="AU261" s="3477"/>
      <c r="AV261" s="3477"/>
      <c r="AW261" s="3478"/>
    </row>
    <row r="262" spans="1:49" s="1478" customFormat="1" ht="14">
      <c r="A262" s="383"/>
      <c r="B262" s="1481"/>
      <c r="C262" s="1481"/>
      <c r="D262" s="1481"/>
      <c r="E262" s="1481"/>
      <c r="F262" s="1481"/>
      <c r="G262" s="1481"/>
      <c r="H262" s="1486"/>
      <c r="I262" s="1486"/>
      <c r="J262" s="1481"/>
      <c r="K262" s="1481"/>
      <c r="L262" s="1481"/>
      <c r="M262" s="1481"/>
      <c r="N262" s="1481"/>
      <c r="O262" s="1481"/>
      <c r="P262" s="1481"/>
      <c r="Q262" s="1481"/>
      <c r="R262" s="1481"/>
      <c r="S262" s="1481"/>
      <c r="T262" s="1481"/>
      <c r="U262" s="384"/>
      <c r="V262" s="384"/>
      <c r="W262" s="384"/>
      <c r="X262" s="384"/>
      <c r="Y262" s="384"/>
      <c r="Z262" s="384"/>
      <c r="AA262" s="384"/>
      <c r="AB262" s="384"/>
      <c r="AC262" s="384"/>
      <c r="AD262" s="384"/>
      <c r="AE262" s="384"/>
      <c r="AF262" s="384"/>
      <c r="AG262" s="384"/>
      <c r="AH262" s="384"/>
      <c r="AI262" s="384"/>
      <c r="AJ262" s="384"/>
      <c r="AK262" s="384"/>
      <c r="AM262" s="3476"/>
      <c r="AN262" s="3477"/>
      <c r="AO262" s="3477"/>
      <c r="AP262" s="3477"/>
      <c r="AQ262" s="3477"/>
      <c r="AR262" s="3477"/>
      <c r="AS262" s="3477"/>
      <c r="AT262" s="3477"/>
      <c r="AU262" s="3477"/>
      <c r="AV262" s="3477"/>
      <c r="AW262" s="3478"/>
    </row>
    <row r="263" spans="1:49" s="1478" customFormat="1" ht="14">
      <c r="A263" s="383"/>
      <c r="B263" s="1481"/>
      <c r="C263" s="1481"/>
      <c r="D263" s="1481"/>
      <c r="E263" s="1481"/>
      <c r="F263" s="1481"/>
      <c r="G263" s="1481"/>
      <c r="H263" s="1486"/>
      <c r="I263" s="1486"/>
      <c r="J263" s="1481"/>
      <c r="K263" s="1481"/>
      <c r="L263" s="1481"/>
      <c r="M263" s="1481"/>
      <c r="N263" s="1481"/>
      <c r="O263" s="1481"/>
      <c r="P263" s="1481"/>
      <c r="Q263" s="1481"/>
      <c r="R263" s="1481"/>
      <c r="S263" s="1481"/>
      <c r="T263" s="1481"/>
      <c r="U263" s="384"/>
      <c r="V263" s="384"/>
      <c r="W263" s="384"/>
      <c r="X263" s="384"/>
      <c r="Y263" s="384"/>
      <c r="Z263" s="384"/>
      <c r="AA263" s="384"/>
      <c r="AB263" s="384"/>
      <c r="AC263" s="384"/>
      <c r="AD263" s="384"/>
      <c r="AE263" s="384"/>
      <c r="AF263" s="384"/>
      <c r="AG263" s="384"/>
      <c r="AH263" s="384"/>
      <c r="AI263" s="384"/>
      <c r="AJ263" s="384"/>
      <c r="AK263" s="384"/>
      <c r="AM263" s="3476"/>
      <c r="AN263" s="3477"/>
      <c r="AO263" s="3477"/>
      <c r="AP263" s="3477"/>
      <c r="AQ263" s="3477"/>
      <c r="AR263" s="3477"/>
      <c r="AS263" s="3477"/>
      <c r="AT263" s="3477"/>
      <c r="AU263" s="3477"/>
      <c r="AV263" s="3477"/>
      <c r="AW263" s="3478"/>
    </row>
    <row r="264" spans="1:49" s="1478" customFormat="1" ht="14">
      <c r="A264" s="383"/>
      <c r="B264" s="1481"/>
      <c r="C264" s="1481"/>
      <c r="D264" s="1481"/>
      <c r="E264" s="1481"/>
      <c r="F264" s="1481"/>
      <c r="G264" s="1481"/>
      <c r="H264" s="1486"/>
      <c r="I264" s="1486"/>
      <c r="J264" s="1481"/>
      <c r="K264" s="1481"/>
      <c r="L264" s="1481"/>
      <c r="M264" s="1481"/>
      <c r="N264" s="1481"/>
      <c r="O264" s="1481"/>
      <c r="P264" s="1481"/>
      <c r="Q264" s="1481"/>
      <c r="R264" s="1481"/>
      <c r="S264" s="1481"/>
      <c r="T264" s="1481"/>
      <c r="U264" s="384"/>
      <c r="V264" s="384"/>
      <c r="W264" s="384"/>
      <c r="X264" s="384"/>
      <c r="Y264" s="384"/>
      <c r="Z264" s="384"/>
      <c r="AA264" s="384"/>
      <c r="AB264" s="384"/>
      <c r="AC264" s="384"/>
      <c r="AD264" s="384"/>
      <c r="AE264" s="384"/>
      <c r="AF264" s="384"/>
      <c r="AG264" s="384"/>
      <c r="AH264" s="384"/>
      <c r="AI264" s="384"/>
      <c r="AJ264" s="384"/>
      <c r="AK264" s="384"/>
      <c r="AM264" s="3476"/>
      <c r="AN264" s="3477"/>
      <c r="AO264" s="3477"/>
      <c r="AP264" s="3477"/>
      <c r="AQ264" s="3477"/>
      <c r="AR264" s="3477"/>
      <c r="AS264" s="3477"/>
      <c r="AT264" s="3477"/>
      <c r="AU264" s="3477"/>
      <c r="AV264" s="3477"/>
      <c r="AW264" s="3478"/>
    </row>
    <row r="265" spans="1:49" s="1478" customFormat="1" ht="14">
      <c r="A265" s="383"/>
      <c r="B265" s="1481"/>
      <c r="C265" s="1481"/>
      <c r="D265" s="1481"/>
      <c r="E265" s="1481"/>
      <c r="F265" s="1481"/>
      <c r="G265" s="1481"/>
      <c r="H265" s="1486"/>
      <c r="I265" s="1486"/>
      <c r="J265" s="1481"/>
      <c r="K265" s="1481"/>
      <c r="L265" s="1481"/>
      <c r="M265" s="1481"/>
      <c r="N265" s="1481"/>
      <c r="O265" s="1481"/>
      <c r="P265" s="1481"/>
      <c r="Q265" s="1481"/>
      <c r="R265" s="1481"/>
      <c r="S265" s="1481"/>
      <c r="T265" s="1481"/>
      <c r="U265" s="384"/>
      <c r="V265" s="384"/>
      <c r="W265" s="384"/>
      <c r="X265" s="384"/>
      <c r="Y265" s="384"/>
      <c r="Z265" s="384"/>
      <c r="AA265" s="384"/>
      <c r="AB265" s="384"/>
      <c r="AC265" s="384"/>
      <c r="AD265" s="384"/>
      <c r="AE265" s="384"/>
      <c r="AF265" s="384"/>
      <c r="AG265" s="384"/>
      <c r="AH265" s="384"/>
      <c r="AI265" s="384"/>
      <c r="AJ265" s="384"/>
      <c r="AK265" s="384"/>
      <c r="AM265" s="3476"/>
      <c r="AN265" s="3477"/>
      <c r="AO265" s="3477"/>
      <c r="AP265" s="3477"/>
      <c r="AQ265" s="3477"/>
      <c r="AR265" s="3477"/>
      <c r="AS265" s="3477"/>
      <c r="AT265" s="3477"/>
      <c r="AU265" s="3477"/>
      <c r="AV265" s="3477"/>
      <c r="AW265" s="3478"/>
    </row>
    <row r="266" spans="1:49" s="1478" customFormat="1" ht="14">
      <c r="A266" s="383"/>
      <c r="B266" s="1481"/>
      <c r="C266" s="1481"/>
      <c r="D266" s="1481"/>
      <c r="E266" s="1481"/>
      <c r="F266" s="1481"/>
      <c r="G266" s="1481"/>
      <c r="H266" s="1486"/>
      <c r="I266" s="1486"/>
      <c r="J266" s="1481"/>
      <c r="K266" s="1481"/>
      <c r="L266" s="1481"/>
      <c r="M266" s="1481"/>
      <c r="N266" s="1481"/>
      <c r="O266" s="1481"/>
      <c r="P266" s="1481"/>
      <c r="Q266" s="1481"/>
      <c r="R266" s="1481"/>
      <c r="S266" s="1481"/>
      <c r="T266" s="1481"/>
      <c r="U266" s="384"/>
      <c r="V266" s="384"/>
      <c r="W266" s="384"/>
      <c r="X266" s="384"/>
      <c r="Y266" s="384"/>
      <c r="Z266" s="384"/>
      <c r="AA266" s="384"/>
      <c r="AB266" s="384"/>
      <c r="AC266" s="384"/>
      <c r="AD266" s="384"/>
      <c r="AE266" s="384"/>
      <c r="AF266" s="384"/>
      <c r="AG266" s="384"/>
      <c r="AH266" s="384"/>
      <c r="AI266" s="384"/>
      <c r="AJ266" s="384"/>
      <c r="AK266" s="384"/>
      <c r="AM266" s="3476"/>
      <c r="AN266" s="3477"/>
      <c r="AO266" s="3477"/>
      <c r="AP266" s="3477"/>
      <c r="AQ266" s="3477"/>
      <c r="AR266" s="3477"/>
      <c r="AS266" s="3477"/>
      <c r="AT266" s="3477"/>
      <c r="AU266" s="3477"/>
      <c r="AV266" s="3477"/>
      <c r="AW266" s="3478"/>
    </row>
    <row r="267" spans="1:49" s="1478" customFormat="1" ht="14">
      <c r="A267" s="383"/>
      <c r="B267" s="1481"/>
      <c r="C267" s="1481"/>
      <c r="D267" s="1481"/>
      <c r="E267" s="1481"/>
      <c r="F267" s="1481"/>
      <c r="G267" s="1481"/>
      <c r="H267" s="1486"/>
      <c r="I267" s="1486"/>
      <c r="J267" s="1481"/>
      <c r="K267" s="1481"/>
      <c r="L267" s="1481"/>
      <c r="M267" s="1481"/>
      <c r="N267" s="1481"/>
      <c r="O267" s="1481"/>
      <c r="P267" s="1481"/>
      <c r="Q267" s="1481"/>
      <c r="R267" s="1481"/>
      <c r="S267" s="1481"/>
      <c r="T267" s="1481"/>
      <c r="U267" s="384"/>
      <c r="V267" s="384"/>
      <c r="W267" s="384"/>
      <c r="X267" s="384"/>
      <c r="Y267" s="384"/>
      <c r="Z267" s="384"/>
      <c r="AA267" s="384"/>
      <c r="AB267" s="384"/>
      <c r="AC267" s="384"/>
      <c r="AD267" s="384"/>
      <c r="AE267" s="384"/>
      <c r="AF267" s="384"/>
      <c r="AG267" s="384"/>
      <c r="AH267" s="384"/>
      <c r="AI267" s="384"/>
      <c r="AJ267" s="384"/>
      <c r="AK267" s="384"/>
      <c r="AM267" s="3476"/>
      <c r="AN267" s="3477"/>
      <c r="AO267" s="3477"/>
      <c r="AP267" s="3477"/>
      <c r="AQ267" s="3477"/>
      <c r="AR267" s="3477"/>
      <c r="AS267" s="3477"/>
      <c r="AT267" s="3477"/>
      <c r="AU267" s="3477"/>
      <c r="AV267" s="3477"/>
      <c r="AW267" s="3478"/>
    </row>
    <row r="268" spans="1:49" s="1478" customFormat="1" ht="14">
      <c r="A268" s="383"/>
      <c r="B268" s="1481"/>
      <c r="C268" s="1481"/>
      <c r="D268" s="1481"/>
      <c r="E268" s="1481"/>
      <c r="F268" s="1481"/>
      <c r="G268" s="1481"/>
      <c r="H268" s="1486"/>
      <c r="I268" s="1486"/>
      <c r="J268" s="1481"/>
      <c r="K268" s="1481"/>
      <c r="L268" s="1481"/>
      <c r="M268" s="1481"/>
      <c r="N268" s="1481"/>
      <c r="O268" s="1481"/>
      <c r="P268" s="1481"/>
      <c r="Q268" s="1481"/>
      <c r="R268" s="1481"/>
      <c r="S268" s="1481"/>
      <c r="T268" s="1481"/>
      <c r="U268" s="384"/>
      <c r="V268" s="384"/>
      <c r="W268" s="384"/>
      <c r="X268" s="384"/>
      <c r="Y268" s="384"/>
      <c r="Z268" s="384"/>
      <c r="AA268" s="384"/>
      <c r="AB268" s="384"/>
      <c r="AC268" s="384"/>
      <c r="AD268" s="384"/>
      <c r="AE268" s="384"/>
      <c r="AF268" s="384"/>
      <c r="AG268" s="384"/>
      <c r="AH268" s="384"/>
      <c r="AI268" s="384"/>
      <c r="AJ268" s="384"/>
      <c r="AK268" s="384"/>
      <c r="AM268" s="3476"/>
      <c r="AN268" s="3477"/>
      <c r="AO268" s="3477"/>
      <c r="AP268" s="3477"/>
      <c r="AQ268" s="3477"/>
      <c r="AR268" s="3477"/>
      <c r="AS268" s="3477"/>
      <c r="AT268" s="3477"/>
      <c r="AU268" s="3477"/>
      <c r="AV268" s="3477"/>
      <c r="AW268" s="3478"/>
    </row>
    <row r="269" spans="1:49" s="1478" customFormat="1" ht="14">
      <c r="A269" s="383"/>
      <c r="B269" s="1481"/>
      <c r="C269" s="1481"/>
      <c r="D269" s="1481"/>
      <c r="E269" s="1481"/>
      <c r="F269" s="1481"/>
      <c r="G269" s="1481"/>
      <c r="H269" s="1486"/>
      <c r="I269" s="1486"/>
      <c r="J269" s="1481"/>
      <c r="K269" s="1481"/>
      <c r="L269" s="1481"/>
      <c r="M269" s="1481"/>
      <c r="N269" s="1481"/>
      <c r="O269" s="1481"/>
      <c r="P269" s="1481"/>
      <c r="Q269" s="1481"/>
      <c r="R269" s="1481"/>
      <c r="S269" s="1481"/>
      <c r="T269" s="1481"/>
      <c r="U269" s="384"/>
      <c r="V269" s="384"/>
      <c r="W269" s="384"/>
      <c r="X269" s="384"/>
      <c r="Y269" s="384"/>
      <c r="Z269" s="384"/>
      <c r="AA269" s="384"/>
      <c r="AB269" s="384"/>
      <c r="AC269" s="384"/>
      <c r="AD269" s="384"/>
      <c r="AE269" s="384"/>
      <c r="AF269" s="384"/>
      <c r="AG269" s="384"/>
      <c r="AH269" s="384"/>
      <c r="AI269" s="384"/>
      <c r="AJ269" s="384"/>
      <c r="AK269" s="384"/>
      <c r="AM269" s="3476"/>
      <c r="AN269" s="3477"/>
      <c r="AO269" s="3477"/>
      <c r="AP269" s="3477"/>
      <c r="AQ269" s="3477"/>
      <c r="AR269" s="3477"/>
      <c r="AS269" s="3477"/>
      <c r="AT269" s="3477"/>
      <c r="AU269" s="3477"/>
      <c r="AV269" s="3477"/>
      <c r="AW269" s="3478"/>
    </row>
    <row r="270" spans="1:49" s="1478" customFormat="1" ht="14">
      <c r="A270" s="383"/>
      <c r="B270" s="1481"/>
      <c r="C270" s="1481"/>
      <c r="D270" s="1481"/>
      <c r="E270" s="1481"/>
      <c r="F270" s="1481"/>
      <c r="G270" s="1481"/>
      <c r="H270" s="1486"/>
      <c r="I270" s="1486"/>
      <c r="J270" s="1481"/>
      <c r="K270" s="1481"/>
      <c r="L270" s="1481"/>
      <c r="M270" s="1481"/>
      <c r="N270" s="1481"/>
      <c r="O270" s="1481"/>
      <c r="P270" s="1481"/>
      <c r="Q270" s="1481"/>
      <c r="R270" s="1481"/>
      <c r="S270" s="1481"/>
      <c r="T270" s="1481"/>
      <c r="U270" s="384"/>
      <c r="V270" s="384"/>
      <c r="W270" s="384"/>
      <c r="X270" s="384"/>
      <c r="Y270" s="384"/>
      <c r="Z270" s="384"/>
      <c r="AA270" s="384"/>
      <c r="AB270" s="384"/>
      <c r="AC270" s="384"/>
      <c r="AD270" s="384"/>
      <c r="AE270" s="384"/>
      <c r="AF270" s="384"/>
      <c r="AG270" s="384"/>
      <c r="AH270" s="384"/>
      <c r="AI270" s="384"/>
      <c r="AJ270" s="384"/>
      <c r="AK270" s="384"/>
      <c r="AM270" s="3476"/>
      <c r="AN270" s="3477"/>
      <c r="AO270" s="3477"/>
      <c r="AP270" s="3477"/>
      <c r="AQ270" s="3477"/>
      <c r="AR270" s="3477"/>
      <c r="AS270" s="3477"/>
      <c r="AT270" s="3477"/>
      <c r="AU270" s="3477"/>
      <c r="AV270" s="3477"/>
      <c r="AW270" s="3478"/>
    </row>
    <row r="271" spans="1:49" s="1478" customFormat="1" ht="14">
      <c r="A271" s="383"/>
      <c r="B271" s="1481"/>
      <c r="C271" s="1481"/>
      <c r="D271" s="1481"/>
      <c r="E271" s="1481"/>
      <c r="F271" s="1481"/>
      <c r="G271" s="1481"/>
      <c r="H271" s="1486"/>
      <c r="I271" s="1486"/>
      <c r="J271" s="1481"/>
      <c r="K271" s="1481"/>
      <c r="L271" s="1481"/>
      <c r="M271" s="1481"/>
      <c r="N271" s="1481"/>
      <c r="O271" s="1481"/>
      <c r="P271" s="1481"/>
      <c r="Q271" s="1481"/>
      <c r="R271" s="1481"/>
      <c r="S271" s="1481"/>
      <c r="T271" s="1481"/>
      <c r="U271" s="384"/>
      <c r="V271" s="384"/>
      <c r="W271" s="384"/>
      <c r="X271" s="384"/>
      <c r="Y271" s="384"/>
      <c r="Z271" s="384"/>
      <c r="AA271" s="384"/>
      <c r="AB271" s="384"/>
      <c r="AC271" s="384"/>
      <c r="AD271" s="384"/>
      <c r="AE271" s="384"/>
      <c r="AF271" s="384"/>
      <c r="AG271" s="384"/>
      <c r="AH271" s="384"/>
      <c r="AI271" s="384"/>
      <c r="AJ271" s="384"/>
      <c r="AK271" s="384"/>
      <c r="AM271" s="3476"/>
      <c r="AN271" s="3477"/>
      <c r="AO271" s="3477"/>
      <c r="AP271" s="3477"/>
      <c r="AQ271" s="3477"/>
      <c r="AR271" s="3477"/>
      <c r="AS271" s="3477"/>
      <c r="AT271" s="3477"/>
      <c r="AU271" s="3477"/>
      <c r="AV271" s="3477"/>
      <c r="AW271" s="3478"/>
    </row>
    <row r="272" spans="1:49" s="1478" customFormat="1" ht="14">
      <c r="A272" s="383"/>
      <c r="B272" s="1481"/>
      <c r="C272" s="1481"/>
      <c r="D272" s="1481"/>
      <c r="E272" s="1481"/>
      <c r="F272" s="1481"/>
      <c r="G272" s="1481"/>
      <c r="H272" s="1486"/>
      <c r="I272" s="1486"/>
      <c r="J272" s="1481"/>
      <c r="K272" s="1481"/>
      <c r="L272" s="1481"/>
      <c r="M272" s="1481"/>
      <c r="N272" s="1481"/>
      <c r="O272" s="1481"/>
      <c r="P272" s="1481"/>
      <c r="Q272" s="1481"/>
      <c r="R272" s="1481"/>
      <c r="S272" s="1481"/>
      <c r="T272" s="1481"/>
      <c r="U272" s="384"/>
      <c r="V272" s="384"/>
      <c r="W272" s="384"/>
      <c r="X272" s="384"/>
      <c r="Y272" s="384"/>
      <c r="Z272" s="384"/>
      <c r="AA272" s="384"/>
      <c r="AB272" s="384"/>
      <c r="AC272" s="384"/>
      <c r="AD272" s="384"/>
      <c r="AE272" s="384"/>
      <c r="AF272" s="384"/>
      <c r="AG272" s="384"/>
      <c r="AH272" s="384"/>
      <c r="AI272" s="384"/>
      <c r="AJ272" s="384"/>
      <c r="AK272" s="384"/>
      <c r="AM272" s="3476"/>
      <c r="AN272" s="3477"/>
      <c r="AO272" s="3477"/>
      <c r="AP272" s="3477"/>
      <c r="AQ272" s="3477"/>
      <c r="AR272" s="3477"/>
      <c r="AS272" s="3477"/>
      <c r="AT272" s="3477"/>
      <c r="AU272" s="3477"/>
      <c r="AV272" s="3477"/>
      <c r="AW272" s="3478"/>
    </row>
    <row r="273" spans="1:49" s="1478" customFormat="1" ht="14">
      <c r="A273" s="383"/>
      <c r="B273" s="1481"/>
      <c r="C273" s="1481"/>
      <c r="D273" s="1481"/>
      <c r="E273" s="1481"/>
      <c r="F273" s="1481"/>
      <c r="G273" s="1481"/>
      <c r="H273" s="1486"/>
      <c r="I273" s="1486"/>
      <c r="J273" s="1481"/>
      <c r="K273" s="1481"/>
      <c r="L273" s="1481"/>
      <c r="M273" s="1481"/>
      <c r="N273" s="1481"/>
      <c r="O273" s="1481"/>
      <c r="P273" s="1481"/>
      <c r="Q273" s="1481"/>
      <c r="R273" s="1481"/>
      <c r="S273" s="1481"/>
      <c r="T273" s="1481"/>
      <c r="U273" s="384"/>
      <c r="V273" s="384"/>
      <c r="W273" s="384"/>
      <c r="X273" s="384"/>
      <c r="Y273" s="384"/>
      <c r="Z273" s="384"/>
      <c r="AA273" s="384"/>
      <c r="AB273" s="384"/>
      <c r="AC273" s="384"/>
      <c r="AD273" s="384"/>
      <c r="AE273" s="384"/>
      <c r="AF273" s="384"/>
      <c r="AG273" s="384"/>
      <c r="AH273" s="384"/>
      <c r="AI273" s="384"/>
      <c r="AJ273" s="384"/>
      <c r="AK273" s="384"/>
      <c r="AM273" s="3476"/>
      <c r="AN273" s="3477"/>
      <c r="AO273" s="3477"/>
      <c r="AP273" s="3477"/>
      <c r="AQ273" s="3477"/>
      <c r="AR273" s="3477"/>
      <c r="AS273" s="3477"/>
      <c r="AT273" s="3477"/>
      <c r="AU273" s="3477"/>
      <c r="AV273" s="3477"/>
      <c r="AW273" s="3478"/>
    </row>
    <row r="274" spans="1:49" s="1478" customFormat="1" ht="14">
      <c r="A274" s="383"/>
      <c r="B274" s="1481"/>
      <c r="C274" s="1481"/>
      <c r="D274" s="1481"/>
      <c r="E274" s="1481"/>
      <c r="F274" s="1481"/>
      <c r="G274" s="1481"/>
      <c r="H274" s="1486"/>
      <c r="I274" s="1486"/>
      <c r="J274" s="1481"/>
      <c r="K274" s="1481"/>
      <c r="L274" s="1481"/>
      <c r="M274" s="1481"/>
      <c r="N274" s="1481"/>
      <c r="O274" s="1481"/>
      <c r="P274" s="1481"/>
      <c r="Q274" s="1481"/>
      <c r="R274" s="1481"/>
      <c r="S274" s="1481"/>
      <c r="T274" s="1481"/>
      <c r="U274" s="384"/>
      <c r="V274" s="384"/>
      <c r="W274" s="384"/>
      <c r="X274" s="384"/>
      <c r="Y274" s="384"/>
      <c r="Z274" s="384"/>
      <c r="AA274" s="384"/>
      <c r="AB274" s="384"/>
      <c r="AC274" s="384"/>
      <c r="AD274" s="384"/>
      <c r="AE274" s="384"/>
      <c r="AF274" s="384"/>
      <c r="AG274" s="384"/>
      <c r="AH274" s="384"/>
      <c r="AI274" s="384"/>
      <c r="AJ274" s="384"/>
      <c r="AK274" s="384"/>
      <c r="AM274" s="3476"/>
      <c r="AN274" s="3477"/>
      <c r="AO274" s="3477"/>
      <c r="AP274" s="3477"/>
      <c r="AQ274" s="3477"/>
      <c r="AR274" s="3477"/>
      <c r="AS274" s="3477"/>
      <c r="AT274" s="3477"/>
      <c r="AU274" s="3477"/>
      <c r="AV274" s="3477"/>
      <c r="AW274" s="3478"/>
    </row>
    <row r="275" spans="1:49" s="1478" customFormat="1" ht="14">
      <c r="A275" s="383"/>
      <c r="B275" s="1481"/>
      <c r="C275" s="1481"/>
      <c r="D275" s="1481"/>
      <c r="E275" s="1481"/>
      <c r="F275" s="1481"/>
      <c r="G275" s="1481"/>
      <c r="H275" s="1486"/>
      <c r="I275" s="1486"/>
      <c r="J275" s="1481"/>
      <c r="K275" s="1481"/>
      <c r="L275" s="1481"/>
      <c r="M275" s="1481"/>
      <c r="N275" s="1481"/>
      <c r="O275" s="1481"/>
      <c r="P275" s="1481"/>
      <c r="Q275" s="1481"/>
      <c r="R275" s="1481"/>
      <c r="S275" s="1481"/>
      <c r="T275" s="1481"/>
      <c r="U275" s="384"/>
      <c r="V275" s="384"/>
      <c r="W275" s="384"/>
      <c r="X275" s="384"/>
      <c r="Y275" s="384"/>
      <c r="Z275" s="384"/>
      <c r="AA275" s="384"/>
      <c r="AB275" s="384"/>
      <c r="AC275" s="384"/>
      <c r="AD275" s="384"/>
      <c r="AE275" s="384"/>
      <c r="AF275" s="384"/>
      <c r="AG275" s="384"/>
      <c r="AH275" s="384"/>
      <c r="AI275" s="384"/>
      <c r="AJ275" s="384"/>
      <c r="AK275" s="384"/>
      <c r="AM275" s="3476"/>
      <c r="AN275" s="3477"/>
      <c r="AO275" s="3477"/>
      <c r="AP275" s="3477"/>
      <c r="AQ275" s="3477"/>
      <c r="AR275" s="3477"/>
      <c r="AS275" s="3477"/>
      <c r="AT275" s="3477"/>
      <c r="AU275" s="3477"/>
      <c r="AV275" s="3477"/>
      <c r="AW275" s="3478"/>
    </row>
    <row r="276" spans="1:49" s="1478" customFormat="1" ht="14">
      <c r="A276" s="383"/>
      <c r="B276" s="1481"/>
      <c r="C276" s="1481"/>
      <c r="D276" s="1481"/>
      <c r="E276" s="1481"/>
      <c r="F276" s="1481"/>
      <c r="G276" s="1481"/>
      <c r="H276" s="1486"/>
      <c r="I276" s="1486"/>
      <c r="J276" s="1481"/>
      <c r="K276" s="1481"/>
      <c r="L276" s="1481"/>
      <c r="M276" s="1481"/>
      <c r="N276" s="1481"/>
      <c r="O276" s="1481"/>
      <c r="P276" s="1481"/>
      <c r="Q276" s="1481"/>
      <c r="R276" s="1481"/>
      <c r="S276" s="1481"/>
      <c r="T276" s="1481"/>
      <c r="U276" s="384"/>
      <c r="V276" s="384"/>
      <c r="W276" s="384"/>
      <c r="X276" s="384"/>
      <c r="Y276" s="384"/>
      <c r="Z276" s="384"/>
      <c r="AA276" s="384"/>
      <c r="AB276" s="384"/>
      <c r="AC276" s="384"/>
      <c r="AD276" s="384"/>
      <c r="AE276" s="384"/>
      <c r="AF276" s="384"/>
      <c r="AG276" s="384"/>
      <c r="AH276" s="384"/>
      <c r="AI276" s="384"/>
      <c r="AJ276" s="384"/>
      <c r="AK276" s="384"/>
      <c r="AM276" s="3476"/>
      <c r="AN276" s="3477"/>
      <c r="AO276" s="3477"/>
      <c r="AP276" s="3477"/>
      <c r="AQ276" s="3477"/>
      <c r="AR276" s="3477"/>
      <c r="AS276" s="3477"/>
      <c r="AT276" s="3477"/>
      <c r="AU276" s="3477"/>
      <c r="AV276" s="3477"/>
      <c r="AW276" s="3478"/>
    </row>
    <row r="277" spans="1:49" s="1478" customFormat="1" ht="14">
      <c r="A277" s="383"/>
      <c r="B277" s="1481"/>
      <c r="C277" s="1481"/>
      <c r="D277" s="1481"/>
      <c r="E277" s="1481"/>
      <c r="F277" s="1481"/>
      <c r="G277" s="1481"/>
      <c r="H277" s="1486"/>
      <c r="I277" s="1486"/>
      <c r="J277" s="1481"/>
      <c r="K277" s="1481"/>
      <c r="L277" s="1481"/>
      <c r="M277" s="1481"/>
      <c r="N277" s="1481"/>
      <c r="O277" s="1481"/>
      <c r="P277" s="1481"/>
      <c r="Q277" s="1481"/>
      <c r="R277" s="1481"/>
      <c r="S277" s="1481"/>
      <c r="T277" s="1481"/>
      <c r="U277" s="384"/>
      <c r="V277" s="384"/>
      <c r="W277" s="384"/>
      <c r="X277" s="384"/>
      <c r="Y277" s="384"/>
      <c r="Z277" s="384"/>
      <c r="AA277" s="384"/>
      <c r="AB277" s="384"/>
      <c r="AC277" s="384"/>
      <c r="AD277" s="384"/>
      <c r="AE277" s="384"/>
      <c r="AF277" s="384"/>
      <c r="AG277" s="384"/>
      <c r="AH277" s="384"/>
      <c r="AI277" s="384"/>
      <c r="AJ277" s="384"/>
      <c r="AK277" s="384"/>
      <c r="AM277" s="3476"/>
      <c r="AN277" s="3477"/>
      <c r="AO277" s="3477"/>
      <c r="AP277" s="3477"/>
      <c r="AQ277" s="3477"/>
      <c r="AR277" s="3477"/>
      <c r="AS277" s="3477"/>
      <c r="AT277" s="3477"/>
      <c r="AU277" s="3477"/>
      <c r="AV277" s="3477"/>
      <c r="AW277" s="3478"/>
    </row>
    <row r="278" spans="1:49" s="1478" customFormat="1" ht="14">
      <c r="A278" s="383"/>
      <c r="B278" s="1481"/>
      <c r="C278" s="1481"/>
      <c r="D278" s="1481"/>
      <c r="E278" s="1481"/>
      <c r="F278" s="1481"/>
      <c r="G278" s="1481"/>
      <c r="H278" s="1486"/>
      <c r="I278" s="1486"/>
      <c r="J278" s="1481"/>
      <c r="K278" s="1481"/>
      <c r="L278" s="1481"/>
      <c r="M278" s="1481"/>
      <c r="N278" s="1481"/>
      <c r="O278" s="1481"/>
      <c r="P278" s="1481"/>
      <c r="Q278" s="1481"/>
      <c r="R278" s="1481"/>
      <c r="S278" s="1481"/>
      <c r="T278" s="1481"/>
      <c r="U278" s="384"/>
      <c r="V278" s="384"/>
      <c r="W278" s="384"/>
      <c r="X278" s="384"/>
      <c r="Y278" s="384"/>
      <c r="Z278" s="384"/>
      <c r="AA278" s="384"/>
      <c r="AB278" s="384"/>
      <c r="AC278" s="384"/>
      <c r="AD278" s="384"/>
      <c r="AE278" s="384"/>
      <c r="AF278" s="384"/>
      <c r="AG278" s="384"/>
      <c r="AH278" s="384"/>
      <c r="AI278" s="384"/>
      <c r="AJ278" s="384"/>
      <c r="AK278" s="384"/>
      <c r="AM278" s="3476"/>
      <c r="AN278" s="3477"/>
      <c r="AO278" s="3477"/>
      <c r="AP278" s="3477"/>
      <c r="AQ278" s="3477"/>
      <c r="AR278" s="3477"/>
      <c r="AS278" s="3477"/>
      <c r="AT278" s="3477"/>
      <c r="AU278" s="3477"/>
      <c r="AV278" s="3477"/>
      <c r="AW278" s="3478"/>
    </row>
    <row r="279" spans="1:49" s="1478" customFormat="1" ht="14">
      <c r="A279" s="383"/>
      <c r="B279" s="1481"/>
      <c r="C279" s="1481"/>
      <c r="D279" s="1481"/>
      <c r="E279" s="1481"/>
      <c r="F279" s="1481"/>
      <c r="G279" s="1481"/>
      <c r="H279" s="1486"/>
      <c r="I279" s="1486"/>
      <c r="J279" s="1481"/>
      <c r="K279" s="1481"/>
      <c r="L279" s="1481"/>
      <c r="M279" s="1481"/>
      <c r="N279" s="1481"/>
      <c r="O279" s="1481"/>
      <c r="P279" s="1481"/>
      <c r="Q279" s="1481"/>
      <c r="R279" s="1481"/>
      <c r="S279" s="1481"/>
      <c r="T279" s="1481"/>
      <c r="U279" s="384"/>
      <c r="V279" s="384"/>
      <c r="W279" s="384"/>
      <c r="X279" s="384"/>
      <c r="Y279" s="384"/>
      <c r="Z279" s="384"/>
      <c r="AA279" s="384"/>
      <c r="AB279" s="384"/>
      <c r="AC279" s="384"/>
      <c r="AD279" s="384"/>
      <c r="AE279" s="384"/>
      <c r="AF279" s="384"/>
      <c r="AG279" s="384"/>
      <c r="AH279" s="384"/>
      <c r="AI279" s="384"/>
      <c r="AJ279" s="384"/>
      <c r="AK279" s="384"/>
      <c r="AM279" s="3476"/>
      <c r="AN279" s="3477"/>
      <c r="AO279" s="3477"/>
      <c r="AP279" s="3477"/>
      <c r="AQ279" s="3477"/>
      <c r="AR279" s="3477"/>
      <c r="AS279" s="3477"/>
      <c r="AT279" s="3477"/>
      <c r="AU279" s="3477"/>
      <c r="AV279" s="3477"/>
      <c r="AW279" s="3478"/>
    </row>
    <row r="280" spans="1:49" s="1478" customFormat="1" ht="14">
      <c r="A280" s="383"/>
      <c r="B280" s="1481"/>
      <c r="C280" s="1481"/>
      <c r="D280" s="1481"/>
      <c r="E280" s="1481"/>
      <c r="F280" s="1481"/>
      <c r="G280" s="1481"/>
      <c r="H280" s="1486"/>
      <c r="I280" s="1486"/>
      <c r="J280" s="1481"/>
      <c r="K280" s="1481"/>
      <c r="L280" s="1481"/>
      <c r="M280" s="1481"/>
      <c r="N280" s="1481"/>
      <c r="O280" s="1481"/>
      <c r="P280" s="1481"/>
      <c r="Q280" s="1481"/>
      <c r="R280" s="1481"/>
      <c r="S280" s="1481"/>
      <c r="T280" s="1481"/>
      <c r="U280" s="384"/>
      <c r="V280" s="384"/>
      <c r="W280" s="384"/>
      <c r="X280" s="384"/>
      <c r="Y280" s="384"/>
      <c r="Z280" s="384"/>
      <c r="AA280" s="384"/>
      <c r="AB280" s="384"/>
      <c r="AC280" s="384"/>
      <c r="AD280" s="384"/>
      <c r="AE280" s="384"/>
      <c r="AF280" s="384"/>
      <c r="AG280" s="384"/>
      <c r="AH280" s="384"/>
      <c r="AI280" s="384"/>
      <c r="AJ280" s="384"/>
      <c r="AK280" s="384"/>
      <c r="AM280" s="3476"/>
      <c r="AN280" s="3477"/>
      <c r="AO280" s="3477"/>
      <c r="AP280" s="3477"/>
      <c r="AQ280" s="3477"/>
      <c r="AR280" s="3477"/>
      <c r="AS280" s="3477"/>
      <c r="AT280" s="3477"/>
      <c r="AU280" s="3477"/>
      <c r="AV280" s="3477"/>
      <c r="AW280" s="3478"/>
    </row>
    <row r="281" spans="1:49" s="1478" customFormat="1" ht="14">
      <c r="A281" s="383"/>
      <c r="B281" s="1481"/>
      <c r="C281" s="1481"/>
      <c r="D281" s="1481"/>
      <c r="E281" s="1481"/>
      <c r="F281" s="1481"/>
      <c r="G281" s="1481"/>
      <c r="H281" s="1486"/>
      <c r="I281" s="1486"/>
      <c r="J281" s="1481"/>
      <c r="K281" s="1481"/>
      <c r="L281" s="1481"/>
      <c r="M281" s="1481"/>
      <c r="N281" s="1481"/>
      <c r="O281" s="1481"/>
      <c r="P281" s="1481"/>
      <c r="Q281" s="1481"/>
      <c r="R281" s="1481"/>
      <c r="S281" s="1481"/>
      <c r="T281" s="1481"/>
      <c r="U281" s="384"/>
      <c r="V281" s="384"/>
      <c r="W281" s="384"/>
      <c r="X281" s="384"/>
      <c r="Y281" s="384"/>
      <c r="Z281" s="384"/>
      <c r="AA281" s="384"/>
      <c r="AB281" s="384"/>
      <c r="AC281" s="384"/>
      <c r="AD281" s="384"/>
      <c r="AE281" s="384"/>
      <c r="AF281" s="384"/>
      <c r="AG281" s="384"/>
      <c r="AH281" s="384"/>
      <c r="AI281" s="384"/>
      <c r="AJ281" s="384"/>
      <c r="AK281" s="384"/>
      <c r="AM281" s="3476"/>
      <c r="AN281" s="3477"/>
      <c r="AO281" s="3477"/>
      <c r="AP281" s="3477"/>
      <c r="AQ281" s="3477"/>
      <c r="AR281" s="3477"/>
      <c r="AS281" s="3477"/>
      <c r="AT281" s="3477"/>
      <c r="AU281" s="3477"/>
      <c r="AV281" s="3477"/>
      <c r="AW281" s="3478"/>
    </row>
    <row r="282" spans="1:49" s="1478" customFormat="1" ht="14">
      <c r="A282" s="383"/>
      <c r="B282" s="1481"/>
      <c r="C282" s="1481"/>
      <c r="D282" s="1481"/>
      <c r="E282" s="1481"/>
      <c r="F282" s="1481"/>
      <c r="G282" s="1481"/>
      <c r="H282" s="1486"/>
      <c r="I282" s="1486"/>
      <c r="J282" s="1481"/>
      <c r="K282" s="1481"/>
      <c r="L282" s="1481"/>
      <c r="M282" s="1481"/>
      <c r="N282" s="1481"/>
      <c r="O282" s="1481"/>
      <c r="P282" s="1481"/>
      <c r="Q282" s="1481"/>
      <c r="R282" s="1481"/>
      <c r="S282" s="1481"/>
      <c r="T282" s="1481"/>
      <c r="U282" s="384"/>
      <c r="V282" s="384"/>
      <c r="W282" s="384"/>
      <c r="X282" s="384"/>
      <c r="Y282" s="384"/>
      <c r="Z282" s="384"/>
      <c r="AA282" s="384"/>
      <c r="AB282" s="384"/>
      <c r="AC282" s="384"/>
      <c r="AD282" s="384"/>
      <c r="AE282" s="384"/>
      <c r="AF282" s="384"/>
      <c r="AG282" s="384"/>
      <c r="AH282" s="384"/>
      <c r="AI282" s="384"/>
      <c r="AJ282" s="384"/>
      <c r="AK282" s="384"/>
      <c r="AM282" s="3476"/>
      <c r="AN282" s="3477"/>
      <c r="AO282" s="3477"/>
      <c r="AP282" s="3477"/>
      <c r="AQ282" s="3477"/>
      <c r="AR282" s="3477"/>
      <c r="AS282" s="3477"/>
      <c r="AT282" s="3477"/>
      <c r="AU282" s="3477"/>
      <c r="AV282" s="3477"/>
      <c r="AW282" s="3478"/>
    </row>
    <row r="283" spans="1:49" s="1478" customFormat="1" ht="14">
      <c r="A283" s="383"/>
      <c r="B283" s="1481"/>
      <c r="C283" s="1481"/>
      <c r="D283" s="1481"/>
      <c r="E283" s="1481"/>
      <c r="F283" s="1481"/>
      <c r="G283" s="1481"/>
      <c r="H283" s="1486"/>
      <c r="I283" s="1486"/>
      <c r="J283" s="1481"/>
      <c r="K283" s="1481"/>
      <c r="L283" s="1481"/>
      <c r="M283" s="1481"/>
      <c r="N283" s="1481"/>
      <c r="O283" s="1481"/>
      <c r="P283" s="1481"/>
      <c r="Q283" s="1481"/>
      <c r="R283" s="1481"/>
      <c r="S283" s="1481"/>
      <c r="T283" s="1481"/>
      <c r="U283" s="384"/>
      <c r="V283" s="384"/>
      <c r="W283" s="384"/>
      <c r="X283" s="384"/>
      <c r="Y283" s="384"/>
      <c r="Z283" s="384"/>
      <c r="AA283" s="384"/>
      <c r="AB283" s="384"/>
      <c r="AC283" s="384"/>
      <c r="AD283" s="384"/>
      <c r="AE283" s="384"/>
      <c r="AF283" s="384"/>
      <c r="AG283" s="384"/>
      <c r="AH283" s="384"/>
      <c r="AI283" s="384"/>
      <c r="AJ283" s="384"/>
      <c r="AK283" s="384"/>
      <c r="AM283" s="3476"/>
      <c r="AN283" s="3477"/>
      <c r="AO283" s="3477"/>
      <c r="AP283" s="3477"/>
      <c r="AQ283" s="3477"/>
      <c r="AR283" s="3477"/>
      <c r="AS283" s="3477"/>
      <c r="AT283" s="3477"/>
      <c r="AU283" s="3477"/>
      <c r="AV283" s="3477"/>
      <c r="AW283" s="3478"/>
    </row>
    <row r="284" spans="1:49" s="1478" customFormat="1" ht="14">
      <c r="A284" s="383"/>
      <c r="B284" s="1481"/>
      <c r="C284" s="1481"/>
      <c r="D284" s="1481"/>
      <c r="E284" s="1481"/>
      <c r="F284" s="1481"/>
      <c r="G284" s="1481"/>
      <c r="H284" s="1486"/>
      <c r="I284" s="1486"/>
      <c r="J284" s="1481"/>
      <c r="K284" s="1481"/>
      <c r="L284" s="1481"/>
      <c r="M284" s="1481"/>
      <c r="N284" s="1481"/>
      <c r="O284" s="1481"/>
      <c r="P284" s="1481"/>
      <c r="Q284" s="1481"/>
      <c r="R284" s="1481"/>
      <c r="S284" s="1481"/>
      <c r="T284" s="1481"/>
      <c r="U284" s="384"/>
      <c r="V284" s="384"/>
      <c r="W284" s="384"/>
      <c r="X284" s="384"/>
      <c r="Y284" s="384"/>
      <c r="Z284" s="384"/>
      <c r="AA284" s="384"/>
      <c r="AB284" s="384"/>
      <c r="AC284" s="384"/>
      <c r="AD284" s="384"/>
      <c r="AE284" s="384"/>
      <c r="AF284" s="384"/>
      <c r="AG284" s="384"/>
      <c r="AH284" s="384"/>
      <c r="AI284" s="384"/>
      <c r="AJ284" s="384"/>
      <c r="AK284" s="384"/>
      <c r="AM284" s="3476"/>
      <c r="AN284" s="3477"/>
      <c r="AO284" s="3477"/>
      <c r="AP284" s="3477"/>
      <c r="AQ284" s="3477"/>
      <c r="AR284" s="3477"/>
      <c r="AS284" s="3477"/>
      <c r="AT284" s="3477"/>
      <c r="AU284" s="3477"/>
      <c r="AV284" s="3477"/>
      <c r="AW284" s="3478"/>
    </row>
    <row r="285" spans="1:49" s="1478" customFormat="1" ht="16.5">
      <c r="A285" s="2546" t="s">
        <v>2040</v>
      </c>
      <c r="B285" s="1465"/>
      <c r="C285" s="1465"/>
      <c r="D285" s="1465"/>
      <c r="E285" s="1465"/>
      <c r="F285" s="1465"/>
      <c r="G285" s="1465"/>
      <c r="H285" s="1465"/>
      <c r="I285" s="1465"/>
      <c r="J285" s="1465"/>
      <c r="K285" s="1465"/>
      <c r="L285" s="1465"/>
      <c r="M285" s="1465"/>
      <c r="N285" s="1465"/>
      <c r="O285" s="1465"/>
      <c r="P285" s="1465"/>
      <c r="Q285" s="1465"/>
      <c r="R285" s="1465"/>
      <c r="S285" s="1465"/>
      <c r="T285" s="1465"/>
      <c r="U285" s="1465"/>
      <c r="V285" s="1465"/>
      <c r="W285" s="1465"/>
      <c r="X285" s="1465"/>
      <c r="Y285" s="1465"/>
      <c r="Z285" s="1465"/>
      <c r="AA285" s="1465"/>
      <c r="AB285" s="1465"/>
      <c r="AC285" s="1465"/>
      <c r="AD285" s="1465"/>
      <c r="AE285" s="1465"/>
      <c r="AF285" s="1465"/>
      <c r="AG285" s="1465"/>
      <c r="AH285" s="1465"/>
      <c r="AI285" s="1465"/>
      <c r="AJ285" s="1465"/>
      <c r="AK285" s="1436"/>
      <c r="AM285" s="3476"/>
      <c r="AN285" s="3477"/>
      <c r="AO285" s="3477"/>
      <c r="AP285" s="3477"/>
      <c r="AQ285" s="3477"/>
      <c r="AR285" s="3477"/>
      <c r="AS285" s="3477"/>
      <c r="AT285" s="3477"/>
      <c r="AU285" s="3477"/>
      <c r="AV285" s="3477"/>
      <c r="AW285" s="3478"/>
    </row>
    <row r="286" spans="1:49" s="1478" customFormat="1" ht="14">
      <c r="A286" s="784"/>
      <c r="B286" s="1465"/>
      <c r="C286" s="1465"/>
      <c r="D286" s="1465"/>
      <c r="E286" s="1465"/>
      <c r="F286" s="1465"/>
      <c r="G286" s="1465"/>
      <c r="H286" s="1465"/>
      <c r="I286" s="1465"/>
      <c r="J286" s="1465"/>
      <c r="K286" s="1465"/>
      <c r="L286" s="1465"/>
      <c r="M286" s="1465"/>
      <c r="N286" s="1465"/>
      <c r="O286" s="1465"/>
      <c r="P286" s="1465"/>
      <c r="Q286" s="1465"/>
      <c r="R286" s="1465"/>
      <c r="S286" s="1465"/>
      <c r="T286" s="1465"/>
      <c r="U286" s="1465"/>
      <c r="V286" s="1465"/>
      <c r="W286" s="1465"/>
      <c r="X286" s="1465"/>
      <c r="Y286" s="1465"/>
      <c r="Z286" s="1465"/>
      <c r="AA286" s="1465"/>
      <c r="AB286" s="1465"/>
      <c r="AC286" s="1465"/>
      <c r="AD286" s="1465"/>
      <c r="AE286" s="1465"/>
      <c r="AF286" s="1465"/>
      <c r="AG286" s="1465"/>
      <c r="AH286" s="1465"/>
      <c r="AI286" s="1465"/>
      <c r="AJ286" s="1465"/>
      <c r="AK286" s="1436"/>
      <c r="AM286" s="3476"/>
      <c r="AN286" s="3477"/>
      <c r="AO286" s="3477"/>
      <c r="AP286" s="3477"/>
      <c r="AQ286" s="3477"/>
      <c r="AR286" s="3477"/>
      <c r="AS286" s="3477"/>
      <c r="AT286" s="3477"/>
      <c r="AU286" s="3477"/>
      <c r="AV286" s="3477"/>
      <c r="AW286" s="3478"/>
    </row>
    <row r="287" spans="1:49" s="1478" customFormat="1">
      <c r="A287" s="182" t="s">
        <v>2041</v>
      </c>
      <c r="B287" s="1465"/>
      <c r="C287" s="1465"/>
      <c r="D287" s="1465"/>
      <c r="E287" s="1465"/>
      <c r="F287" s="1465"/>
      <c r="G287" s="1465"/>
      <c r="H287" s="1465"/>
      <c r="I287" s="1465"/>
      <c r="J287" s="1465"/>
      <c r="K287" s="1465"/>
      <c r="L287" s="1465"/>
      <c r="M287" s="1465"/>
      <c r="N287" s="1465"/>
      <c r="O287" s="1465"/>
      <c r="P287" s="1465"/>
      <c r="Q287" s="1465"/>
      <c r="R287" s="1465"/>
      <c r="S287" s="1465"/>
      <c r="T287" s="1465"/>
      <c r="U287" s="1465"/>
      <c r="V287" s="1465"/>
      <c r="W287" s="1465"/>
      <c r="X287" s="1465"/>
      <c r="Y287" s="1465"/>
      <c r="Z287" s="1465"/>
      <c r="AA287" s="1465"/>
      <c r="AB287" s="1465"/>
      <c r="AC287" s="1465"/>
      <c r="AD287" s="1465"/>
      <c r="AE287" s="1465"/>
      <c r="AF287" s="1465"/>
      <c r="AG287" s="1465"/>
      <c r="AH287" s="1465"/>
      <c r="AI287" s="1465"/>
      <c r="AJ287" s="1465"/>
      <c r="AK287" s="1436"/>
      <c r="AM287" s="3476"/>
      <c r="AN287" s="3477"/>
      <c r="AO287" s="3477"/>
      <c r="AP287" s="3477"/>
      <c r="AQ287" s="3477"/>
      <c r="AR287" s="3477"/>
      <c r="AS287" s="3477"/>
      <c r="AT287" s="3477"/>
      <c r="AU287" s="3477"/>
      <c r="AV287" s="3477"/>
      <c r="AW287" s="3478"/>
    </row>
    <row r="288" spans="1:49" s="1478" customFormat="1" ht="14">
      <c r="A288" s="784"/>
      <c r="B288" s="3260" t="s">
        <v>2042</v>
      </c>
      <c r="C288" s="3261"/>
      <c r="D288" s="3261"/>
      <c r="E288" s="3262"/>
      <c r="F288" s="3265" t="s">
        <v>1135</v>
      </c>
      <c r="G288" s="3266"/>
      <c r="H288" s="3266"/>
      <c r="I288" s="3266"/>
      <c r="J288" s="3267"/>
      <c r="K288" s="3128" t="s">
        <v>2043</v>
      </c>
      <c r="L288" s="3129"/>
      <c r="M288" s="3129"/>
      <c r="N288" s="3129"/>
      <c r="O288" s="3130"/>
      <c r="P288" s="3128" t="s">
        <v>2044</v>
      </c>
      <c r="Q288" s="3129"/>
      <c r="R288" s="3129"/>
      <c r="S288" s="3129"/>
      <c r="T288" s="3130"/>
      <c r="U288" s="3260" t="s">
        <v>2045</v>
      </c>
      <c r="V288" s="3261"/>
      <c r="W288" s="3261"/>
      <c r="X288" s="3261"/>
      <c r="Y288" s="3261"/>
      <c r="Z288" s="3261"/>
      <c r="AA288" s="3261"/>
      <c r="AB288" s="3261"/>
      <c r="AC288" s="3261"/>
      <c r="AD288" s="3261"/>
      <c r="AE288" s="3261"/>
      <c r="AF288" s="3261"/>
      <c r="AG288" s="3261"/>
      <c r="AH288" s="3261"/>
      <c r="AI288" s="3262"/>
      <c r="AJ288" s="1465"/>
      <c r="AK288" s="1436"/>
      <c r="AM288" s="3476"/>
      <c r="AN288" s="3477"/>
      <c r="AO288" s="3477"/>
      <c r="AP288" s="3477"/>
      <c r="AQ288" s="3477"/>
      <c r="AR288" s="3477"/>
      <c r="AS288" s="3477"/>
      <c r="AT288" s="3477"/>
      <c r="AU288" s="3477"/>
      <c r="AV288" s="3477"/>
      <c r="AW288" s="3478"/>
    </row>
    <row r="289" spans="1:49" s="1478" customFormat="1" ht="14">
      <c r="A289" s="784"/>
      <c r="B289" s="3263"/>
      <c r="C289" s="3105"/>
      <c r="D289" s="3105"/>
      <c r="E289" s="3264"/>
      <c r="F289" s="3268"/>
      <c r="G289" s="3269"/>
      <c r="H289" s="3269"/>
      <c r="I289" s="3269"/>
      <c r="J289" s="3270"/>
      <c r="K289" s="3131"/>
      <c r="L289" s="3132"/>
      <c r="M289" s="3132"/>
      <c r="N289" s="3132"/>
      <c r="O289" s="3133"/>
      <c r="P289" s="3131"/>
      <c r="Q289" s="3132"/>
      <c r="R289" s="3132"/>
      <c r="S289" s="3132"/>
      <c r="T289" s="3133"/>
      <c r="U289" s="3263"/>
      <c r="V289" s="3105"/>
      <c r="W289" s="3105"/>
      <c r="X289" s="3105"/>
      <c r="Y289" s="3105"/>
      <c r="Z289" s="3105"/>
      <c r="AA289" s="3105"/>
      <c r="AB289" s="3105"/>
      <c r="AC289" s="3105"/>
      <c r="AD289" s="3105"/>
      <c r="AE289" s="3105"/>
      <c r="AF289" s="3105"/>
      <c r="AG289" s="3105"/>
      <c r="AH289" s="3105"/>
      <c r="AI289" s="3264"/>
      <c r="AJ289" s="1465"/>
      <c r="AK289" s="1436"/>
      <c r="AM289" s="3476"/>
      <c r="AN289" s="3477"/>
      <c r="AO289" s="3477"/>
      <c r="AP289" s="3477"/>
      <c r="AQ289" s="3477"/>
      <c r="AR289" s="3477"/>
      <c r="AS289" s="3477"/>
      <c r="AT289" s="3477"/>
      <c r="AU289" s="3477"/>
      <c r="AV289" s="3477"/>
      <c r="AW289" s="3478"/>
    </row>
    <row r="290" spans="1:49" s="1478" customFormat="1" ht="14">
      <c r="A290" s="784"/>
      <c r="B290" s="3134" t="s">
        <v>1136</v>
      </c>
      <c r="C290" s="3135"/>
      <c r="D290" s="3135"/>
      <c r="E290" s="3136"/>
      <c r="F290" s="3137" t="s">
        <v>2046</v>
      </c>
      <c r="G290" s="3137"/>
      <c r="H290" s="3137"/>
      <c r="I290" s="3137"/>
      <c r="J290" s="3137"/>
      <c r="K290" s="3138">
        <v>40534</v>
      </c>
      <c r="L290" s="3138"/>
      <c r="M290" s="3138"/>
      <c r="N290" s="3138"/>
      <c r="O290" s="3138"/>
      <c r="P290" s="3138">
        <v>42359</v>
      </c>
      <c r="Q290" s="3138"/>
      <c r="R290" s="3138"/>
      <c r="S290" s="3138"/>
      <c r="T290" s="3138"/>
      <c r="U290" s="3271"/>
      <c r="V290" s="3272"/>
      <c r="W290" s="3272"/>
      <c r="X290" s="3272"/>
      <c r="Y290" s="3272"/>
      <c r="Z290" s="3272"/>
      <c r="AA290" s="3272"/>
      <c r="AB290" s="3272"/>
      <c r="AC290" s="3272"/>
      <c r="AD290" s="3272"/>
      <c r="AE290" s="3272"/>
      <c r="AF290" s="3272"/>
      <c r="AG290" s="3272"/>
      <c r="AH290" s="3272"/>
      <c r="AI290" s="3273"/>
      <c r="AJ290" s="1465"/>
      <c r="AK290" s="1436"/>
      <c r="AM290" s="3476"/>
      <c r="AN290" s="3477"/>
      <c r="AO290" s="3477"/>
      <c r="AP290" s="3477"/>
      <c r="AQ290" s="3477"/>
      <c r="AR290" s="3477"/>
      <c r="AS290" s="3477"/>
      <c r="AT290" s="3477"/>
      <c r="AU290" s="3477"/>
      <c r="AV290" s="3477"/>
      <c r="AW290" s="3478"/>
    </row>
    <row r="291" spans="1:49" s="1478" customFormat="1" ht="14">
      <c r="A291" s="784"/>
      <c r="B291" s="3134" t="s">
        <v>1137</v>
      </c>
      <c r="C291" s="3135"/>
      <c r="D291" s="3135"/>
      <c r="E291" s="3136"/>
      <c r="F291" s="3137" t="s">
        <v>2046</v>
      </c>
      <c r="G291" s="3137"/>
      <c r="H291" s="3137"/>
      <c r="I291" s="3137"/>
      <c r="J291" s="3137"/>
      <c r="K291" s="3138"/>
      <c r="L291" s="3138"/>
      <c r="M291" s="3138"/>
      <c r="N291" s="3138"/>
      <c r="O291" s="3138"/>
      <c r="P291" s="3138"/>
      <c r="Q291" s="3138"/>
      <c r="R291" s="3138"/>
      <c r="S291" s="3138"/>
      <c r="T291" s="3138"/>
      <c r="U291" s="3271"/>
      <c r="V291" s="3272"/>
      <c r="W291" s="3272"/>
      <c r="X291" s="3272"/>
      <c r="Y291" s="3272"/>
      <c r="Z291" s="3272"/>
      <c r="AA291" s="3272"/>
      <c r="AB291" s="3272"/>
      <c r="AC291" s="3272"/>
      <c r="AD291" s="3272"/>
      <c r="AE291" s="3272"/>
      <c r="AF291" s="3272"/>
      <c r="AG291" s="3272"/>
      <c r="AH291" s="3272"/>
      <c r="AI291" s="3273"/>
      <c r="AJ291" s="1465"/>
      <c r="AK291" s="1436"/>
      <c r="AM291" s="3476"/>
      <c r="AN291" s="3477"/>
      <c r="AO291" s="3477"/>
      <c r="AP291" s="3477"/>
      <c r="AQ291" s="3477"/>
      <c r="AR291" s="3477"/>
      <c r="AS291" s="3477"/>
      <c r="AT291" s="3477"/>
      <c r="AU291" s="3477"/>
      <c r="AV291" s="3477"/>
      <c r="AW291" s="3478"/>
    </row>
    <row r="292" spans="1:49" s="1478" customFormat="1" ht="14">
      <c r="A292" s="784"/>
      <c r="B292" s="1465"/>
      <c r="C292" s="1465"/>
      <c r="D292" s="1465"/>
      <c r="E292" s="1465"/>
      <c r="F292" s="1465"/>
      <c r="G292" s="1465"/>
      <c r="H292" s="1465"/>
      <c r="I292" s="1465"/>
      <c r="J292" s="1465"/>
      <c r="K292" s="1465"/>
      <c r="L292" s="1465"/>
      <c r="M292" s="1465"/>
      <c r="N292" s="1465"/>
      <c r="O292" s="1465"/>
      <c r="P292" s="1465"/>
      <c r="Q292" s="1465"/>
      <c r="R292" s="1465"/>
      <c r="S292" s="1465"/>
      <c r="T292" s="1465"/>
      <c r="U292" s="1465"/>
      <c r="V292" s="1465"/>
      <c r="W292" s="1465"/>
      <c r="X292" s="1465"/>
      <c r="Y292" s="1465"/>
      <c r="Z292" s="1465"/>
      <c r="AA292" s="1465"/>
      <c r="AB292" s="1465"/>
      <c r="AC292" s="1465"/>
      <c r="AD292" s="1465"/>
      <c r="AE292" s="1465"/>
      <c r="AF292" s="1465"/>
      <c r="AG292" s="1465"/>
      <c r="AH292" s="1465"/>
      <c r="AI292" s="1465"/>
      <c r="AJ292" s="1465"/>
      <c r="AK292" s="1436"/>
      <c r="AM292" s="3479"/>
      <c r="AN292" s="3480"/>
      <c r="AO292" s="3480"/>
      <c r="AP292" s="3480"/>
      <c r="AQ292" s="3480"/>
      <c r="AR292" s="3480"/>
      <c r="AS292" s="3480"/>
      <c r="AT292" s="3480"/>
      <c r="AU292" s="3480"/>
      <c r="AV292" s="3480"/>
      <c r="AW292" s="3481"/>
    </row>
    <row r="293" spans="1:49" s="1478" customFormat="1">
      <c r="A293" s="182" t="s">
        <v>2047</v>
      </c>
      <c r="B293" s="1436"/>
      <c r="C293" s="1465"/>
      <c r="D293" s="1465"/>
      <c r="E293" s="1465"/>
      <c r="F293" s="1465"/>
      <c r="G293" s="1465"/>
      <c r="H293" s="1465"/>
      <c r="I293" s="1465"/>
      <c r="J293" s="1465"/>
      <c r="K293" s="1465"/>
      <c r="L293" s="1465"/>
      <c r="M293" s="1465"/>
      <c r="N293" s="1465"/>
      <c r="O293" s="1465"/>
      <c r="P293" s="1465"/>
      <c r="Q293" s="1465"/>
      <c r="R293" s="1465"/>
      <c r="S293" s="1465"/>
      <c r="T293" s="1465"/>
      <c r="U293" s="1465"/>
      <c r="V293" s="1465"/>
      <c r="W293" s="1465"/>
      <c r="X293" s="1465"/>
      <c r="Y293" s="1465"/>
      <c r="Z293" s="1465"/>
      <c r="AA293" s="1465"/>
      <c r="AB293" s="1465"/>
      <c r="AC293" s="1465"/>
      <c r="AD293" s="1465"/>
      <c r="AE293" s="1465"/>
      <c r="AF293" s="1465"/>
      <c r="AG293" s="1465"/>
      <c r="AH293" s="1465"/>
      <c r="AI293" s="1465"/>
      <c r="AJ293" s="1465"/>
      <c r="AK293" s="1436"/>
    </row>
    <row r="294" spans="1:49" s="1478" customFormat="1" ht="14">
      <c r="A294" s="784"/>
      <c r="B294" s="3260" t="s">
        <v>2042</v>
      </c>
      <c r="C294" s="3261"/>
      <c r="D294" s="3261"/>
      <c r="E294" s="3262"/>
      <c r="F294" s="3265" t="s">
        <v>1135</v>
      </c>
      <c r="G294" s="3266"/>
      <c r="H294" s="3266"/>
      <c r="I294" s="3266"/>
      <c r="J294" s="3267"/>
      <c r="K294" s="3128" t="s">
        <v>2043</v>
      </c>
      <c r="L294" s="3129"/>
      <c r="M294" s="3129"/>
      <c r="N294" s="3129"/>
      <c r="O294" s="3130"/>
      <c r="P294" s="3128" t="s">
        <v>2044</v>
      </c>
      <c r="Q294" s="3129"/>
      <c r="R294" s="3129"/>
      <c r="S294" s="3129"/>
      <c r="T294" s="3130"/>
      <c r="U294" s="3258" t="s">
        <v>2048</v>
      </c>
      <c r="V294" s="3256" t="s">
        <v>2049</v>
      </c>
      <c r="W294" s="3257"/>
      <c r="X294" s="3257"/>
      <c r="Y294" s="3257"/>
      <c r="Z294" s="3257"/>
      <c r="AA294" s="3257"/>
      <c r="AB294" s="3257"/>
      <c r="AC294" s="3257"/>
      <c r="AD294" s="3257"/>
      <c r="AE294" s="3257"/>
      <c r="AF294" s="3257"/>
      <c r="AG294" s="3257"/>
      <c r="AH294" s="3257"/>
      <c r="AI294" s="3257"/>
      <c r="AJ294" s="3257"/>
      <c r="AK294" s="1436"/>
      <c r="AM294" s="1355" t="s">
        <v>1560</v>
      </c>
    </row>
    <row r="295" spans="1:49" s="1478" customFormat="1" ht="196">
      <c r="A295" s="784"/>
      <c r="B295" s="3263"/>
      <c r="C295" s="3105"/>
      <c r="D295" s="3105"/>
      <c r="E295" s="3264"/>
      <c r="F295" s="3268"/>
      <c r="G295" s="3269"/>
      <c r="H295" s="3269"/>
      <c r="I295" s="3269"/>
      <c r="J295" s="3270"/>
      <c r="K295" s="3131"/>
      <c r="L295" s="3132"/>
      <c r="M295" s="3132"/>
      <c r="N295" s="3132"/>
      <c r="O295" s="3133"/>
      <c r="P295" s="3131"/>
      <c r="Q295" s="3132"/>
      <c r="R295" s="3132"/>
      <c r="S295" s="3132"/>
      <c r="T295" s="3133"/>
      <c r="U295" s="3259"/>
      <c r="V295" s="2004" t="s">
        <v>2050</v>
      </c>
      <c r="W295" s="2004" t="s">
        <v>2051</v>
      </c>
      <c r="X295" s="2005" t="s">
        <v>33</v>
      </c>
      <c r="Y295" s="2004" t="s">
        <v>1138</v>
      </c>
      <c r="Z295" s="2004" t="s">
        <v>2052</v>
      </c>
      <c r="AA295" s="2004" t="s">
        <v>2053</v>
      </c>
      <c r="AB295" s="2004" t="s">
        <v>2054</v>
      </c>
      <c r="AC295" s="2006" t="s">
        <v>2055</v>
      </c>
      <c r="AD295" s="2004" t="s">
        <v>1139</v>
      </c>
      <c r="AE295" s="2004" t="s">
        <v>306</v>
      </c>
      <c r="AF295" s="2004" t="s">
        <v>2056</v>
      </c>
      <c r="AG295" s="2004" t="s">
        <v>2057</v>
      </c>
      <c r="AH295" s="2004" t="s">
        <v>2058</v>
      </c>
      <c r="AI295" s="2004" t="s">
        <v>2059</v>
      </c>
      <c r="AJ295" s="2004" t="s">
        <v>2060</v>
      </c>
      <c r="AK295" s="1436"/>
      <c r="AM295" s="3473" t="s">
        <v>1914</v>
      </c>
      <c r="AN295" s="3531"/>
      <c r="AO295" s="3531"/>
      <c r="AP295" s="3531"/>
      <c r="AQ295" s="3531"/>
      <c r="AR295" s="3531"/>
      <c r="AS295" s="3531"/>
      <c r="AT295" s="3531"/>
      <c r="AU295" s="3531"/>
      <c r="AV295" s="3531"/>
      <c r="AW295" s="3532"/>
    </row>
    <row r="296" spans="1:49" s="1478" customFormat="1" ht="14">
      <c r="A296" s="784"/>
      <c r="B296" s="3134" t="s">
        <v>1136</v>
      </c>
      <c r="C296" s="3135"/>
      <c r="D296" s="3135"/>
      <c r="E296" s="3136"/>
      <c r="F296" s="3137" t="s">
        <v>2061</v>
      </c>
      <c r="G296" s="3137"/>
      <c r="H296" s="3137"/>
      <c r="I296" s="3137"/>
      <c r="J296" s="3137"/>
      <c r="K296" s="3138">
        <v>40534</v>
      </c>
      <c r="L296" s="3138"/>
      <c r="M296" s="3138"/>
      <c r="N296" s="3138"/>
      <c r="O296" s="3138"/>
      <c r="P296" s="3138">
        <v>42359</v>
      </c>
      <c r="Q296" s="3138"/>
      <c r="R296" s="3138"/>
      <c r="S296" s="3138"/>
      <c r="T296" s="3138"/>
      <c r="U296" s="2007" t="s">
        <v>2062</v>
      </c>
      <c r="V296" s="2008" t="s">
        <v>2063</v>
      </c>
      <c r="W296" s="2008" t="s">
        <v>2063</v>
      </c>
      <c r="X296" s="2008" t="s">
        <v>2063</v>
      </c>
      <c r="Y296" s="2008" t="s">
        <v>2063</v>
      </c>
      <c r="Z296" s="2008" t="s">
        <v>2063</v>
      </c>
      <c r="AA296" s="2008" t="s">
        <v>2063</v>
      </c>
      <c r="AB296" s="2008" t="s">
        <v>2063</v>
      </c>
      <c r="AC296" s="2008" t="s">
        <v>2063</v>
      </c>
      <c r="AD296" s="2008" t="s">
        <v>2063</v>
      </c>
      <c r="AE296" s="2008"/>
      <c r="AF296" s="2008"/>
      <c r="AG296" s="2008"/>
      <c r="AH296" s="2008" t="s">
        <v>2063</v>
      </c>
      <c r="AI296" s="2008"/>
      <c r="AJ296" s="2008" t="s">
        <v>2063</v>
      </c>
      <c r="AK296" s="1436"/>
      <c r="AM296" s="3533"/>
      <c r="AN296" s="3515"/>
      <c r="AO296" s="3515"/>
      <c r="AP296" s="3515"/>
      <c r="AQ296" s="3515"/>
      <c r="AR296" s="3515"/>
      <c r="AS296" s="3515"/>
      <c r="AT296" s="3515"/>
      <c r="AU296" s="3515"/>
      <c r="AV296" s="3515"/>
      <c r="AW296" s="3534"/>
    </row>
    <row r="297" spans="1:49" s="1478" customFormat="1" ht="14">
      <c r="A297" s="784"/>
      <c r="B297" s="3134" t="s">
        <v>1137</v>
      </c>
      <c r="C297" s="3135"/>
      <c r="D297" s="3135"/>
      <c r="E297" s="3136"/>
      <c r="F297" s="3137" t="s">
        <v>2064</v>
      </c>
      <c r="G297" s="3137"/>
      <c r="H297" s="3137"/>
      <c r="I297" s="3137"/>
      <c r="J297" s="3137"/>
      <c r="K297" s="3138"/>
      <c r="L297" s="3138"/>
      <c r="M297" s="3138"/>
      <c r="N297" s="3138"/>
      <c r="O297" s="3138"/>
      <c r="P297" s="3138"/>
      <c r="Q297" s="3138"/>
      <c r="R297" s="3138"/>
      <c r="S297" s="3138"/>
      <c r="T297" s="3138"/>
      <c r="U297" s="2007" t="s">
        <v>2065</v>
      </c>
      <c r="V297" s="2008" t="s">
        <v>2066</v>
      </c>
      <c r="W297" s="2008" t="s">
        <v>2066</v>
      </c>
      <c r="X297" s="2008" t="s">
        <v>2066</v>
      </c>
      <c r="Y297" s="2008" t="s">
        <v>2066</v>
      </c>
      <c r="Z297" s="2008" t="s">
        <v>2066</v>
      </c>
      <c r="AA297" s="2008" t="s">
        <v>2066</v>
      </c>
      <c r="AB297" s="2008" t="s">
        <v>2066</v>
      </c>
      <c r="AC297" s="2008" t="s">
        <v>2066</v>
      </c>
      <c r="AD297" s="2008" t="s">
        <v>2066</v>
      </c>
      <c r="AE297" s="2008" t="s">
        <v>2066</v>
      </c>
      <c r="AF297" s="2008" t="s">
        <v>2066</v>
      </c>
      <c r="AG297" s="2008" t="s">
        <v>2066</v>
      </c>
      <c r="AH297" s="2008" t="s">
        <v>2066</v>
      </c>
      <c r="AI297" s="2008"/>
      <c r="AJ297" s="2008" t="s">
        <v>2066</v>
      </c>
      <c r="AK297" s="1436"/>
      <c r="AM297" s="3533"/>
      <c r="AN297" s="3515"/>
      <c r="AO297" s="3515"/>
      <c r="AP297" s="3515"/>
      <c r="AQ297" s="3515"/>
      <c r="AR297" s="3515"/>
      <c r="AS297" s="3515"/>
      <c r="AT297" s="3515"/>
      <c r="AU297" s="3515"/>
      <c r="AV297" s="3515"/>
      <c r="AW297" s="3534"/>
    </row>
    <row r="298" spans="1:49" s="1478" customFormat="1" ht="14">
      <c r="A298" s="784"/>
      <c r="B298" s="3139"/>
      <c r="C298" s="3140"/>
      <c r="D298" s="3140"/>
      <c r="E298" s="3141"/>
      <c r="F298" s="3142"/>
      <c r="G298" s="3142"/>
      <c r="H298" s="3142"/>
      <c r="I298" s="3142"/>
      <c r="J298" s="3142"/>
      <c r="K298" s="3143"/>
      <c r="L298" s="3143"/>
      <c r="M298" s="3143"/>
      <c r="N298" s="3143"/>
      <c r="O298" s="3143"/>
      <c r="P298" s="3143"/>
      <c r="Q298" s="3143"/>
      <c r="R298" s="3143"/>
      <c r="S298" s="3143"/>
      <c r="T298" s="3143"/>
      <c r="U298" s="2009"/>
      <c r="V298" s="2010"/>
      <c r="W298" s="2010"/>
      <c r="X298" s="2010"/>
      <c r="Y298" s="2010"/>
      <c r="Z298" s="2010"/>
      <c r="AA298" s="2010"/>
      <c r="AB298" s="2010"/>
      <c r="AC298" s="2010"/>
      <c r="AD298" s="2010"/>
      <c r="AE298" s="2010"/>
      <c r="AF298" s="2010"/>
      <c r="AG298" s="2010"/>
      <c r="AH298" s="2010"/>
      <c r="AI298" s="2010"/>
      <c r="AJ298" s="2010"/>
      <c r="AK298" s="1436"/>
      <c r="AM298" s="3535"/>
      <c r="AN298" s="3536"/>
      <c r="AO298" s="3536"/>
      <c r="AP298" s="3536"/>
      <c r="AQ298" s="3536"/>
      <c r="AR298" s="3536"/>
      <c r="AS298" s="3536"/>
      <c r="AT298" s="3536"/>
      <c r="AU298" s="3536"/>
      <c r="AV298" s="3536"/>
      <c r="AW298" s="3537"/>
    </row>
    <row r="299" spans="1:49" s="1478" customFormat="1" ht="14">
      <c r="A299" s="784"/>
      <c r="B299" s="3139"/>
      <c r="C299" s="3140"/>
      <c r="D299" s="3140"/>
      <c r="E299" s="3141"/>
      <c r="F299" s="3142"/>
      <c r="G299" s="3142"/>
      <c r="H299" s="3142"/>
      <c r="I299" s="3142"/>
      <c r="J299" s="3142"/>
      <c r="K299" s="3143"/>
      <c r="L299" s="3143"/>
      <c r="M299" s="3143"/>
      <c r="N299" s="3143"/>
      <c r="O299" s="3143"/>
      <c r="P299" s="3143"/>
      <c r="Q299" s="3143"/>
      <c r="R299" s="3143"/>
      <c r="S299" s="3143"/>
      <c r="T299" s="3143"/>
      <c r="U299" s="2009"/>
      <c r="V299" s="2010"/>
      <c r="W299" s="2010"/>
      <c r="X299" s="2010"/>
      <c r="Y299" s="2010"/>
      <c r="Z299" s="2010"/>
      <c r="AA299" s="2010"/>
      <c r="AB299" s="2010"/>
      <c r="AC299" s="2010"/>
      <c r="AD299" s="2010"/>
      <c r="AE299" s="2010"/>
      <c r="AF299" s="2010"/>
      <c r="AG299" s="2010"/>
      <c r="AH299" s="2010"/>
      <c r="AI299" s="2010"/>
      <c r="AJ299" s="2010"/>
      <c r="AK299" s="1436"/>
    </row>
    <row r="300" spans="1:49" s="1478" customFormat="1" ht="14">
      <c r="A300" s="784"/>
      <c r="B300" s="3139"/>
      <c r="C300" s="3140"/>
      <c r="D300" s="3140"/>
      <c r="E300" s="3141"/>
      <c r="F300" s="3142"/>
      <c r="G300" s="3142"/>
      <c r="H300" s="3142"/>
      <c r="I300" s="3142"/>
      <c r="J300" s="3142"/>
      <c r="K300" s="3143"/>
      <c r="L300" s="3143"/>
      <c r="M300" s="3143"/>
      <c r="N300" s="3143"/>
      <c r="O300" s="3143"/>
      <c r="P300" s="3143"/>
      <c r="Q300" s="3143"/>
      <c r="R300" s="3143"/>
      <c r="S300" s="3143"/>
      <c r="T300" s="3143"/>
      <c r="U300" s="2009"/>
      <c r="V300" s="2010"/>
      <c r="W300" s="2010"/>
      <c r="X300" s="2010"/>
      <c r="Y300" s="2010"/>
      <c r="Z300" s="2010"/>
      <c r="AA300" s="2010"/>
      <c r="AB300" s="2010"/>
      <c r="AC300" s="2010"/>
      <c r="AD300" s="2010"/>
      <c r="AE300" s="2010"/>
      <c r="AF300" s="2010"/>
      <c r="AG300" s="2010"/>
      <c r="AH300" s="2010"/>
      <c r="AI300" s="2010"/>
      <c r="AJ300" s="2010"/>
      <c r="AK300" s="1436"/>
    </row>
    <row r="301" spans="1:49" s="1478" customFormat="1" ht="14">
      <c r="A301" s="784"/>
      <c r="B301" s="3139"/>
      <c r="C301" s="3140"/>
      <c r="D301" s="3140"/>
      <c r="E301" s="3141"/>
      <c r="F301" s="3142"/>
      <c r="G301" s="3142"/>
      <c r="H301" s="3142"/>
      <c r="I301" s="3142"/>
      <c r="J301" s="3142"/>
      <c r="K301" s="3143"/>
      <c r="L301" s="3143"/>
      <c r="M301" s="3143"/>
      <c r="N301" s="3143"/>
      <c r="O301" s="3143"/>
      <c r="P301" s="3143"/>
      <c r="Q301" s="3143"/>
      <c r="R301" s="3143"/>
      <c r="S301" s="3143"/>
      <c r="T301" s="3143"/>
      <c r="U301" s="2009"/>
      <c r="V301" s="2010"/>
      <c r="W301" s="2010"/>
      <c r="X301" s="2010"/>
      <c r="Y301" s="2010"/>
      <c r="Z301" s="2010"/>
      <c r="AA301" s="2010"/>
      <c r="AB301" s="2010"/>
      <c r="AC301" s="2010"/>
      <c r="AD301" s="2010"/>
      <c r="AE301" s="2010"/>
      <c r="AF301" s="2010"/>
      <c r="AG301" s="2010"/>
      <c r="AH301" s="2010"/>
      <c r="AI301" s="2010"/>
      <c r="AJ301" s="2010"/>
      <c r="AK301" s="1436"/>
    </row>
    <row r="302" spans="1:49" s="1478" customFormat="1" ht="14">
      <c r="A302" s="784"/>
      <c r="B302" s="2011"/>
      <c r="C302" s="2011"/>
      <c r="D302" s="2011"/>
      <c r="E302" s="2011"/>
      <c r="F302" s="2011"/>
      <c r="G302" s="2011"/>
      <c r="H302" s="2011"/>
      <c r="I302" s="2011"/>
      <c r="J302" s="2011"/>
      <c r="K302" s="2012"/>
      <c r="L302" s="2012"/>
      <c r="M302" s="2012"/>
      <c r="N302" s="2012"/>
      <c r="O302" s="2012"/>
      <c r="P302" s="2012"/>
      <c r="Q302" s="2012"/>
      <c r="R302" s="2012"/>
      <c r="S302" s="2012"/>
      <c r="T302" s="2012"/>
      <c r="U302" s="1436"/>
      <c r="V302" s="1465"/>
      <c r="W302" s="1465"/>
      <c r="X302" s="1465"/>
      <c r="Y302" s="1465"/>
      <c r="Z302" s="1465"/>
      <c r="AA302" s="1465"/>
      <c r="AB302" s="1465"/>
      <c r="AC302" s="1465"/>
      <c r="AD302" s="1465"/>
      <c r="AE302" s="1465"/>
      <c r="AF302" s="1465"/>
      <c r="AG302" s="1465"/>
      <c r="AH302" s="1465"/>
      <c r="AI302" s="1465"/>
      <c r="AJ302" s="1465"/>
      <c r="AK302" s="1436"/>
    </row>
    <row r="303" spans="1:49" s="1478" customFormat="1">
      <c r="A303" s="182" t="s">
        <v>2067</v>
      </c>
      <c r="B303" s="1436"/>
      <c r="C303" s="1465"/>
      <c r="D303" s="1465"/>
      <c r="E303" s="1465"/>
      <c r="F303" s="1465"/>
      <c r="G303" s="1465"/>
      <c r="H303" s="1465"/>
      <c r="I303" s="1465"/>
      <c r="J303" s="1465"/>
      <c r="K303" s="1465"/>
      <c r="L303" s="1465"/>
      <c r="M303" s="1465"/>
      <c r="N303" s="1465"/>
      <c r="O303" s="1465"/>
      <c r="P303" s="1465"/>
      <c r="Q303" s="1465"/>
      <c r="R303" s="1465"/>
      <c r="S303" s="1465"/>
      <c r="T303" s="1465"/>
      <c r="U303" s="1465"/>
      <c r="V303" s="1465"/>
      <c r="W303" s="1465"/>
      <c r="X303" s="1465"/>
      <c r="Y303" s="1465"/>
      <c r="Z303" s="1465"/>
      <c r="AA303" s="1465"/>
      <c r="AB303" s="1465"/>
      <c r="AC303" s="1465"/>
      <c r="AD303" s="1465"/>
      <c r="AE303" s="1465"/>
      <c r="AF303" s="1465"/>
      <c r="AG303" s="1465"/>
      <c r="AH303" s="1465"/>
      <c r="AI303" s="1465"/>
      <c r="AJ303" s="1465"/>
      <c r="AK303" s="1436"/>
    </row>
    <row r="304" spans="1:49" s="1478" customFormat="1" ht="14">
      <c r="A304" s="784"/>
      <c r="B304" s="3260" t="s">
        <v>2042</v>
      </c>
      <c r="C304" s="3261"/>
      <c r="D304" s="3261"/>
      <c r="E304" s="3262"/>
      <c r="F304" s="3265" t="s">
        <v>1135</v>
      </c>
      <c r="G304" s="3266"/>
      <c r="H304" s="3266"/>
      <c r="I304" s="3266"/>
      <c r="J304" s="3267"/>
      <c r="K304" s="3128" t="s">
        <v>2043</v>
      </c>
      <c r="L304" s="3129"/>
      <c r="M304" s="3129"/>
      <c r="N304" s="3129"/>
      <c r="O304" s="3130"/>
      <c r="P304" s="3128" t="s">
        <v>2044</v>
      </c>
      <c r="Q304" s="3129"/>
      <c r="R304" s="3129"/>
      <c r="S304" s="3129"/>
      <c r="T304" s="3130"/>
      <c r="U304" s="3258" t="s">
        <v>2048</v>
      </c>
      <c r="V304" s="3256" t="s">
        <v>2049</v>
      </c>
      <c r="W304" s="3257"/>
      <c r="X304" s="3257"/>
      <c r="Y304" s="3257"/>
      <c r="Z304" s="3257"/>
      <c r="AA304" s="3257"/>
      <c r="AB304" s="3257"/>
      <c r="AC304" s="3257"/>
      <c r="AD304" s="3257"/>
      <c r="AE304" s="3257"/>
      <c r="AF304" s="3257"/>
      <c r="AG304" s="3257"/>
      <c r="AH304" s="3257"/>
      <c r="AI304" s="3257"/>
      <c r="AJ304" s="3257"/>
      <c r="AK304" s="1436"/>
    </row>
    <row r="305" spans="1:49" s="1478" customFormat="1" ht="66">
      <c r="A305" s="784"/>
      <c r="B305" s="3263"/>
      <c r="C305" s="3105"/>
      <c r="D305" s="3105"/>
      <c r="E305" s="3264"/>
      <c r="F305" s="3268"/>
      <c r="G305" s="3269"/>
      <c r="H305" s="3269"/>
      <c r="I305" s="3269"/>
      <c r="J305" s="3270"/>
      <c r="K305" s="3131"/>
      <c r="L305" s="3132"/>
      <c r="M305" s="3132"/>
      <c r="N305" s="3132"/>
      <c r="O305" s="3133"/>
      <c r="P305" s="3131"/>
      <c r="Q305" s="3132"/>
      <c r="R305" s="3132"/>
      <c r="S305" s="3132"/>
      <c r="T305" s="3133"/>
      <c r="U305" s="3259"/>
      <c r="V305" s="2004" t="s">
        <v>2051</v>
      </c>
      <c r="W305" s="2004" t="s">
        <v>306</v>
      </c>
      <c r="X305" s="2005" t="s">
        <v>2056</v>
      </c>
      <c r="Y305" s="2006" t="s">
        <v>2057</v>
      </c>
      <c r="Z305" s="2005"/>
      <c r="AA305" s="2013"/>
      <c r="AB305" s="2013"/>
      <c r="AC305" s="2013"/>
      <c r="AD305" s="2014"/>
      <c r="AE305" s="2014"/>
      <c r="AF305" s="2014"/>
      <c r="AG305" s="2014"/>
      <c r="AH305" s="2014"/>
      <c r="AI305" s="2014"/>
      <c r="AJ305" s="2014"/>
      <c r="AK305" s="1436"/>
      <c r="AM305" s="1226"/>
      <c r="AN305" s="1226"/>
      <c r="AO305" s="1226"/>
      <c r="AP305" s="1226"/>
      <c r="AQ305" s="1226"/>
      <c r="AR305" s="1226"/>
      <c r="AS305" s="1226"/>
      <c r="AT305" s="1226"/>
      <c r="AU305" s="1226"/>
      <c r="AV305" s="1226"/>
      <c r="AW305" s="1226"/>
    </row>
    <row r="306" spans="1:49" s="1478" customFormat="1" ht="14">
      <c r="A306" s="784"/>
      <c r="B306" s="3134" t="s">
        <v>1136</v>
      </c>
      <c r="C306" s="3135"/>
      <c r="D306" s="3135"/>
      <c r="E306" s="3136"/>
      <c r="F306" s="3126" t="s">
        <v>2061</v>
      </c>
      <c r="G306" s="3126"/>
      <c r="H306" s="3126"/>
      <c r="I306" s="3126"/>
      <c r="J306" s="3126"/>
      <c r="K306" s="3127">
        <v>40534</v>
      </c>
      <c r="L306" s="3127"/>
      <c r="M306" s="3127"/>
      <c r="N306" s="3127"/>
      <c r="O306" s="3127"/>
      <c r="P306" s="3127">
        <v>42359</v>
      </c>
      <c r="Q306" s="3127"/>
      <c r="R306" s="3127"/>
      <c r="S306" s="3127"/>
      <c r="T306" s="3127"/>
      <c r="U306" s="2007" t="s">
        <v>2062</v>
      </c>
      <c r="V306" s="2008" t="s">
        <v>2063</v>
      </c>
      <c r="W306" s="2008" t="s">
        <v>2063</v>
      </c>
      <c r="X306" s="2008" t="s">
        <v>2063</v>
      </c>
      <c r="Y306" s="2008" t="s">
        <v>2063</v>
      </c>
      <c r="Z306" s="2008"/>
      <c r="AA306" s="2008"/>
      <c r="AB306" s="2008"/>
      <c r="AC306" s="2008"/>
      <c r="AD306" s="2008"/>
      <c r="AE306" s="2008"/>
      <c r="AF306" s="2008"/>
      <c r="AG306" s="2008"/>
      <c r="AH306" s="2008"/>
      <c r="AI306" s="2008"/>
      <c r="AJ306" s="2015"/>
      <c r="AK306" s="1436"/>
      <c r="AM306" s="1226"/>
      <c r="AN306" s="1226"/>
      <c r="AO306" s="1226"/>
      <c r="AP306" s="1226"/>
      <c r="AQ306" s="1226"/>
      <c r="AR306" s="1226"/>
      <c r="AS306" s="1226"/>
      <c r="AT306" s="1226"/>
      <c r="AU306" s="1226"/>
      <c r="AV306" s="1226"/>
      <c r="AW306" s="1226"/>
    </row>
    <row r="307" spans="1:49" s="1478" customFormat="1" ht="14">
      <c r="A307" s="784"/>
      <c r="B307" s="3134" t="s">
        <v>1137</v>
      </c>
      <c r="C307" s="3135"/>
      <c r="D307" s="3135"/>
      <c r="E307" s="3136"/>
      <c r="F307" s="3126" t="s">
        <v>2064</v>
      </c>
      <c r="G307" s="3126"/>
      <c r="H307" s="3126"/>
      <c r="I307" s="3126"/>
      <c r="J307" s="3126"/>
      <c r="K307" s="3127"/>
      <c r="L307" s="3127"/>
      <c r="M307" s="3127"/>
      <c r="N307" s="3127"/>
      <c r="O307" s="3127"/>
      <c r="P307" s="3127"/>
      <c r="Q307" s="3127"/>
      <c r="R307" s="3127"/>
      <c r="S307" s="3127"/>
      <c r="T307" s="3127"/>
      <c r="U307" s="2007" t="s">
        <v>2065</v>
      </c>
      <c r="V307" s="2008" t="s">
        <v>2066</v>
      </c>
      <c r="W307" s="2008" t="s">
        <v>2066</v>
      </c>
      <c r="X307" s="2008" t="s">
        <v>2066</v>
      </c>
      <c r="Y307" s="2008" t="s">
        <v>2066</v>
      </c>
      <c r="Z307" s="2008"/>
      <c r="AA307" s="2008"/>
      <c r="AB307" s="2008"/>
      <c r="AC307" s="2008"/>
      <c r="AD307" s="2008"/>
      <c r="AE307" s="2008"/>
      <c r="AF307" s="2008"/>
      <c r="AG307" s="2008"/>
      <c r="AH307" s="2008"/>
      <c r="AI307" s="2008"/>
      <c r="AJ307" s="2015"/>
      <c r="AK307" s="1436"/>
      <c r="AM307" s="1226"/>
      <c r="AN307" s="1226"/>
      <c r="AO307" s="1226"/>
      <c r="AP307" s="1226"/>
      <c r="AQ307" s="1226"/>
      <c r="AR307" s="1226"/>
      <c r="AS307" s="1226"/>
      <c r="AT307" s="1226"/>
      <c r="AU307" s="1226"/>
      <c r="AV307" s="1226"/>
      <c r="AW307" s="1226"/>
    </row>
    <row r="308" spans="1:49" s="1478" customFormat="1" ht="14">
      <c r="A308" s="784"/>
      <c r="B308" s="3139"/>
      <c r="C308" s="3140"/>
      <c r="D308" s="3140"/>
      <c r="E308" s="3141"/>
      <c r="F308" s="3153"/>
      <c r="G308" s="3153"/>
      <c r="H308" s="3153"/>
      <c r="I308" s="3153"/>
      <c r="J308" s="3153"/>
      <c r="K308" s="3154"/>
      <c r="L308" s="3154"/>
      <c r="M308" s="3154"/>
      <c r="N308" s="3154"/>
      <c r="O308" s="3154"/>
      <c r="P308" s="3154"/>
      <c r="Q308" s="3154"/>
      <c r="R308" s="3154"/>
      <c r="S308" s="3154"/>
      <c r="T308" s="3154"/>
      <c r="U308" s="2016"/>
      <c r="V308" s="2015"/>
      <c r="W308" s="2015"/>
      <c r="X308" s="2015"/>
      <c r="Y308" s="2015"/>
      <c r="Z308" s="2015"/>
      <c r="AA308" s="2015"/>
      <c r="AB308" s="2015"/>
      <c r="AC308" s="2015"/>
      <c r="AD308" s="2015"/>
      <c r="AE308" s="2015"/>
      <c r="AF308" s="2015"/>
      <c r="AG308" s="2015"/>
      <c r="AH308" s="2015"/>
      <c r="AI308" s="2015"/>
      <c r="AJ308" s="2015"/>
      <c r="AK308" s="1436"/>
      <c r="AM308" s="1226"/>
      <c r="AN308" s="1226"/>
      <c r="AO308" s="1226"/>
      <c r="AP308" s="1226"/>
      <c r="AQ308" s="1226"/>
      <c r="AR308" s="1226"/>
      <c r="AS308" s="1226"/>
      <c r="AT308" s="1226"/>
      <c r="AU308" s="1226"/>
      <c r="AV308" s="1226"/>
      <c r="AW308" s="1226"/>
    </row>
    <row r="309" spans="1:49" s="1478" customFormat="1" ht="14">
      <c r="A309" s="784"/>
      <c r="B309" s="3139"/>
      <c r="C309" s="3140"/>
      <c r="D309" s="3140"/>
      <c r="E309" s="3141"/>
      <c r="F309" s="3153"/>
      <c r="G309" s="3153"/>
      <c r="H309" s="3153"/>
      <c r="I309" s="3153"/>
      <c r="J309" s="3153"/>
      <c r="K309" s="3154"/>
      <c r="L309" s="3154"/>
      <c r="M309" s="3154"/>
      <c r="N309" s="3154"/>
      <c r="O309" s="3154"/>
      <c r="P309" s="3154"/>
      <c r="Q309" s="3154"/>
      <c r="R309" s="3154"/>
      <c r="S309" s="3154"/>
      <c r="T309" s="3154"/>
      <c r="U309" s="2016"/>
      <c r="V309" s="2015"/>
      <c r="W309" s="2015"/>
      <c r="X309" s="2015"/>
      <c r="Y309" s="2015"/>
      <c r="Z309" s="2015"/>
      <c r="AA309" s="2015"/>
      <c r="AB309" s="2015"/>
      <c r="AC309" s="2015"/>
      <c r="AD309" s="2015"/>
      <c r="AE309" s="2015"/>
      <c r="AF309" s="2015"/>
      <c r="AG309" s="2015"/>
      <c r="AH309" s="2015"/>
      <c r="AI309" s="2015"/>
      <c r="AJ309" s="2015"/>
      <c r="AK309" s="1436"/>
      <c r="AM309" s="1226"/>
      <c r="AN309" s="1226"/>
      <c r="AO309" s="1226"/>
      <c r="AP309" s="1226"/>
      <c r="AQ309" s="1226"/>
      <c r="AR309" s="1226"/>
      <c r="AS309" s="1226"/>
      <c r="AT309" s="1226"/>
      <c r="AU309" s="1226"/>
      <c r="AV309" s="1226"/>
      <c r="AW309" s="1226"/>
    </row>
    <row r="310" spans="1:49" s="1478" customFormat="1" ht="14">
      <c r="A310" s="784"/>
      <c r="B310" s="591"/>
      <c r="C310" s="2017"/>
      <c r="D310" s="2017"/>
      <c r="E310" s="2017"/>
      <c r="F310" s="2017"/>
      <c r="G310" s="2017"/>
      <c r="H310" s="2017"/>
      <c r="I310" s="2017"/>
      <c r="J310" s="2017"/>
      <c r="K310" s="2017"/>
      <c r="L310" s="1465"/>
      <c r="M310" s="1465"/>
      <c r="N310" s="1465"/>
      <c r="O310" s="1465"/>
      <c r="P310" s="1465"/>
      <c r="Q310" s="1465"/>
      <c r="R310" s="1465"/>
      <c r="S310" s="1465"/>
      <c r="T310" s="1465"/>
      <c r="U310" s="1465"/>
      <c r="V310" s="1465"/>
      <c r="W310" s="1465"/>
      <c r="X310" s="1465"/>
      <c r="Y310" s="1465"/>
      <c r="Z310" s="1465"/>
      <c r="AA310" s="2012"/>
      <c r="AB310" s="2012"/>
      <c r="AC310" s="2012"/>
      <c r="AD310" s="2012"/>
      <c r="AE310" s="2012"/>
      <c r="AF310" s="2012"/>
      <c r="AG310" s="2012"/>
      <c r="AH310" s="2012"/>
      <c r="AI310" s="2012"/>
      <c r="AJ310" s="2012"/>
      <c r="AK310" s="1436"/>
      <c r="AM310" s="1226"/>
      <c r="AN310" s="1226"/>
      <c r="AO310" s="1226"/>
      <c r="AP310" s="1226"/>
      <c r="AQ310" s="1226"/>
      <c r="AR310" s="1226"/>
      <c r="AS310" s="1226"/>
      <c r="AT310" s="1226"/>
      <c r="AU310" s="1226"/>
      <c r="AV310" s="1226"/>
      <c r="AW310" s="1226"/>
    </row>
    <row r="311" spans="1:49" s="1478" customFormat="1">
      <c r="A311" s="182" t="s">
        <v>2068</v>
      </c>
      <c r="B311" s="591"/>
      <c r="C311" s="2017"/>
      <c r="D311" s="2017"/>
      <c r="E311" s="2017"/>
      <c r="F311" s="2017"/>
      <c r="G311" s="2017"/>
      <c r="H311" s="2017"/>
      <c r="I311" s="2017"/>
      <c r="J311" s="2017"/>
      <c r="K311" s="2017"/>
      <c r="L311" s="1465"/>
      <c r="M311" s="1465"/>
      <c r="N311" s="1465"/>
      <c r="O311" s="1465"/>
      <c r="P311" s="1465"/>
      <c r="Q311" s="1465"/>
      <c r="R311" s="1465"/>
      <c r="S311" s="1465"/>
      <c r="T311" s="1465"/>
      <c r="U311" s="1465"/>
      <c r="V311" s="1465"/>
      <c r="W311" s="1465"/>
      <c r="X311" s="1465"/>
      <c r="Y311" s="1465"/>
      <c r="Z311" s="1465"/>
      <c r="AA311" s="2012"/>
      <c r="AB311" s="2012"/>
      <c r="AC311" s="2012"/>
      <c r="AD311" s="2012"/>
      <c r="AE311" s="2012"/>
      <c r="AF311" s="2012"/>
      <c r="AG311" s="2012"/>
      <c r="AH311" s="2012"/>
      <c r="AI311" s="2012"/>
      <c r="AJ311" s="2012"/>
      <c r="AK311" s="1436"/>
      <c r="AM311" s="1226"/>
      <c r="AN311" s="1226"/>
      <c r="AO311" s="1226"/>
      <c r="AP311" s="1226"/>
      <c r="AQ311" s="1226"/>
      <c r="AR311" s="1226"/>
      <c r="AS311" s="1226"/>
      <c r="AT311" s="1226"/>
      <c r="AU311" s="1226"/>
      <c r="AV311" s="1226"/>
      <c r="AW311" s="1226"/>
    </row>
    <row r="312" spans="1:49" s="1478" customFormat="1">
      <c r="A312" s="182"/>
      <c r="B312" s="2018" t="s">
        <v>2042</v>
      </c>
      <c r="C312" s="2019"/>
      <c r="D312" s="2019"/>
      <c r="E312" s="2019"/>
      <c r="F312" s="3157" t="s">
        <v>1135</v>
      </c>
      <c r="G312" s="3157"/>
      <c r="H312" s="3157"/>
      <c r="I312" s="3157"/>
      <c r="J312" s="3157"/>
      <c r="K312" s="3128" t="s">
        <v>2043</v>
      </c>
      <c r="L312" s="3129"/>
      <c r="M312" s="3129"/>
      <c r="N312" s="3129"/>
      <c r="O312" s="3130"/>
      <c r="P312" s="3128" t="s">
        <v>2044</v>
      </c>
      <c r="Q312" s="3129"/>
      <c r="R312" s="3129"/>
      <c r="S312" s="3129"/>
      <c r="T312" s="3130"/>
      <c r="U312" s="3158" t="s">
        <v>2069</v>
      </c>
      <c r="V312" s="3159"/>
      <c r="W312" s="3159"/>
      <c r="X312" s="3159"/>
      <c r="Y312" s="3160"/>
      <c r="Z312" s="3161" t="s">
        <v>2049</v>
      </c>
      <c r="AA312" s="3161"/>
      <c r="AB312" s="3161"/>
      <c r="AC312" s="3161"/>
      <c r="AD312" s="3161"/>
      <c r="AE312" s="3161"/>
      <c r="AF312" s="3161"/>
      <c r="AG312" s="3161"/>
      <c r="AH312" s="3161"/>
      <c r="AI312" s="3162"/>
      <c r="AJ312" s="1436"/>
      <c r="AK312" s="1436"/>
      <c r="AM312" s="1226"/>
      <c r="AN312" s="1226"/>
      <c r="AO312" s="1226"/>
      <c r="AP312" s="1226"/>
      <c r="AQ312" s="1226"/>
      <c r="AR312" s="1226"/>
      <c r="AS312" s="1226"/>
      <c r="AT312" s="1226"/>
      <c r="AU312" s="1226"/>
      <c r="AV312" s="1226"/>
      <c r="AW312" s="1226"/>
    </row>
    <row r="313" spans="1:49" s="1478" customFormat="1" ht="196">
      <c r="A313" s="182"/>
      <c r="B313" s="2020" t="s">
        <v>1136</v>
      </c>
      <c r="C313" s="2021"/>
      <c r="D313" s="2021"/>
      <c r="E313" s="2021"/>
      <c r="F313" s="3163" t="s">
        <v>2070</v>
      </c>
      <c r="G313" s="3164"/>
      <c r="H313" s="3164"/>
      <c r="I313" s="3164"/>
      <c r="J313" s="3165"/>
      <c r="K313" s="3131"/>
      <c r="L313" s="3132"/>
      <c r="M313" s="3132"/>
      <c r="N313" s="3132"/>
      <c r="O313" s="3133"/>
      <c r="P313" s="3131"/>
      <c r="Q313" s="3132"/>
      <c r="R313" s="3132"/>
      <c r="S313" s="3132"/>
      <c r="T313" s="3133"/>
      <c r="U313" s="3172" t="s">
        <v>1140</v>
      </c>
      <c r="V313" s="3172"/>
      <c r="W313" s="3172"/>
      <c r="X313" s="3172"/>
      <c r="Y313" s="3172"/>
      <c r="Z313" s="2022" t="s">
        <v>33</v>
      </c>
      <c r="AA313" s="2014" t="s">
        <v>1138</v>
      </c>
      <c r="AB313" s="2014" t="s">
        <v>2052</v>
      </c>
      <c r="AC313" s="2014" t="s">
        <v>2053</v>
      </c>
      <c r="AD313" s="2013" t="s">
        <v>2055</v>
      </c>
      <c r="AE313" s="2014" t="s">
        <v>1139</v>
      </c>
      <c r="AF313" s="2014" t="s">
        <v>2058</v>
      </c>
      <c r="AG313" s="2009"/>
      <c r="AH313" s="2010"/>
      <c r="AI313" s="2010"/>
      <c r="AJ313" s="1436"/>
      <c r="AK313" s="1436"/>
      <c r="AM313" s="1226"/>
      <c r="AN313" s="1226"/>
      <c r="AO313" s="1226"/>
      <c r="AP313" s="1226"/>
      <c r="AQ313" s="1226"/>
      <c r="AR313" s="1226"/>
      <c r="AS313" s="1226"/>
      <c r="AT313" s="1226"/>
      <c r="AU313" s="1226"/>
      <c r="AV313" s="1226"/>
      <c r="AW313" s="1226"/>
    </row>
    <row r="314" spans="1:49" s="1478" customFormat="1">
      <c r="A314" s="182"/>
      <c r="B314" s="2023"/>
      <c r="C314" s="182"/>
      <c r="D314" s="182"/>
      <c r="E314" s="182"/>
      <c r="F314" s="3166"/>
      <c r="G314" s="3167"/>
      <c r="H314" s="3167"/>
      <c r="I314" s="3167"/>
      <c r="J314" s="3168"/>
      <c r="K314" s="3138">
        <v>40534</v>
      </c>
      <c r="L314" s="3138"/>
      <c r="M314" s="3138"/>
      <c r="N314" s="3138"/>
      <c r="O314" s="3138"/>
      <c r="P314" s="3138">
        <v>42359</v>
      </c>
      <c r="Q314" s="3138"/>
      <c r="R314" s="3138"/>
      <c r="S314" s="3138"/>
      <c r="T314" s="3138"/>
      <c r="U314" s="3173" t="s">
        <v>2071</v>
      </c>
      <c r="V314" s="3174"/>
      <c r="W314" s="3174"/>
      <c r="X314" s="3174"/>
      <c r="Y314" s="3175"/>
      <c r="Z314" s="2008" t="s">
        <v>2066</v>
      </c>
      <c r="AA314" s="2008" t="s">
        <v>2066</v>
      </c>
      <c r="AB314" s="2008" t="s">
        <v>2066</v>
      </c>
      <c r="AC314" s="2008" t="s">
        <v>2066</v>
      </c>
      <c r="AD314" s="2008"/>
      <c r="AE314" s="2008"/>
      <c r="AF314" s="2008"/>
      <c r="AG314" s="2008" t="s">
        <v>2066</v>
      </c>
      <c r="AH314" s="2008"/>
      <c r="AI314" s="2008" t="s">
        <v>2066</v>
      </c>
      <c r="AJ314" s="1436"/>
      <c r="AK314" s="1436"/>
      <c r="AM314" s="1226"/>
      <c r="AN314" s="1226"/>
      <c r="AO314" s="1226"/>
      <c r="AP314" s="1226"/>
      <c r="AQ314" s="1226"/>
      <c r="AR314" s="1226"/>
      <c r="AS314" s="1226"/>
      <c r="AT314" s="1226"/>
      <c r="AU314" s="1226"/>
      <c r="AV314" s="1226"/>
      <c r="AW314" s="1226"/>
    </row>
    <row r="315" spans="1:49" s="1478" customFormat="1">
      <c r="A315" s="182"/>
      <c r="B315" s="2023"/>
      <c r="C315" s="182"/>
      <c r="D315" s="182"/>
      <c r="E315" s="182"/>
      <c r="F315" s="3166"/>
      <c r="G315" s="3167"/>
      <c r="H315" s="3167"/>
      <c r="I315" s="3167"/>
      <c r="J315" s="3168"/>
      <c r="K315" s="3138"/>
      <c r="L315" s="3138"/>
      <c r="M315" s="3138"/>
      <c r="N315" s="3138"/>
      <c r="O315" s="3138"/>
      <c r="P315" s="3138"/>
      <c r="Q315" s="3138"/>
      <c r="R315" s="3138"/>
      <c r="S315" s="3138"/>
      <c r="T315" s="3138"/>
      <c r="U315" s="3173" t="s">
        <v>2072</v>
      </c>
      <c r="V315" s="3174"/>
      <c r="W315" s="3174"/>
      <c r="X315" s="3174"/>
      <c r="Y315" s="3175"/>
      <c r="Z315" s="2008" t="s">
        <v>2066</v>
      </c>
      <c r="AA315" s="2008" t="s">
        <v>2066</v>
      </c>
      <c r="AB315" s="2008" t="s">
        <v>2066</v>
      </c>
      <c r="AC315" s="2008" t="s">
        <v>2066</v>
      </c>
      <c r="AD315" s="2008" t="s">
        <v>2066</v>
      </c>
      <c r="AE315" s="2008" t="s">
        <v>2066</v>
      </c>
      <c r="AF315" s="2008" t="s">
        <v>2066</v>
      </c>
      <c r="AG315" s="2008" t="s">
        <v>2066</v>
      </c>
      <c r="AH315" s="2008"/>
      <c r="AI315" s="2008" t="s">
        <v>2066</v>
      </c>
      <c r="AJ315" s="1436"/>
      <c r="AK315" s="1436"/>
      <c r="AM315" s="1226"/>
      <c r="AN315" s="1226"/>
      <c r="AO315" s="1226"/>
      <c r="AP315" s="1226"/>
      <c r="AQ315" s="1226"/>
      <c r="AR315" s="1226"/>
      <c r="AS315" s="1226"/>
      <c r="AT315" s="1226"/>
      <c r="AU315" s="1226"/>
      <c r="AV315" s="1226"/>
      <c r="AW315" s="1226"/>
    </row>
    <row r="316" spans="1:49" s="1478" customFormat="1">
      <c r="A316" s="182"/>
      <c r="B316" s="2023"/>
      <c r="C316" s="182"/>
      <c r="D316" s="182"/>
      <c r="E316" s="182"/>
      <c r="F316" s="3166"/>
      <c r="G316" s="3167"/>
      <c r="H316" s="3167"/>
      <c r="I316" s="3167"/>
      <c r="J316" s="3168"/>
      <c r="K316" s="3138"/>
      <c r="L316" s="3138"/>
      <c r="M316" s="3138"/>
      <c r="N316" s="3138"/>
      <c r="O316" s="3138"/>
      <c r="P316" s="3138"/>
      <c r="Q316" s="3138"/>
      <c r="R316" s="3138"/>
      <c r="S316" s="3138"/>
      <c r="T316" s="3138"/>
      <c r="U316" s="3173" t="s">
        <v>2073</v>
      </c>
      <c r="V316" s="3174"/>
      <c r="W316" s="3174"/>
      <c r="X316" s="3174"/>
      <c r="Y316" s="3175"/>
      <c r="Z316" s="2008" t="s">
        <v>2074</v>
      </c>
      <c r="AA316" s="2008" t="s">
        <v>2074</v>
      </c>
      <c r="AB316" s="2008"/>
      <c r="AC316" s="2008"/>
      <c r="AD316" s="2008"/>
      <c r="AE316" s="2008"/>
      <c r="AF316" s="2008"/>
      <c r="AG316" s="2008"/>
      <c r="AH316" s="2008"/>
      <c r="AI316" s="2008"/>
      <c r="AJ316" s="1436"/>
      <c r="AK316" s="1436"/>
      <c r="AM316" s="1226"/>
      <c r="AN316" s="1226"/>
      <c r="AO316" s="1226"/>
      <c r="AP316" s="1226"/>
      <c r="AQ316" s="1226"/>
      <c r="AR316" s="1226"/>
      <c r="AS316" s="1226"/>
      <c r="AT316" s="1226"/>
      <c r="AU316" s="1226"/>
      <c r="AV316" s="1226"/>
      <c r="AW316" s="1226"/>
    </row>
    <row r="317" spans="1:49" s="1478" customFormat="1">
      <c r="A317" s="182"/>
      <c r="B317" s="2024"/>
      <c r="C317" s="2025"/>
      <c r="D317" s="2025"/>
      <c r="E317" s="2025"/>
      <c r="F317" s="3169"/>
      <c r="G317" s="3170"/>
      <c r="H317" s="3170"/>
      <c r="I317" s="3170"/>
      <c r="J317" s="3171"/>
      <c r="K317" s="3138"/>
      <c r="L317" s="3138"/>
      <c r="M317" s="3138"/>
      <c r="N317" s="3138"/>
      <c r="O317" s="3138"/>
      <c r="P317" s="3138"/>
      <c r="Q317" s="3138"/>
      <c r="R317" s="3138"/>
      <c r="S317" s="3138"/>
      <c r="T317" s="3138"/>
      <c r="U317" s="3173" t="s">
        <v>2075</v>
      </c>
      <c r="V317" s="3174"/>
      <c r="W317" s="3174"/>
      <c r="X317" s="3174"/>
      <c r="Y317" s="3175"/>
      <c r="Z317" s="2008"/>
      <c r="AA317" s="2008"/>
      <c r="AB317" s="2008"/>
      <c r="AC317" s="2008"/>
      <c r="AD317" s="2008"/>
      <c r="AE317" s="2008"/>
      <c r="AF317" s="2008"/>
      <c r="AG317" s="2008"/>
      <c r="AH317" s="2008"/>
      <c r="AI317" s="2008"/>
      <c r="AJ317" s="1436"/>
      <c r="AK317" s="1436"/>
      <c r="AM317" s="1226"/>
      <c r="AN317" s="1226"/>
      <c r="AO317" s="1226"/>
      <c r="AP317" s="1226"/>
      <c r="AQ317" s="1226"/>
      <c r="AR317" s="1226"/>
      <c r="AS317" s="1226"/>
      <c r="AT317" s="1226"/>
      <c r="AU317" s="1226"/>
      <c r="AV317" s="1226"/>
      <c r="AW317" s="1226"/>
    </row>
    <row r="318" spans="1:49" s="1478" customFormat="1" ht="14">
      <c r="A318" s="1899"/>
      <c r="B318" s="1481"/>
      <c r="C318" s="1481"/>
      <c r="D318" s="1481"/>
      <c r="E318" s="1481"/>
      <c r="F318" s="1481"/>
      <c r="G318" s="1481"/>
      <c r="H318" s="1481"/>
      <c r="I318" s="1481"/>
      <c r="J318" s="1486"/>
      <c r="K318" s="1486"/>
      <c r="L318" s="1486"/>
      <c r="M318" s="1486"/>
      <c r="N318" s="1481"/>
      <c r="O318" s="1481"/>
      <c r="P318" s="1481"/>
      <c r="Q318" s="1481"/>
      <c r="R318" s="1481"/>
      <c r="S318" s="1481"/>
      <c r="T318" s="1481"/>
      <c r="U318" s="1879"/>
      <c r="V318" s="1879"/>
      <c r="W318" s="1879"/>
      <c r="X318" s="1879"/>
      <c r="Y318" s="1879"/>
      <c r="Z318" s="1879"/>
      <c r="AA318" s="1879"/>
      <c r="AB318" s="1879"/>
      <c r="AC318" s="1879"/>
      <c r="AD318" s="1879"/>
      <c r="AE318" s="1879"/>
      <c r="AF318" s="1879"/>
      <c r="AG318" s="1879"/>
      <c r="AH318" s="1879"/>
      <c r="AI318" s="1879"/>
      <c r="AJ318" s="1879"/>
      <c r="AK318" s="1879"/>
      <c r="AM318" s="1226"/>
      <c r="AN318" s="1226"/>
      <c r="AO318" s="1226"/>
      <c r="AP318" s="1226"/>
      <c r="AQ318" s="1226"/>
      <c r="AR318" s="1226"/>
      <c r="AS318" s="1226"/>
      <c r="AT318" s="1226"/>
      <c r="AU318" s="1226"/>
      <c r="AV318" s="1226"/>
      <c r="AW318" s="1226"/>
    </row>
    <row r="319" spans="1:49" s="1478" customFormat="1" ht="14">
      <c r="A319" s="784" t="s">
        <v>1141</v>
      </c>
      <c r="B319" s="1465"/>
      <c r="C319" s="1465"/>
      <c r="D319" s="1436"/>
      <c r="E319" s="1436"/>
      <c r="F319" s="1436"/>
      <c r="G319" s="1436"/>
      <c r="H319" s="1465"/>
      <c r="I319" s="1436"/>
      <c r="J319" s="1436"/>
      <c r="K319" s="1465"/>
      <c r="L319" s="1436"/>
      <c r="M319" s="1436"/>
      <c r="N319" s="1465"/>
      <c r="O319" s="1436"/>
      <c r="P319" s="1436"/>
      <c r="Q319" s="1436"/>
      <c r="R319" s="1436"/>
      <c r="S319" s="1879"/>
      <c r="T319" s="1436"/>
      <c r="U319" s="1465"/>
      <c r="V319" s="1465"/>
      <c r="W319" s="1879"/>
      <c r="X319" s="1879"/>
      <c r="Y319" s="1879"/>
      <c r="Z319" s="1879"/>
      <c r="AA319" s="1879"/>
      <c r="AB319" s="1879"/>
      <c r="AC319" s="1465"/>
      <c r="AD319" s="1465"/>
      <c r="AE319" s="1465"/>
      <c r="AF319" s="1465"/>
      <c r="AG319" s="1465"/>
      <c r="AH319" s="1465"/>
      <c r="AI319" s="1465"/>
      <c r="AJ319" s="1465"/>
      <c r="AK319" s="1436"/>
      <c r="AM319" s="1226"/>
      <c r="AN319" s="1226"/>
      <c r="AO319" s="1226"/>
      <c r="AP319" s="1226"/>
      <c r="AQ319" s="1226"/>
      <c r="AR319" s="1226"/>
      <c r="AS319" s="1226"/>
      <c r="AT319" s="1226"/>
      <c r="AU319" s="1226"/>
      <c r="AV319" s="1226"/>
      <c r="AW319" s="1226"/>
    </row>
    <row r="320" spans="1:49" s="1478" customFormat="1" ht="14">
      <c r="A320" s="1899"/>
      <c r="B320" s="1465"/>
      <c r="C320" s="1465"/>
      <c r="D320" s="1436"/>
      <c r="E320" s="1436"/>
      <c r="F320" s="1436"/>
      <c r="G320" s="1436"/>
      <c r="H320" s="1465"/>
      <c r="I320" s="1436"/>
      <c r="J320" s="1436"/>
      <c r="K320" s="1465"/>
      <c r="L320" s="1436"/>
      <c r="M320" s="1436"/>
      <c r="N320" s="1465"/>
      <c r="O320" s="1436"/>
      <c r="P320" s="1436"/>
      <c r="Q320" s="1436"/>
      <c r="R320" s="1436"/>
      <c r="S320" s="1879"/>
      <c r="T320" s="1436"/>
      <c r="U320" s="1465"/>
      <c r="V320" s="1465"/>
      <c r="W320" s="1879"/>
      <c r="X320" s="1879"/>
      <c r="Y320" s="1879"/>
      <c r="Z320" s="1879"/>
      <c r="AA320" s="1879"/>
      <c r="AB320" s="1879"/>
      <c r="AC320" s="1465"/>
      <c r="AD320" s="1465"/>
      <c r="AE320" s="1465"/>
      <c r="AF320" s="1465"/>
      <c r="AG320" s="1465"/>
      <c r="AH320" s="1465"/>
      <c r="AI320" s="1465"/>
      <c r="AJ320" s="1465"/>
      <c r="AK320" s="1436"/>
      <c r="AM320" s="1226"/>
      <c r="AN320" s="1226"/>
      <c r="AO320" s="1226"/>
      <c r="AP320" s="1226"/>
      <c r="AQ320" s="1226"/>
      <c r="AR320" s="1226"/>
      <c r="AS320" s="1226"/>
      <c r="AT320" s="1226"/>
      <c r="AU320" s="1226"/>
      <c r="AV320" s="1226"/>
      <c r="AW320" s="1226"/>
    </row>
    <row r="321" spans="1:49" s="1478" customFormat="1" ht="14.5" thickBot="1">
      <c r="A321" s="1899"/>
      <c r="B321" s="1469" t="s">
        <v>435</v>
      </c>
      <c r="C321" s="1464"/>
      <c r="D321" s="2026"/>
      <c r="E321" s="2026"/>
      <c r="F321" s="2026"/>
      <c r="G321" s="2027"/>
      <c r="H321" s="2028"/>
      <c r="I321" s="2029"/>
      <c r="J321" s="2030" t="s">
        <v>1142</v>
      </c>
      <c r="K321" s="2031"/>
      <c r="L321" s="2028"/>
      <c r="M321" s="2029"/>
      <c r="N321" s="1469" t="s">
        <v>1143</v>
      </c>
      <c r="O321" s="2026"/>
      <c r="P321" s="2026"/>
      <c r="Q321" s="2026"/>
      <c r="R321" s="2027"/>
      <c r="S321" s="2028"/>
      <c r="T321" s="2029"/>
      <c r="U321" s="1469" t="s">
        <v>1144</v>
      </c>
      <c r="V321" s="1464"/>
      <c r="W321" s="2032"/>
      <c r="X321" s="2032"/>
      <c r="Y321" s="2033"/>
      <c r="Z321" s="2034"/>
      <c r="AA321" s="2035"/>
      <c r="AB321" s="1879"/>
      <c r="AC321" s="1465"/>
      <c r="AD321" s="1465"/>
      <c r="AE321" s="1465"/>
      <c r="AF321" s="1465"/>
      <c r="AG321" s="1465"/>
      <c r="AH321" s="1465"/>
      <c r="AI321" s="1465"/>
      <c r="AJ321" s="1465"/>
      <c r="AK321" s="1436"/>
      <c r="AM321" s="1226"/>
      <c r="AN321" s="1226"/>
      <c r="AO321" s="1226"/>
      <c r="AP321" s="1226"/>
      <c r="AQ321" s="1226"/>
      <c r="AR321" s="1226"/>
      <c r="AS321" s="1226"/>
      <c r="AT321" s="1226"/>
      <c r="AU321" s="1226"/>
      <c r="AV321" s="1226"/>
      <c r="AW321" s="1226"/>
    </row>
    <row r="322" spans="1:49" s="1478" customFormat="1" ht="14">
      <c r="A322" s="1899"/>
      <c r="B322" s="1467" t="s">
        <v>1145</v>
      </c>
      <c r="C322" s="1468"/>
      <c r="D322" s="2036"/>
      <c r="E322" s="2036"/>
      <c r="F322" s="2036"/>
      <c r="G322" s="2037"/>
      <c r="H322" s="2038"/>
      <c r="I322" s="1436"/>
      <c r="J322" s="2039"/>
      <c r="K322" s="1472"/>
      <c r="L322" s="2040"/>
      <c r="M322" s="1436"/>
      <c r="N322" s="1467" t="s">
        <v>1146</v>
      </c>
      <c r="O322" s="2036"/>
      <c r="P322" s="2036"/>
      <c r="Q322" s="2036"/>
      <c r="R322" s="2037"/>
      <c r="S322" s="2041"/>
      <c r="T322" s="1436"/>
      <c r="U322" s="1467"/>
      <c r="V322" s="1468"/>
      <c r="W322" s="2042"/>
      <c r="X322" s="2042"/>
      <c r="Y322" s="2043"/>
      <c r="Z322" s="1879"/>
      <c r="AA322" s="2044"/>
      <c r="AB322" s="2045"/>
      <c r="AC322" s="1465"/>
      <c r="AD322" s="1465"/>
      <c r="AE322" s="1465"/>
      <c r="AF322" s="1465"/>
      <c r="AG322" s="1465"/>
      <c r="AH322" s="1465"/>
      <c r="AI322" s="1465"/>
      <c r="AJ322" s="1465"/>
      <c r="AK322" s="1436"/>
      <c r="AM322" s="1226"/>
      <c r="AN322" s="1226"/>
      <c r="AO322" s="1226"/>
      <c r="AP322" s="1226"/>
      <c r="AQ322" s="1226"/>
      <c r="AR322" s="1226"/>
      <c r="AS322" s="1226"/>
      <c r="AT322" s="1226"/>
      <c r="AU322" s="1226"/>
      <c r="AV322" s="1226"/>
      <c r="AW322" s="1226"/>
    </row>
    <row r="323" spans="1:49" s="1436" customFormat="1" ht="14">
      <c r="A323" s="1899"/>
      <c r="B323" s="1465"/>
      <c r="C323" s="1465"/>
      <c r="H323" s="2046"/>
      <c r="K323" s="1465"/>
      <c r="L323" s="2047"/>
      <c r="N323" s="1465"/>
      <c r="S323" s="2041"/>
      <c r="U323" s="1465"/>
      <c r="V323" s="1465"/>
      <c r="W323" s="1879"/>
      <c r="X323" s="1879"/>
      <c r="Y323" s="1879"/>
      <c r="Z323" s="1879"/>
      <c r="AA323" s="1879"/>
      <c r="AB323" s="2048"/>
      <c r="AC323" s="1465"/>
      <c r="AD323" s="1465"/>
      <c r="AE323" s="1465"/>
      <c r="AF323" s="1465"/>
      <c r="AG323" s="1465"/>
      <c r="AH323" s="1465"/>
      <c r="AI323" s="1465"/>
      <c r="AJ323" s="1465"/>
    </row>
    <row r="324" spans="1:49" s="1436" customFormat="1" ht="14.5" thickBot="1">
      <c r="A324" s="1899"/>
      <c r="B324" s="1465"/>
      <c r="C324" s="1465"/>
      <c r="H324" s="2046"/>
      <c r="K324" s="1465"/>
      <c r="L324" s="2047"/>
      <c r="M324" s="2029"/>
      <c r="N324" s="1469" t="s">
        <v>1143</v>
      </c>
      <c r="O324" s="2026"/>
      <c r="P324" s="2026"/>
      <c r="Q324" s="2026"/>
      <c r="R324" s="2027"/>
      <c r="S324" s="2049"/>
      <c r="T324" s="2029"/>
      <c r="U324" s="1469" t="s">
        <v>1144</v>
      </c>
      <c r="V324" s="1464"/>
      <c r="W324" s="2032"/>
      <c r="X324" s="2032"/>
      <c r="Y324" s="2033"/>
      <c r="Z324" s="2034"/>
      <c r="AA324" s="2035"/>
      <c r="AB324" s="2050"/>
      <c r="AC324" s="2051"/>
      <c r="AD324" s="1469" t="s">
        <v>1147</v>
      </c>
      <c r="AE324" s="1464"/>
      <c r="AF324" s="1464"/>
      <c r="AG324" s="1464"/>
      <c r="AH324" s="1464"/>
      <c r="AI324" s="2031"/>
      <c r="AJ324" s="1465"/>
    </row>
    <row r="325" spans="1:49" s="1436" customFormat="1" ht="14">
      <c r="A325" s="1899"/>
      <c r="B325" s="1465"/>
      <c r="C325" s="1465"/>
      <c r="H325" s="2046"/>
      <c r="K325" s="1465"/>
      <c r="L325" s="2047"/>
      <c r="N325" s="1467" t="s">
        <v>2076</v>
      </c>
      <c r="O325" s="2036"/>
      <c r="P325" s="2036"/>
      <c r="Q325" s="2036"/>
      <c r="R325" s="2037"/>
      <c r="S325" s="2041"/>
      <c r="U325" s="1467"/>
      <c r="V325" s="1468"/>
      <c r="W325" s="2042"/>
      <c r="X325" s="2042"/>
      <c r="Y325" s="2043"/>
      <c r="Z325" s="1879"/>
      <c r="AA325" s="2044"/>
      <c r="AB325" s="2048"/>
      <c r="AC325" s="1465"/>
      <c r="AD325" s="1467" t="s">
        <v>1148</v>
      </c>
      <c r="AE325" s="1468"/>
      <c r="AF325" s="1468"/>
      <c r="AG325" s="1468"/>
      <c r="AH325" s="1468"/>
      <c r="AI325" s="1472"/>
      <c r="AJ325" s="1465"/>
    </row>
    <row r="326" spans="1:49" s="1436" customFormat="1" ht="14">
      <c r="A326" s="1899"/>
      <c r="B326" s="1465"/>
      <c r="C326" s="1465"/>
      <c r="H326" s="2046"/>
      <c r="K326" s="1465"/>
      <c r="L326" s="2047"/>
      <c r="N326" s="1465"/>
      <c r="S326" s="2041"/>
      <c r="U326" s="1465"/>
      <c r="V326" s="1465"/>
      <c r="W326" s="1879"/>
      <c r="X326" s="1879"/>
      <c r="Y326" s="1879"/>
      <c r="Z326" s="1879"/>
      <c r="AA326" s="1879"/>
      <c r="AB326" s="2048"/>
      <c r="AC326" s="1465"/>
      <c r="AD326" s="1465"/>
      <c r="AE326" s="1465"/>
      <c r="AF326" s="1465"/>
      <c r="AG326" s="1465"/>
      <c r="AH326" s="1465"/>
      <c r="AI326" s="1465"/>
      <c r="AJ326" s="1465"/>
    </row>
    <row r="327" spans="1:49" s="1436" customFormat="1" ht="14.5" thickBot="1">
      <c r="A327" s="1899"/>
      <c r="B327" s="1465"/>
      <c r="C327" s="1465"/>
      <c r="H327" s="2046"/>
      <c r="K327" s="1465"/>
      <c r="L327" s="2047"/>
      <c r="M327" s="2029"/>
      <c r="N327" s="1469" t="s">
        <v>1143</v>
      </c>
      <c r="O327" s="2026"/>
      <c r="P327" s="2026"/>
      <c r="Q327" s="2026"/>
      <c r="R327" s="2027"/>
      <c r="S327" s="2049"/>
      <c r="T327" s="2029"/>
      <c r="U327" s="1469" t="s">
        <v>1144</v>
      </c>
      <c r="V327" s="1464"/>
      <c r="W327" s="2032"/>
      <c r="X327" s="2032"/>
      <c r="Y327" s="2033"/>
      <c r="Z327" s="2034"/>
      <c r="AA327" s="2035"/>
      <c r="AB327" s="2050"/>
      <c r="AC327" s="1465"/>
      <c r="AD327" s="1465"/>
      <c r="AE327" s="1465"/>
      <c r="AF327" s="1465"/>
      <c r="AG327" s="1465"/>
      <c r="AH327" s="1465"/>
      <c r="AI327" s="1465"/>
      <c r="AJ327" s="1465"/>
    </row>
    <row r="328" spans="1:49" s="1436" customFormat="1" ht="14">
      <c r="A328" s="1899"/>
      <c r="B328" s="1465"/>
      <c r="C328" s="1465"/>
      <c r="H328" s="2046"/>
      <c r="K328" s="1465"/>
      <c r="N328" s="1467" t="s">
        <v>1149</v>
      </c>
      <c r="O328" s="2036"/>
      <c r="P328" s="2036"/>
      <c r="Q328" s="2036"/>
      <c r="R328" s="2037"/>
      <c r="S328" s="2041"/>
      <c r="U328" s="1467"/>
      <c r="V328" s="1468"/>
      <c r="W328" s="2042"/>
      <c r="X328" s="2042"/>
      <c r="Y328" s="2043"/>
      <c r="Z328" s="1879"/>
      <c r="AA328" s="2041"/>
      <c r="AB328" s="1879"/>
      <c r="AC328" s="1465"/>
      <c r="AD328" s="1465"/>
      <c r="AE328" s="1465"/>
      <c r="AF328" s="1465"/>
      <c r="AG328" s="1465"/>
      <c r="AH328" s="1465"/>
      <c r="AI328" s="1465"/>
      <c r="AJ328" s="1465"/>
    </row>
    <row r="329" spans="1:49" s="1436" customFormat="1" ht="14">
      <c r="A329" s="1899"/>
      <c r="B329" s="1465"/>
      <c r="C329" s="1465"/>
      <c r="H329" s="2046"/>
      <c r="K329" s="1465"/>
      <c r="N329" s="1465"/>
      <c r="S329" s="2041"/>
      <c r="U329" s="1465"/>
      <c r="V329" s="1465"/>
      <c r="W329" s="1879"/>
      <c r="X329" s="1879"/>
      <c r="Y329" s="1879"/>
      <c r="Z329" s="1879"/>
      <c r="AA329" s="2041"/>
      <c r="AB329" s="1879"/>
      <c r="AC329" s="1465"/>
      <c r="AD329" s="1465"/>
      <c r="AE329" s="1465"/>
      <c r="AF329" s="1465"/>
      <c r="AG329" s="1465"/>
      <c r="AH329" s="1465"/>
      <c r="AI329" s="1465"/>
      <c r="AJ329" s="1465"/>
    </row>
    <row r="330" spans="1:49" s="1436" customFormat="1" ht="14">
      <c r="A330" s="1899"/>
      <c r="B330" s="1465"/>
      <c r="C330" s="1465"/>
      <c r="H330" s="2046"/>
      <c r="K330" s="1465"/>
      <c r="N330" s="1465"/>
      <c r="S330" s="2041"/>
      <c r="T330" s="2052"/>
      <c r="U330" s="2053"/>
      <c r="V330" s="2053"/>
      <c r="W330" s="2054"/>
      <c r="X330" s="2054"/>
      <c r="Y330" s="2054"/>
      <c r="Z330" s="2054"/>
      <c r="AA330" s="2055"/>
      <c r="AB330" s="2054"/>
      <c r="AC330" s="2056"/>
      <c r="AD330" s="1469" t="s">
        <v>1150</v>
      </c>
      <c r="AE330" s="1464"/>
      <c r="AF330" s="1464"/>
      <c r="AG330" s="1464"/>
      <c r="AH330" s="1464"/>
      <c r="AI330" s="2031"/>
      <c r="AJ330" s="1465"/>
    </row>
    <row r="331" spans="1:49" s="1436" customFormat="1" ht="14">
      <c r="A331" s="1899"/>
      <c r="B331" s="1465"/>
      <c r="C331" s="1465"/>
      <c r="H331" s="2046"/>
      <c r="K331" s="1465"/>
      <c r="N331" s="1465"/>
      <c r="S331" s="1879"/>
      <c r="U331" s="1465"/>
      <c r="V331" s="1465"/>
      <c r="W331" s="1879"/>
      <c r="X331" s="1879"/>
      <c r="Y331" s="1879"/>
      <c r="Z331" s="1879"/>
      <c r="AA331" s="1879"/>
      <c r="AB331" s="1879"/>
      <c r="AC331" s="1465"/>
      <c r="AD331" s="1467" t="s">
        <v>1148</v>
      </c>
      <c r="AE331" s="1468"/>
      <c r="AF331" s="1468"/>
      <c r="AG331" s="1468"/>
      <c r="AH331" s="1468"/>
      <c r="AI331" s="1472"/>
      <c r="AJ331" s="1465"/>
    </row>
    <row r="332" spans="1:49" s="1436" customFormat="1" ht="14">
      <c r="A332" s="1899"/>
      <c r="B332" s="1465"/>
      <c r="C332" s="1465"/>
      <c r="H332" s="2046"/>
      <c r="K332" s="1465"/>
      <c r="N332" s="1465"/>
      <c r="S332" s="1879"/>
      <c r="U332" s="1465"/>
      <c r="V332" s="1465"/>
      <c r="W332" s="1879"/>
      <c r="X332" s="1879"/>
      <c r="Y332" s="1879"/>
      <c r="Z332" s="1879"/>
      <c r="AA332" s="1879"/>
      <c r="AB332" s="1879"/>
      <c r="AC332" s="1465"/>
      <c r="AD332" s="1465"/>
      <c r="AE332" s="1465"/>
      <c r="AF332" s="1465"/>
      <c r="AG332" s="1465"/>
      <c r="AH332" s="1465"/>
      <c r="AI332" s="1465"/>
      <c r="AJ332" s="1465"/>
    </row>
    <row r="333" spans="1:49" s="1436" customFormat="1" ht="115.5" customHeight="1" thickBot="1">
      <c r="A333" s="1899"/>
      <c r="B333" s="1465"/>
      <c r="C333" s="1465"/>
      <c r="H333" s="2046"/>
      <c r="I333" s="2029"/>
      <c r="J333" s="2030" t="s">
        <v>1142</v>
      </c>
      <c r="K333" s="2031"/>
      <c r="L333" s="2057"/>
      <c r="M333" s="2057"/>
      <c r="N333" s="2058"/>
      <c r="O333" s="2057"/>
      <c r="P333" s="2057"/>
      <c r="Q333" s="2057"/>
      <c r="R333" s="2057"/>
      <c r="S333" s="2035"/>
      <c r="T333" s="2057"/>
      <c r="U333" s="2058"/>
      <c r="V333" s="2058"/>
      <c r="W333" s="2035"/>
      <c r="X333" s="2035"/>
      <c r="Y333" s="2035"/>
      <c r="Z333" s="2035"/>
      <c r="AA333" s="2035"/>
      <c r="AB333" s="2035"/>
      <c r="AC333" s="2051"/>
      <c r="AD333" s="1469" t="s">
        <v>1151</v>
      </c>
      <c r="AE333" s="1464"/>
      <c r="AF333" s="1464"/>
      <c r="AG333" s="1464"/>
      <c r="AH333" s="1464"/>
      <c r="AI333" s="2031"/>
      <c r="AJ333" s="1465"/>
    </row>
    <row r="334" spans="1:49" s="1436" customFormat="1" ht="14">
      <c r="A334" s="1899"/>
      <c r="B334" s="1465"/>
      <c r="C334" s="1465"/>
      <c r="H334" s="1465"/>
      <c r="J334" s="2039"/>
      <c r="K334" s="1472"/>
      <c r="N334" s="1465"/>
      <c r="S334" s="1879"/>
      <c r="U334" s="1465"/>
      <c r="V334" s="1465"/>
      <c r="W334" s="1879"/>
      <c r="X334" s="1879"/>
      <c r="Y334" s="1879"/>
      <c r="Z334" s="1879"/>
      <c r="AA334" s="1879"/>
      <c r="AB334" s="1879"/>
      <c r="AC334" s="1465"/>
      <c r="AD334" s="1467"/>
      <c r="AE334" s="1468"/>
      <c r="AF334" s="1468"/>
      <c r="AG334" s="1468"/>
      <c r="AH334" s="1468"/>
      <c r="AI334" s="1472"/>
      <c r="AJ334" s="1465"/>
    </row>
    <row r="335" spans="1:49" s="1436" customFormat="1" ht="14">
      <c r="A335" s="1899"/>
      <c r="B335" s="1465"/>
      <c r="C335" s="1465"/>
      <c r="H335" s="1465"/>
      <c r="K335" s="1465"/>
      <c r="N335" s="1465"/>
      <c r="S335" s="1879"/>
      <c r="U335" s="1465"/>
      <c r="V335" s="1465"/>
      <c r="W335" s="1879"/>
      <c r="X335" s="1879"/>
      <c r="Y335" s="1879"/>
      <c r="Z335" s="1879"/>
      <c r="AA335" s="1879"/>
      <c r="AB335" s="1879"/>
      <c r="AC335" s="1465"/>
      <c r="AD335" s="1465"/>
      <c r="AE335" s="1465"/>
      <c r="AF335" s="1465"/>
      <c r="AG335" s="1465"/>
      <c r="AH335" s="1465"/>
      <c r="AI335" s="1465"/>
      <c r="AJ335" s="1465"/>
    </row>
    <row r="336" spans="1:49" s="1436" customFormat="1" ht="14">
      <c r="A336" s="1899"/>
      <c r="B336" s="1465"/>
      <c r="C336" s="1465"/>
      <c r="H336" s="1465"/>
      <c r="K336" s="1465"/>
      <c r="N336" s="1465"/>
      <c r="S336" s="1879"/>
      <c r="U336" s="1465"/>
      <c r="V336" s="1465"/>
      <c r="W336" s="1879"/>
      <c r="X336" s="1879"/>
      <c r="Y336" s="1879"/>
      <c r="Z336" s="1879"/>
      <c r="AA336" s="1879"/>
      <c r="AB336" s="1879"/>
      <c r="AC336" s="1465"/>
      <c r="AD336" s="1465"/>
      <c r="AE336" s="1465"/>
      <c r="AF336" s="1465"/>
      <c r="AG336" s="1465"/>
      <c r="AH336" s="1465"/>
      <c r="AI336" s="1465"/>
      <c r="AJ336" s="1465"/>
    </row>
    <row r="337" spans="1:37" s="1436" customFormat="1" ht="14.5" thickBot="1">
      <c r="A337" s="1899"/>
      <c r="B337" s="1469" t="s">
        <v>436</v>
      </c>
      <c r="C337" s="1464"/>
      <c r="D337" s="2026"/>
      <c r="E337" s="2026"/>
      <c r="F337" s="2026"/>
      <c r="G337" s="2027"/>
      <c r="H337" s="2028"/>
      <c r="I337" s="2057"/>
      <c r="J337" s="2057"/>
      <c r="K337" s="2058"/>
      <c r="L337" s="2057"/>
      <c r="M337" s="2029"/>
      <c r="N337" s="1469" t="s">
        <v>1140</v>
      </c>
      <c r="O337" s="2026"/>
      <c r="P337" s="2026"/>
      <c r="Q337" s="2026"/>
      <c r="R337" s="2027"/>
      <c r="S337" s="2034"/>
      <c r="T337" s="2057"/>
      <c r="U337" s="2058"/>
      <c r="V337" s="2058"/>
      <c r="W337" s="2035"/>
      <c r="X337" s="2035"/>
      <c r="Y337" s="2035"/>
      <c r="Z337" s="2035"/>
      <c r="AA337" s="2035"/>
      <c r="AB337" s="2035"/>
      <c r="AC337" s="2051"/>
      <c r="AD337" s="1469" t="s">
        <v>1150</v>
      </c>
      <c r="AE337" s="1464"/>
      <c r="AF337" s="1464"/>
      <c r="AG337" s="1464"/>
      <c r="AH337" s="1464"/>
      <c r="AI337" s="2031"/>
      <c r="AJ337" s="1465"/>
    </row>
    <row r="338" spans="1:37" s="1436" customFormat="1" ht="14">
      <c r="A338" s="1899"/>
      <c r="B338" s="1467" t="s">
        <v>1145</v>
      </c>
      <c r="C338" s="1468"/>
      <c r="D338" s="2036"/>
      <c r="E338" s="2036"/>
      <c r="F338" s="2036"/>
      <c r="G338" s="2037"/>
      <c r="H338" s="1465"/>
      <c r="K338" s="1465"/>
      <c r="N338" s="1467" t="s">
        <v>1152</v>
      </c>
      <c r="O338" s="2036"/>
      <c r="P338" s="2036"/>
      <c r="Q338" s="2036"/>
      <c r="R338" s="2037"/>
      <c r="S338" s="1879"/>
      <c r="U338" s="1465"/>
      <c r="V338" s="1465"/>
      <c r="W338" s="1879"/>
      <c r="X338" s="1879"/>
      <c r="Y338" s="1879"/>
      <c r="Z338" s="1879"/>
      <c r="AA338" s="2045"/>
      <c r="AB338" s="1879"/>
      <c r="AC338" s="1465"/>
      <c r="AD338" s="1467" t="s">
        <v>1148</v>
      </c>
      <c r="AE338" s="1468"/>
      <c r="AF338" s="1468"/>
      <c r="AG338" s="1468"/>
      <c r="AH338" s="1468"/>
      <c r="AI338" s="1472"/>
      <c r="AJ338" s="1465"/>
    </row>
    <row r="339" spans="1:37" s="1436" customFormat="1" ht="14">
      <c r="A339" s="1899"/>
      <c r="B339" s="1465"/>
      <c r="C339" s="1465"/>
      <c r="H339" s="1465"/>
      <c r="K339" s="1465"/>
      <c r="N339" s="1465"/>
      <c r="S339" s="1879"/>
      <c r="U339" s="1465"/>
      <c r="V339" s="1465"/>
      <c r="W339" s="1879"/>
      <c r="X339" s="1879"/>
      <c r="Y339" s="1879"/>
      <c r="Z339" s="1879"/>
      <c r="AA339" s="2048"/>
      <c r="AB339" s="1879"/>
      <c r="AC339" s="1465"/>
      <c r="AD339" s="1465"/>
      <c r="AE339" s="1465"/>
      <c r="AF339" s="1465"/>
      <c r="AG339" s="1465"/>
      <c r="AH339" s="1465"/>
      <c r="AI339" s="1465"/>
      <c r="AJ339" s="1465"/>
    </row>
    <row r="340" spans="1:37" s="1436" customFormat="1" ht="14.5" thickBot="1">
      <c r="A340" s="1899"/>
      <c r="B340" s="1465"/>
      <c r="C340" s="1465"/>
      <c r="H340" s="1465"/>
      <c r="K340" s="1465"/>
      <c r="N340" s="1465"/>
      <c r="S340" s="1879"/>
      <c r="U340" s="1465"/>
      <c r="V340" s="1465"/>
      <c r="W340" s="1879"/>
      <c r="X340" s="1879"/>
      <c r="Y340" s="1879"/>
      <c r="Z340" s="1879"/>
      <c r="AA340" s="2048"/>
      <c r="AB340" s="2035"/>
      <c r="AC340" s="2051"/>
      <c r="AD340" s="1469" t="s">
        <v>1147</v>
      </c>
      <c r="AE340" s="1464"/>
      <c r="AF340" s="1464"/>
      <c r="AG340" s="1464"/>
      <c r="AH340" s="1464"/>
      <c r="AI340" s="2031"/>
      <c r="AJ340" s="1465"/>
    </row>
    <row r="341" spans="1:37" s="1436" customFormat="1" ht="14">
      <c r="A341" s="1899"/>
      <c r="B341" s="1465"/>
      <c r="C341" s="1465"/>
      <c r="H341" s="1465"/>
      <c r="K341" s="1465"/>
      <c r="N341" s="1465"/>
      <c r="S341" s="1879"/>
      <c r="U341" s="1465"/>
      <c r="V341" s="1465"/>
      <c r="W341" s="1879"/>
      <c r="X341" s="1879"/>
      <c r="Y341" s="1879"/>
      <c r="Z341" s="1879"/>
      <c r="AA341" s="1879"/>
      <c r="AB341" s="1879"/>
      <c r="AC341" s="1465"/>
      <c r="AD341" s="1467" t="s">
        <v>1148</v>
      </c>
      <c r="AE341" s="1468"/>
      <c r="AF341" s="1468"/>
      <c r="AG341" s="1468"/>
      <c r="AH341" s="1468"/>
      <c r="AI341" s="1472"/>
      <c r="AJ341" s="1465"/>
    </row>
    <row r="342" spans="1:37" s="1436" customFormat="1" ht="14">
      <c r="A342" s="1899"/>
      <c r="B342" s="1465"/>
      <c r="C342" s="1465"/>
      <c r="H342" s="1465"/>
      <c r="K342" s="1465"/>
      <c r="N342" s="1465"/>
      <c r="S342" s="1879"/>
      <c r="U342" s="1465"/>
      <c r="V342" s="1465"/>
      <c r="W342" s="1879"/>
      <c r="X342" s="1879"/>
      <c r="Y342" s="1879"/>
      <c r="Z342" s="1879"/>
      <c r="AA342" s="1879"/>
      <c r="AB342" s="1879"/>
      <c r="AC342" s="1465"/>
      <c r="AD342" s="1465"/>
      <c r="AE342" s="1465"/>
      <c r="AF342" s="1465"/>
      <c r="AG342" s="1465"/>
      <c r="AH342" s="1465"/>
      <c r="AI342" s="1465"/>
      <c r="AJ342" s="1465"/>
    </row>
    <row r="343" spans="1:37" s="1436" customFormat="1" ht="14">
      <c r="A343" s="1899"/>
      <c r="B343" s="1465"/>
      <c r="C343" s="1465"/>
      <c r="H343" s="1465"/>
      <c r="K343" s="1465"/>
      <c r="N343" s="1465"/>
      <c r="S343" s="1879"/>
      <c r="U343" s="1465"/>
      <c r="V343" s="1465"/>
      <c r="W343" s="1879"/>
      <c r="X343" s="1879"/>
      <c r="Y343" s="1879"/>
      <c r="Z343" s="1879"/>
      <c r="AA343" s="1879"/>
      <c r="AB343" s="1879"/>
      <c r="AC343" s="1465"/>
      <c r="AD343" s="1465"/>
      <c r="AE343" s="1465"/>
      <c r="AF343" s="1465"/>
      <c r="AG343" s="1465"/>
      <c r="AH343" s="1465"/>
      <c r="AI343" s="1465"/>
      <c r="AJ343" s="1465"/>
    </row>
    <row r="344" spans="1:37" s="1436" customFormat="1" ht="14.5" thickBot="1">
      <c r="A344" s="1899"/>
      <c r="B344" s="1469" t="s">
        <v>1153</v>
      </c>
      <c r="C344" s="1464"/>
      <c r="D344" s="2026"/>
      <c r="E344" s="2026"/>
      <c r="F344" s="2026"/>
      <c r="G344" s="2027"/>
      <c r="H344" s="2028"/>
      <c r="I344" s="2057"/>
      <c r="J344" s="2057"/>
      <c r="K344" s="2058"/>
      <c r="L344" s="2057"/>
      <c r="M344" s="2029"/>
      <c r="N344" s="1469" t="s">
        <v>1140</v>
      </c>
      <c r="O344" s="2026"/>
      <c r="P344" s="2026"/>
      <c r="Q344" s="2026"/>
      <c r="R344" s="2027"/>
      <c r="S344" s="2034"/>
      <c r="T344" s="2057"/>
      <c r="U344" s="2058"/>
      <c r="V344" s="2058"/>
      <c r="W344" s="2035"/>
      <c r="X344" s="2035"/>
      <c r="Y344" s="2035"/>
      <c r="Z344" s="2035"/>
      <c r="AA344" s="2035"/>
      <c r="AB344" s="2035"/>
      <c r="AC344" s="2051"/>
      <c r="AD344" s="1469" t="s">
        <v>1150</v>
      </c>
      <c r="AE344" s="1464"/>
      <c r="AF344" s="1464"/>
      <c r="AG344" s="1464"/>
      <c r="AH344" s="1464"/>
      <c r="AI344" s="2031"/>
      <c r="AJ344" s="1465"/>
    </row>
    <row r="345" spans="1:37" s="1436" customFormat="1" ht="14">
      <c r="A345" s="1899"/>
      <c r="B345" s="1467" t="s">
        <v>1145</v>
      </c>
      <c r="C345" s="1468"/>
      <c r="D345" s="2036"/>
      <c r="E345" s="2036"/>
      <c r="F345" s="2036"/>
      <c r="G345" s="2037"/>
      <c r="H345" s="1465"/>
      <c r="K345" s="1465"/>
      <c r="N345" s="1467" t="s">
        <v>1152</v>
      </c>
      <c r="O345" s="2036"/>
      <c r="P345" s="2036"/>
      <c r="Q345" s="2036"/>
      <c r="R345" s="2037"/>
      <c r="S345" s="1879"/>
      <c r="U345" s="1465"/>
      <c r="V345" s="1465"/>
      <c r="W345" s="1879"/>
      <c r="X345" s="1879"/>
      <c r="Y345" s="1879"/>
      <c r="Z345" s="1879"/>
      <c r="AA345" s="2045"/>
      <c r="AB345" s="1879"/>
      <c r="AC345" s="1465"/>
      <c r="AD345" s="1467" t="s">
        <v>1148</v>
      </c>
      <c r="AE345" s="1468"/>
      <c r="AF345" s="1468"/>
      <c r="AG345" s="1468"/>
      <c r="AH345" s="1468"/>
      <c r="AI345" s="1472"/>
      <c r="AJ345" s="1465"/>
    </row>
    <row r="346" spans="1:37" s="1436" customFormat="1" ht="14">
      <c r="A346" s="1899"/>
      <c r="B346" s="1465"/>
      <c r="C346" s="1465"/>
      <c r="H346" s="1465"/>
      <c r="K346" s="1465"/>
      <c r="N346" s="1465"/>
      <c r="S346" s="1879"/>
      <c r="U346" s="1465"/>
      <c r="V346" s="1465"/>
      <c r="W346" s="1879"/>
      <c r="X346" s="1879"/>
      <c r="Y346" s="1879"/>
      <c r="Z346" s="1879"/>
      <c r="AA346" s="2048"/>
      <c r="AB346" s="1879"/>
      <c r="AC346" s="1465"/>
      <c r="AD346" s="1465"/>
      <c r="AE346" s="1465"/>
      <c r="AF346" s="1465"/>
      <c r="AG346" s="1465"/>
      <c r="AH346" s="1465"/>
      <c r="AI346" s="1465"/>
      <c r="AJ346" s="1465"/>
    </row>
    <row r="347" spans="1:37" s="1436" customFormat="1" ht="14.5" thickBot="1">
      <c r="A347" s="1899"/>
      <c r="B347" s="1465"/>
      <c r="C347" s="1465"/>
      <c r="H347" s="1465"/>
      <c r="K347" s="1465"/>
      <c r="N347" s="1465"/>
      <c r="S347" s="1879"/>
      <c r="U347" s="1465"/>
      <c r="V347" s="1465"/>
      <c r="W347" s="1879"/>
      <c r="X347" s="1879"/>
      <c r="Y347" s="1879"/>
      <c r="Z347" s="1879"/>
      <c r="AA347" s="2048"/>
      <c r="AB347" s="2035"/>
      <c r="AC347" s="2051"/>
      <c r="AD347" s="1469" t="s">
        <v>1147</v>
      </c>
      <c r="AE347" s="1464"/>
      <c r="AF347" s="1464"/>
      <c r="AG347" s="1464"/>
      <c r="AH347" s="1464"/>
      <c r="AI347" s="2031"/>
      <c r="AJ347" s="1465"/>
    </row>
    <row r="348" spans="1:37" s="1436" customFormat="1" ht="14">
      <c r="A348" s="1899"/>
      <c r="B348" s="1465"/>
      <c r="C348" s="1465"/>
      <c r="H348" s="1465"/>
      <c r="K348" s="1465"/>
      <c r="N348" s="1465"/>
      <c r="S348" s="1879"/>
      <c r="U348" s="1465"/>
      <c r="V348" s="1465"/>
      <c r="W348" s="1879"/>
      <c r="X348" s="1879"/>
      <c r="Y348" s="1879"/>
      <c r="Z348" s="1879"/>
      <c r="AA348" s="1879"/>
      <c r="AB348" s="1879"/>
      <c r="AC348" s="1465"/>
      <c r="AD348" s="1467" t="s">
        <v>1148</v>
      </c>
      <c r="AE348" s="1468"/>
      <c r="AF348" s="1468"/>
      <c r="AG348" s="1468"/>
      <c r="AH348" s="1468"/>
      <c r="AI348" s="1472"/>
      <c r="AJ348" s="1465"/>
    </row>
    <row r="349" spans="1:37" s="1436" customFormat="1" ht="14">
      <c r="A349" s="1899"/>
      <c r="B349" s="1465"/>
      <c r="C349" s="1465"/>
      <c r="H349" s="1465"/>
      <c r="K349" s="1465"/>
      <c r="N349" s="1465"/>
      <c r="S349" s="1879"/>
      <c r="U349" s="1465"/>
      <c r="V349" s="1465"/>
      <c r="W349" s="1879"/>
      <c r="X349" s="1879"/>
      <c r="Y349" s="1879"/>
      <c r="Z349" s="1879"/>
      <c r="AA349" s="1879"/>
      <c r="AB349" s="1879"/>
      <c r="AC349" s="1465"/>
      <c r="AD349" s="1465"/>
      <c r="AE349" s="1465"/>
      <c r="AF349" s="1465"/>
      <c r="AG349" s="1465"/>
      <c r="AH349" s="1465"/>
      <c r="AI349" s="1465"/>
      <c r="AJ349" s="1465"/>
    </row>
    <row r="350" spans="1:37" s="1436" customFormat="1" ht="14">
      <c r="A350" s="383"/>
      <c r="B350" s="1481"/>
      <c r="C350" s="1481"/>
      <c r="D350" s="1481"/>
      <c r="E350" s="1481"/>
      <c r="F350" s="1481"/>
      <c r="G350" s="1481"/>
      <c r="H350" s="1481"/>
      <c r="I350" s="1481"/>
      <c r="J350" s="1486"/>
      <c r="K350" s="1486"/>
      <c r="L350" s="1486"/>
      <c r="M350" s="1486"/>
      <c r="N350" s="1481"/>
      <c r="O350" s="1481"/>
      <c r="P350" s="1481"/>
      <c r="Q350" s="1481"/>
      <c r="R350" s="1481"/>
      <c r="S350" s="1481"/>
      <c r="T350" s="1481"/>
      <c r="U350" s="384"/>
      <c r="V350" s="384"/>
      <c r="W350" s="384"/>
      <c r="X350" s="384"/>
      <c r="Y350" s="384"/>
      <c r="Z350" s="384"/>
      <c r="AA350" s="384"/>
      <c r="AB350" s="384"/>
      <c r="AC350" s="384"/>
      <c r="AD350" s="384"/>
      <c r="AE350" s="384"/>
      <c r="AF350" s="384"/>
      <c r="AG350" s="384"/>
      <c r="AH350" s="384"/>
      <c r="AI350" s="384"/>
      <c r="AJ350" s="384"/>
      <c r="AK350" s="384"/>
    </row>
    <row r="351" spans="1:37" s="1436" customFormat="1" ht="15">
      <c r="A351" s="2800"/>
      <c r="B351" s="3151" t="s">
        <v>3212</v>
      </c>
      <c r="C351" s="3151"/>
      <c r="D351" s="3151"/>
      <c r="E351" s="3151"/>
      <c r="F351" s="3151"/>
      <c r="G351" s="3151"/>
      <c r="H351" s="3151"/>
      <c r="I351" s="3151"/>
      <c r="J351" s="3151"/>
      <c r="K351" s="3151"/>
      <c r="L351" s="3151"/>
      <c r="M351" s="3151"/>
      <c r="N351" s="3151"/>
      <c r="O351" s="3151"/>
      <c r="P351" s="3151"/>
      <c r="Q351" s="3151"/>
      <c r="R351" s="3151"/>
      <c r="S351" s="3151"/>
      <c r="T351" s="3151"/>
      <c r="U351" s="3151"/>
      <c r="V351" s="3151"/>
      <c r="W351" s="3151"/>
      <c r="X351" s="3151"/>
      <c r="Y351" s="3151"/>
      <c r="Z351" s="3151"/>
      <c r="AA351" s="3151"/>
      <c r="AB351" s="3151"/>
      <c r="AC351" s="3151"/>
      <c r="AD351" s="3151"/>
      <c r="AE351" s="3151"/>
      <c r="AF351" s="3151"/>
      <c r="AG351" s="3151"/>
      <c r="AH351" s="3151"/>
      <c r="AI351" s="3151"/>
      <c r="AJ351" s="2800"/>
      <c r="AK351" s="2800"/>
    </row>
    <row r="352" spans="1:37" s="1436" customFormat="1" ht="15">
      <c r="A352" s="2800"/>
      <c r="B352" s="3151"/>
      <c r="C352" s="3151"/>
      <c r="D352" s="3151"/>
      <c r="E352" s="3151"/>
      <c r="F352" s="3151"/>
      <c r="G352" s="3151"/>
      <c r="H352" s="3151"/>
      <c r="I352" s="3151"/>
      <c r="J352" s="3151"/>
      <c r="K352" s="3151"/>
      <c r="L352" s="3151"/>
      <c r="M352" s="3151"/>
      <c r="N352" s="3151"/>
      <c r="O352" s="3151"/>
      <c r="P352" s="3151"/>
      <c r="Q352" s="3151"/>
      <c r="R352" s="3151"/>
      <c r="S352" s="3151"/>
      <c r="T352" s="3151"/>
      <c r="U352" s="3151"/>
      <c r="V352" s="3151"/>
      <c r="W352" s="3151"/>
      <c r="X352" s="3151"/>
      <c r="Y352" s="3151"/>
      <c r="Z352" s="3151"/>
      <c r="AA352" s="3151"/>
      <c r="AB352" s="3151"/>
      <c r="AC352" s="3151"/>
      <c r="AD352" s="3151"/>
      <c r="AE352" s="3151"/>
      <c r="AF352" s="3151"/>
      <c r="AG352" s="3151"/>
      <c r="AH352" s="3151"/>
      <c r="AI352" s="3151"/>
      <c r="AJ352" s="2800"/>
      <c r="AK352" s="2800"/>
    </row>
    <row r="353" spans="1:49" s="1436" customFormat="1" ht="14.5" thickBot="1">
      <c r="A353" s="409"/>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c r="AC353" s="410"/>
      <c r="AD353" s="410"/>
      <c r="AE353" s="410"/>
      <c r="AF353" s="410"/>
      <c r="AG353" s="410"/>
      <c r="AH353" s="410"/>
      <c r="AI353" s="410"/>
      <c r="AJ353" s="1478"/>
      <c r="AK353" s="1478"/>
    </row>
    <row r="354" spans="1:49" s="1436" customFormat="1" ht="13.5" thickBot="1">
      <c r="A354" s="1226"/>
      <c r="B354" s="3373" t="s">
        <v>162</v>
      </c>
      <c r="C354" s="3374"/>
      <c r="D354" s="3374"/>
      <c r="E354" s="3374"/>
      <c r="F354" s="3374"/>
      <c r="G354" s="3374"/>
      <c r="H354" s="3374"/>
      <c r="I354" s="3375"/>
      <c r="J354" s="1438"/>
      <c r="K354" s="1438"/>
      <c r="L354" s="1439" t="s">
        <v>163</v>
      </c>
      <c r="M354" s="1440"/>
      <c r="N354" s="3376">
        <f>+S354-1</f>
        <v>2022</v>
      </c>
      <c r="O354" s="3377"/>
      <c r="P354" s="3377"/>
      <c r="Q354" s="3377"/>
      <c r="R354" s="3378"/>
      <c r="S354" s="3376">
        <f>+X354-1</f>
        <v>2023</v>
      </c>
      <c r="T354" s="3377"/>
      <c r="U354" s="3377"/>
      <c r="V354" s="3377"/>
      <c r="W354" s="3378"/>
      <c r="X354" s="3376">
        <f>+B21</f>
        <v>2024</v>
      </c>
      <c r="Y354" s="3377"/>
      <c r="Z354" s="3377"/>
      <c r="AA354" s="3377"/>
      <c r="AB354" s="3378"/>
      <c r="AC354" s="3327"/>
      <c r="AD354" s="3327"/>
      <c r="AE354" s="3327"/>
      <c r="AF354" s="3327"/>
      <c r="AG354" s="3327"/>
      <c r="AH354" s="785"/>
      <c r="AI354" s="1428"/>
      <c r="AJ354" s="785"/>
      <c r="AK354" s="785"/>
    </row>
    <row r="355" spans="1:49" s="1436" customFormat="1" ht="16" thickBot="1">
      <c r="A355" s="1226"/>
      <c r="B355" s="3328" t="s">
        <v>1166</v>
      </c>
      <c r="C355" s="3329"/>
      <c r="D355" s="3329"/>
      <c r="E355" s="3329"/>
      <c r="F355" s="3329"/>
      <c r="G355" s="3329"/>
      <c r="H355" s="3329"/>
      <c r="I355" s="3330"/>
      <c r="J355" s="1441"/>
      <c r="K355" s="1442"/>
      <c r="L355" s="1443" t="s">
        <v>1669</v>
      </c>
      <c r="M355" s="1444"/>
      <c r="N355" s="3331">
        <f>+'4負荷'!H16</f>
        <v>0</v>
      </c>
      <c r="O355" s="3332"/>
      <c r="P355" s="3332"/>
      <c r="Q355" s="3332"/>
      <c r="R355" s="3333"/>
      <c r="S355" s="3331">
        <f>+'4負荷'!I16</f>
        <v>28323.4</v>
      </c>
      <c r="T355" s="3332"/>
      <c r="U355" s="3332"/>
      <c r="V355" s="3332"/>
      <c r="W355" s="3333"/>
      <c r="X355" s="3331">
        <f>+'4負荷'!J16</f>
        <v>25387.22</v>
      </c>
      <c r="Y355" s="3332"/>
      <c r="Z355" s="3332"/>
      <c r="AA355" s="3332"/>
      <c r="AB355" s="3371"/>
      <c r="AC355" s="3372"/>
      <c r="AD355" s="3372"/>
      <c r="AE355" s="3372"/>
      <c r="AF355" s="3372"/>
      <c r="AG355" s="3372"/>
      <c r="AH355" s="787"/>
      <c r="AI355" s="786"/>
      <c r="AJ355" s="787"/>
      <c r="AK355" s="787"/>
    </row>
    <row r="356" spans="1:49" s="1436" customFormat="1" ht="15" customHeight="1" thickTop="1">
      <c r="B356" s="3038"/>
      <c r="C356" s="3627" t="s">
        <v>3284</v>
      </c>
      <c r="D356" s="3627"/>
      <c r="E356" s="3627"/>
      <c r="F356" s="3627"/>
      <c r="G356" s="3627"/>
      <c r="H356" s="3627"/>
      <c r="I356" s="3628"/>
      <c r="J356" s="3039"/>
      <c r="K356" s="3039"/>
      <c r="L356" s="3040" t="s">
        <v>1170</v>
      </c>
      <c r="M356" s="3041"/>
      <c r="N356" s="3629">
        <f>+'4負荷'!H20</f>
        <v>0</v>
      </c>
      <c r="O356" s="3630"/>
      <c r="P356" s="3630"/>
      <c r="Q356" s="3630"/>
      <c r="R356" s="3631"/>
      <c r="S356" s="3632">
        <f>+'4負荷'!I20</f>
        <v>23940</v>
      </c>
      <c r="T356" s="3633"/>
      <c r="U356" s="3633"/>
      <c r="V356" s="3633"/>
      <c r="W356" s="3634"/>
      <c r="X356" s="3632">
        <f>+'4負荷'!J20</f>
        <v>21164.400000000001</v>
      </c>
      <c r="Y356" s="3633"/>
      <c r="Z356" s="3633"/>
      <c r="AA356" s="3633"/>
      <c r="AB356" s="3635"/>
      <c r="AC356" s="2567"/>
      <c r="AD356" s="2567"/>
      <c r="AE356" s="2567"/>
      <c r="AF356" s="2567"/>
      <c r="AG356" s="2567"/>
      <c r="AH356" s="2568"/>
      <c r="AI356" s="2569"/>
      <c r="AJ356" s="2568"/>
      <c r="AK356" s="2568"/>
      <c r="AL356" s="3042"/>
    </row>
    <row r="357" spans="1:49" s="1436" customFormat="1" ht="15" customHeight="1" thickBot="1">
      <c r="B357" s="3043"/>
      <c r="C357" s="3636" t="s">
        <v>3285</v>
      </c>
      <c r="D357" s="3636"/>
      <c r="E357" s="3636"/>
      <c r="F357" s="3636"/>
      <c r="G357" s="3636"/>
      <c r="H357" s="3636"/>
      <c r="I357" s="3637"/>
      <c r="J357" s="2579"/>
      <c r="K357" s="2579"/>
      <c r="L357" s="3044" t="s">
        <v>1170</v>
      </c>
      <c r="M357" s="3045"/>
      <c r="N357" s="3638">
        <f>+'4負荷'!H17</f>
        <v>0</v>
      </c>
      <c r="O357" s="3639"/>
      <c r="P357" s="3639"/>
      <c r="Q357" s="3639"/>
      <c r="R357" s="3640"/>
      <c r="S357" s="3641">
        <f>+'4負荷'!I17</f>
        <v>4383.3999999999996</v>
      </c>
      <c r="T357" s="3642"/>
      <c r="U357" s="3642"/>
      <c r="V357" s="3642"/>
      <c r="W357" s="3643"/>
      <c r="X357" s="3641">
        <f>+'4負荷'!J17</f>
        <v>4222.82</v>
      </c>
      <c r="Y357" s="3642"/>
      <c r="Z357" s="3642"/>
      <c r="AA357" s="3642"/>
      <c r="AB357" s="3644"/>
      <c r="AC357" s="2567"/>
      <c r="AD357" s="2567"/>
      <c r="AE357" s="2567"/>
      <c r="AF357" s="2567"/>
      <c r="AG357" s="2567"/>
      <c r="AH357" s="2568"/>
      <c r="AI357" s="2569"/>
      <c r="AJ357" s="2568"/>
      <c r="AK357" s="2568"/>
      <c r="AL357" s="3042"/>
    </row>
    <row r="358" spans="1:49" s="1436" customFormat="1" ht="13.5">
      <c r="A358" s="1437"/>
      <c r="B358" s="2564" t="s">
        <v>1954</v>
      </c>
      <c r="C358" s="2565"/>
      <c r="D358" s="2565"/>
      <c r="E358" s="2565"/>
      <c r="F358" s="2565"/>
      <c r="G358" s="2565"/>
      <c r="H358" s="2565"/>
      <c r="I358" s="2566"/>
      <c r="J358" s="2467"/>
      <c r="K358" s="2467"/>
      <c r="L358" s="1904" t="s">
        <v>1167</v>
      </c>
      <c r="M358" s="2472"/>
      <c r="N358" s="3670">
        <f>+'4負荷'!H31</f>
        <v>0</v>
      </c>
      <c r="O358" s="3671"/>
      <c r="P358" s="3671"/>
      <c r="Q358" s="3671"/>
      <c r="R358" s="3672"/>
      <c r="S358" s="3673">
        <f>+'4負荷'!I31</f>
        <v>0</v>
      </c>
      <c r="T358" s="3674"/>
      <c r="U358" s="3674"/>
      <c r="V358" s="3674"/>
      <c r="W358" s="3675"/>
      <c r="X358" s="3670">
        <f>+'4負荷'!J31</f>
        <v>0</v>
      </c>
      <c r="Y358" s="3671"/>
      <c r="Z358" s="3671"/>
      <c r="AA358" s="3671"/>
      <c r="AB358" s="3676"/>
      <c r="AC358" s="2567"/>
      <c r="AD358" s="2567"/>
      <c r="AE358" s="2567"/>
      <c r="AF358" s="2567"/>
      <c r="AG358" s="2567"/>
      <c r="AH358" s="2568"/>
      <c r="AI358" s="2569"/>
      <c r="AJ358" s="2568"/>
      <c r="AK358" s="2568"/>
    </row>
    <row r="359" spans="1:49" s="1436" customFormat="1" ht="13.5">
      <c r="A359" s="1437"/>
      <c r="B359" s="2570" t="s">
        <v>1915</v>
      </c>
      <c r="C359" s="2571"/>
      <c r="D359" s="2571"/>
      <c r="E359" s="2571"/>
      <c r="F359" s="2571"/>
      <c r="G359" s="2571"/>
      <c r="H359" s="2571"/>
      <c r="I359" s="2572"/>
      <c r="J359" s="2468"/>
      <c r="K359" s="2468"/>
      <c r="L359" s="1905" t="s">
        <v>1167</v>
      </c>
      <c r="M359" s="1840"/>
      <c r="N359" s="3578">
        <f>+'4負荷'!H32</f>
        <v>0</v>
      </c>
      <c r="O359" s="3579"/>
      <c r="P359" s="3579"/>
      <c r="Q359" s="3579"/>
      <c r="R359" s="3580"/>
      <c r="S359" s="3581">
        <f>+'4負荷'!I32</f>
        <v>0</v>
      </c>
      <c r="T359" s="3582"/>
      <c r="U359" s="3582"/>
      <c r="V359" s="3582"/>
      <c r="W359" s="3583"/>
      <c r="X359" s="3578">
        <f>+'4負荷'!J32</f>
        <v>0</v>
      </c>
      <c r="Y359" s="3579"/>
      <c r="Z359" s="3579"/>
      <c r="AA359" s="3579"/>
      <c r="AB359" s="3584"/>
      <c r="AC359" s="2567"/>
      <c r="AD359" s="2567"/>
      <c r="AE359" s="2567"/>
      <c r="AF359" s="2567"/>
      <c r="AG359" s="2567"/>
      <c r="AH359" s="2568"/>
      <c r="AI359" s="2569"/>
      <c r="AJ359" s="2568"/>
      <c r="AK359" s="2568"/>
    </row>
    <row r="360" spans="1:49" s="1436" customFormat="1" ht="13.5">
      <c r="A360" s="1437"/>
      <c r="B360" s="2573" t="s">
        <v>1917</v>
      </c>
      <c r="C360" s="2574"/>
      <c r="D360" s="2574"/>
      <c r="E360" s="2574"/>
      <c r="F360" s="2574"/>
      <c r="G360" s="2574"/>
      <c r="H360" s="2574"/>
      <c r="I360" s="2575"/>
      <c r="J360" s="2466"/>
      <c r="K360" s="2466"/>
      <c r="L360" s="1906" t="s">
        <v>1167</v>
      </c>
      <c r="M360" s="2473"/>
      <c r="N360" s="3585">
        <f>+'4負荷'!H34</f>
        <v>0</v>
      </c>
      <c r="O360" s="3586"/>
      <c r="P360" s="3586"/>
      <c r="Q360" s="3586"/>
      <c r="R360" s="3587"/>
      <c r="S360" s="3588">
        <f>+'4負荷'!I34</f>
        <v>0</v>
      </c>
      <c r="T360" s="3589"/>
      <c r="U360" s="3589"/>
      <c r="V360" s="3589"/>
      <c r="W360" s="3590"/>
      <c r="X360" s="3585">
        <f>+'4負荷'!J34</f>
        <v>0</v>
      </c>
      <c r="Y360" s="3586"/>
      <c r="Z360" s="3586"/>
      <c r="AA360" s="3586"/>
      <c r="AB360" s="3591"/>
      <c r="AC360" s="2567"/>
      <c r="AD360" s="2567"/>
      <c r="AE360" s="2567"/>
      <c r="AF360" s="2567"/>
      <c r="AG360" s="2567"/>
      <c r="AH360" s="2568"/>
      <c r="AI360" s="2569"/>
      <c r="AJ360" s="2568"/>
      <c r="AK360" s="2568"/>
    </row>
    <row r="361" spans="1:49" s="1436" customFormat="1" ht="13.5">
      <c r="A361" s="1437"/>
      <c r="B361" s="3604" t="s">
        <v>421</v>
      </c>
      <c r="C361" s="3605"/>
      <c r="D361" s="3605"/>
      <c r="E361" s="3605"/>
      <c r="F361" s="3605"/>
      <c r="G361" s="3605"/>
      <c r="H361" s="3605"/>
      <c r="I361" s="3606"/>
      <c r="J361" s="2576"/>
      <c r="K361" s="2576"/>
      <c r="L361" s="2577"/>
      <c r="M361" s="2578"/>
      <c r="N361" s="3680"/>
      <c r="O361" s="3681"/>
      <c r="P361" s="3681"/>
      <c r="Q361" s="3681"/>
      <c r="R361" s="3682"/>
      <c r="S361" s="3683"/>
      <c r="T361" s="3684"/>
      <c r="U361" s="3684"/>
      <c r="V361" s="3684"/>
      <c r="W361" s="3685"/>
      <c r="X361" s="3680"/>
      <c r="Y361" s="3681"/>
      <c r="Z361" s="3681"/>
      <c r="AA361" s="3681"/>
      <c r="AB361" s="3686"/>
      <c r="AC361" s="3592"/>
      <c r="AD361" s="3592"/>
      <c r="AE361" s="3592"/>
      <c r="AF361" s="3592"/>
      <c r="AG361" s="3592"/>
      <c r="AH361" s="1907"/>
      <c r="AI361" s="1907"/>
      <c r="AJ361" s="1907"/>
      <c r="AK361" s="1907"/>
    </row>
    <row r="362" spans="1:49" s="1436" customFormat="1" ht="13.5">
      <c r="A362" s="1437"/>
      <c r="B362" s="3593" t="s">
        <v>871</v>
      </c>
      <c r="C362" s="3594"/>
      <c r="D362" s="3594"/>
      <c r="E362" s="3594"/>
      <c r="F362" s="3594"/>
      <c r="G362" s="3594"/>
      <c r="H362" s="3594"/>
      <c r="I362" s="3595"/>
      <c r="J362" s="2468"/>
      <c r="K362" s="2468"/>
      <c r="L362" s="1905" t="s">
        <v>1167</v>
      </c>
      <c r="M362" s="1908"/>
      <c r="N362" s="3596">
        <f>+'4負荷'!H50</f>
        <v>0</v>
      </c>
      <c r="O362" s="3597"/>
      <c r="P362" s="3597"/>
      <c r="Q362" s="3597"/>
      <c r="R362" s="3598"/>
      <c r="S362" s="3581">
        <f>+'4負荷'!I50</f>
        <v>0</v>
      </c>
      <c r="T362" s="3582"/>
      <c r="U362" s="3582"/>
      <c r="V362" s="3582"/>
      <c r="W362" s="3583"/>
      <c r="X362" s="3578">
        <f>+'4負荷'!J50</f>
        <v>1080</v>
      </c>
      <c r="Y362" s="3597"/>
      <c r="Z362" s="3597"/>
      <c r="AA362" s="3597"/>
      <c r="AB362" s="3599"/>
      <c r="AC362" s="3592"/>
      <c r="AD362" s="3592"/>
      <c r="AE362" s="3592"/>
      <c r="AF362" s="3592"/>
      <c r="AG362" s="3592"/>
      <c r="AH362" s="1907"/>
      <c r="AI362" s="1907"/>
      <c r="AJ362" s="1907"/>
      <c r="AK362" s="1907"/>
      <c r="AM362" s="1437"/>
      <c r="AN362" s="1437"/>
      <c r="AO362" s="1437"/>
      <c r="AP362" s="1437"/>
      <c r="AQ362" s="1437"/>
      <c r="AR362" s="1437"/>
      <c r="AS362" s="1437"/>
      <c r="AT362" s="1437"/>
      <c r="AU362" s="1437"/>
      <c r="AV362" s="1437"/>
      <c r="AW362" s="1437"/>
    </row>
    <row r="363" spans="1:49" s="1436" customFormat="1" ht="13.5">
      <c r="A363" s="1437"/>
      <c r="B363" s="3600" t="s">
        <v>164</v>
      </c>
      <c r="C363" s="3601"/>
      <c r="D363" s="3601"/>
      <c r="E363" s="3601"/>
      <c r="F363" s="3601"/>
      <c r="G363" s="3601"/>
      <c r="H363" s="3601"/>
      <c r="I363" s="3602"/>
      <c r="J363" s="2466"/>
      <c r="K363" s="2466"/>
      <c r="L363" s="1906" t="s">
        <v>1167</v>
      </c>
      <c r="M363" s="1909"/>
      <c r="N363" s="3603">
        <f>+'4負荷'!H55</f>
        <v>0</v>
      </c>
      <c r="O363" s="3586"/>
      <c r="P363" s="3586"/>
      <c r="Q363" s="3586"/>
      <c r="R363" s="3587"/>
      <c r="S363" s="3588">
        <f>+'4負荷'!I55</f>
        <v>0</v>
      </c>
      <c r="T363" s="3589"/>
      <c r="U363" s="3589"/>
      <c r="V363" s="3589"/>
      <c r="W363" s="3590"/>
      <c r="X363" s="3585">
        <f>+'4負荷'!J61</f>
        <v>1080</v>
      </c>
      <c r="Y363" s="3586"/>
      <c r="Z363" s="3586"/>
      <c r="AA363" s="3586"/>
      <c r="AB363" s="3591"/>
      <c r="AC363" s="3592"/>
      <c r="AD363" s="3592"/>
      <c r="AE363" s="3592"/>
      <c r="AF363" s="3592"/>
      <c r="AG363" s="3592"/>
      <c r="AH363" s="1907"/>
      <c r="AI363" s="1907"/>
      <c r="AJ363" s="1907"/>
      <c r="AK363" s="1907"/>
    </row>
    <row r="364" spans="1:49" s="1436" customFormat="1" ht="14" thickBot="1">
      <c r="A364" s="1437"/>
      <c r="B364" s="3677" t="s">
        <v>1030</v>
      </c>
      <c r="C364" s="3678"/>
      <c r="D364" s="3678"/>
      <c r="E364" s="3678"/>
      <c r="F364" s="3678"/>
      <c r="G364" s="3678"/>
      <c r="H364" s="3678"/>
      <c r="I364" s="3679"/>
      <c r="J364" s="2579"/>
      <c r="K364" s="2579"/>
      <c r="L364" s="2580" t="s">
        <v>572</v>
      </c>
      <c r="M364" s="2581"/>
      <c r="N364" s="3687">
        <f>+'4負荷'!H61</f>
        <v>0</v>
      </c>
      <c r="O364" s="3668"/>
      <c r="P364" s="3668"/>
      <c r="Q364" s="3668"/>
      <c r="R364" s="3688"/>
      <c r="S364" s="3664">
        <f>+'4負荷'!I61</f>
        <v>0</v>
      </c>
      <c r="T364" s="3665"/>
      <c r="U364" s="3665"/>
      <c r="V364" s="3665"/>
      <c r="W364" s="3666"/>
      <c r="X364" s="3667">
        <v>0</v>
      </c>
      <c r="Y364" s="3668"/>
      <c r="Z364" s="3668"/>
      <c r="AA364" s="3668"/>
      <c r="AB364" s="3669"/>
      <c r="AC364" s="3592"/>
      <c r="AD364" s="3592"/>
      <c r="AE364" s="3592"/>
      <c r="AF364" s="3592"/>
      <c r="AG364" s="3592"/>
      <c r="AH364" s="1907"/>
      <c r="AI364" s="1907"/>
      <c r="AJ364" s="1907"/>
      <c r="AK364" s="1907"/>
    </row>
    <row r="365" spans="1:49" s="1436" customFormat="1" ht="13.5">
      <c r="A365" s="1226"/>
      <c r="B365" s="2582" t="s">
        <v>2663</v>
      </c>
      <c r="C365" s="411"/>
      <c r="D365" s="411"/>
      <c r="E365" s="411"/>
      <c r="F365" s="411"/>
      <c r="G365" s="411"/>
      <c r="H365" s="411"/>
      <c r="I365" s="411"/>
      <c r="J365" s="412"/>
      <c r="N365" s="3344">
        <f>+'4負荷'!H19</f>
        <v>0</v>
      </c>
      <c r="O365" s="3344"/>
      <c r="P365" s="3344"/>
      <c r="Q365" s="3344"/>
      <c r="R365" s="3344"/>
      <c r="S365" s="3344">
        <f>+'4負荷'!I19</f>
        <v>0.434</v>
      </c>
      <c r="T365" s="3344"/>
      <c r="U365" s="3344"/>
      <c r="V365" s="3344"/>
      <c r="W365" s="3344"/>
      <c r="X365" s="3344">
        <f>+'6経営計画'!E10</f>
        <v>0.434</v>
      </c>
      <c r="Y365" s="3344"/>
      <c r="Z365" s="3344"/>
      <c r="AA365" s="3344"/>
      <c r="AB365" s="3344"/>
      <c r="AC365" s="788" t="s">
        <v>1168</v>
      </c>
      <c r="AD365" s="192"/>
      <c r="AE365" s="192"/>
      <c r="AF365" s="192"/>
      <c r="AG365" s="192"/>
      <c r="AH365" s="192"/>
      <c r="AI365" s="192"/>
      <c r="AJ365" s="1226"/>
      <c r="AK365" s="1226"/>
    </row>
    <row r="366" spans="1:49" s="1436" customFormat="1" ht="13.5">
      <c r="A366" s="1226"/>
      <c r="B366" s="2582" t="s">
        <v>3286</v>
      </c>
      <c r="C366" s="2726"/>
      <c r="D366" s="2726"/>
      <c r="E366" s="2726"/>
      <c r="F366" s="2726"/>
      <c r="G366" s="2726"/>
      <c r="H366" s="2726"/>
      <c r="I366" s="2726"/>
      <c r="J366" s="2727"/>
      <c r="K366" s="2728"/>
      <c r="L366" s="2728"/>
      <c r="M366" s="2728"/>
      <c r="N366" s="3147" t="s">
        <v>3207</v>
      </c>
      <c r="O366" s="3148"/>
      <c r="P366" s="3148"/>
      <c r="Q366" s="3148"/>
      <c r="R366" s="3148"/>
      <c r="S366" s="3147" t="s">
        <v>3207</v>
      </c>
      <c r="T366" s="3148"/>
      <c r="U366" s="3148"/>
      <c r="V366" s="3148"/>
      <c r="W366" s="3148"/>
      <c r="X366" s="3147" t="s">
        <v>3207</v>
      </c>
      <c r="Y366" s="3148"/>
      <c r="Z366" s="3148"/>
      <c r="AA366" s="3148"/>
      <c r="AB366" s="3148"/>
      <c r="AC366" s="788"/>
      <c r="AD366" s="192"/>
      <c r="AE366" s="192"/>
      <c r="AF366" s="192"/>
      <c r="AG366" s="192"/>
      <c r="AH366" s="192"/>
      <c r="AI366" s="192"/>
      <c r="AJ366" s="1226"/>
      <c r="AK366" s="1226"/>
    </row>
    <row r="367" spans="1:49" s="1436" customFormat="1" ht="13.5">
      <c r="A367" s="1437"/>
      <c r="B367" s="2582"/>
      <c r="C367" s="2726"/>
      <c r="D367" s="2726"/>
      <c r="E367" s="2726"/>
      <c r="F367" s="2726"/>
      <c r="G367" s="2726"/>
      <c r="H367" s="2726"/>
      <c r="I367" s="2726"/>
      <c r="J367" s="2727"/>
      <c r="K367" s="2728"/>
      <c r="L367" s="2728"/>
      <c r="M367" s="2728"/>
      <c r="N367" s="2729"/>
      <c r="O367" s="2729"/>
      <c r="P367" s="2729"/>
      <c r="Q367" s="2729"/>
      <c r="R367" s="2729"/>
      <c r="S367" s="2730"/>
      <c r="T367" s="2730"/>
      <c r="U367" s="2730"/>
      <c r="V367" s="2730"/>
      <c r="W367" s="2730"/>
      <c r="X367" s="2730"/>
      <c r="Y367" s="2730"/>
      <c r="Z367" s="2730"/>
      <c r="AA367" s="2730"/>
      <c r="AB367" s="2730"/>
      <c r="AC367" s="2731"/>
      <c r="AD367" s="2732"/>
      <c r="AE367" s="2732"/>
      <c r="AF367" s="2732"/>
      <c r="AG367" s="2732"/>
      <c r="AH367" s="2732"/>
      <c r="AI367" s="2732"/>
      <c r="AJ367" s="1437"/>
      <c r="AK367" s="1437"/>
    </row>
    <row r="368" spans="1:49" s="1437" customFormat="1" ht="13.5" customHeight="1">
      <c r="B368" s="3151" t="s">
        <v>3173</v>
      </c>
      <c r="C368" s="3151"/>
      <c r="D368" s="3151"/>
      <c r="E368" s="3151"/>
      <c r="F368" s="3151"/>
      <c r="G368" s="3151"/>
      <c r="H368" s="3151"/>
      <c r="I368" s="3151"/>
      <c r="J368" s="3151"/>
      <c r="K368" s="3151"/>
      <c r="L368" s="3151"/>
      <c r="M368" s="3151"/>
      <c r="N368" s="3151"/>
      <c r="O368" s="3151"/>
      <c r="P368" s="3151"/>
      <c r="Q368" s="3151"/>
      <c r="R368" s="3151"/>
      <c r="S368" s="3151"/>
      <c r="T368" s="3151"/>
      <c r="U368" s="3151"/>
      <c r="V368" s="3151"/>
      <c r="W368" s="3151"/>
      <c r="X368" s="3151"/>
      <c r="Y368" s="3151"/>
      <c r="Z368" s="3151"/>
      <c r="AA368" s="3151"/>
      <c r="AB368" s="3151"/>
      <c r="AC368" s="3151"/>
      <c r="AD368" s="3151"/>
      <c r="AE368" s="3151"/>
      <c r="AF368" s="3151"/>
      <c r="AG368" s="3151"/>
      <c r="AH368" s="3151"/>
      <c r="AI368" s="3151"/>
      <c r="AL368" s="2733"/>
    </row>
    <row r="369" spans="1:49" s="1437" customFormat="1" ht="13.5" customHeight="1">
      <c r="B369" s="3151"/>
      <c r="C369" s="3151"/>
      <c r="D369" s="3151"/>
      <c r="E369" s="3151"/>
      <c r="F369" s="3151"/>
      <c r="G369" s="3151"/>
      <c r="H369" s="3151"/>
      <c r="I369" s="3151"/>
      <c r="J369" s="3151"/>
      <c r="K369" s="3151"/>
      <c r="L369" s="3151"/>
      <c r="M369" s="3151"/>
      <c r="N369" s="3151"/>
      <c r="O369" s="3151"/>
      <c r="P369" s="3151"/>
      <c r="Q369" s="3151"/>
      <c r="R369" s="3151"/>
      <c r="S369" s="3151"/>
      <c r="T369" s="3151"/>
      <c r="U369" s="3151"/>
      <c r="V369" s="3151"/>
      <c r="W369" s="3151"/>
      <c r="X369" s="3151"/>
      <c r="Y369" s="3151"/>
      <c r="Z369" s="3151"/>
      <c r="AA369" s="3151"/>
      <c r="AB369" s="3151"/>
      <c r="AC369" s="3151"/>
      <c r="AD369" s="3151"/>
      <c r="AE369" s="3151"/>
      <c r="AF369" s="3151"/>
      <c r="AG369" s="3151"/>
      <c r="AH369" s="3151"/>
      <c r="AI369" s="3151"/>
      <c r="AL369" s="2733"/>
    </row>
    <row r="370" spans="1:49" s="1437" customFormat="1" ht="13.5" customHeight="1">
      <c r="B370" s="2582"/>
      <c r="C370" s="2726"/>
      <c r="D370" s="2726"/>
      <c r="E370" s="2726"/>
      <c r="F370" s="2726"/>
      <c r="G370" s="2726"/>
      <c r="H370" s="2726"/>
      <c r="I370" s="2726"/>
      <c r="J370" s="2727"/>
      <c r="K370" s="2728"/>
      <c r="L370" s="2728"/>
      <c r="M370" s="2728"/>
      <c r="N370" s="2729"/>
      <c r="O370" s="2729"/>
      <c r="P370" s="2729"/>
      <c r="Q370" s="2729"/>
      <c r="R370" s="2729"/>
      <c r="S370" s="2730"/>
      <c r="T370" s="2730"/>
      <c r="U370" s="2730"/>
      <c r="V370" s="2730"/>
      <c r="W370" s="2730"/>
      <c r="X370" s="2730"/>
      <c r="Y370" s="2730"/>
      <c r="Z370" s="2730"/>
      <c r="AA370" s="2730"/>
      <c r="AB370" s="2730"/>
      <c r="AC370" s="2731"/>
      <c r="AD370" s="2732"/>
      <c r="AE370" s="2732"/>
      <c r="AF370" s="2732"/>
      <c r="AG370" s="2732"/>
      <c r="AH370" s="2732"/>
      <c r="AI370" s="2732"/>
      <c r="AL370" s="2733"/>
    </row>
    <row r="371" spans="1:49" s="1436" customFormat="1" ht="13.5">
      <c r="A371" s="1437"/>
      <c r="B371" s="2582"/>
      <c r="C371" s="2726"/>
      <c r="D371" s="2837" t="s">
        <v>3226</v>
      </c>
      <c r="E371" s="2726"/>
      <c r="F371" s="2726"/>
      <c r="G371" s="2726"/>
      <c r="H371" s="2726"/>
      <c r="I371" s="2726"/>
      <c r="J371" s="2727"/>
      <c r="K371" s="2728"/>
      <c r="L371" s="2728"/>
      <c r="M371" s="2728"/>
      <c r="N371" s="2729"/>
      <c r="O371" s="2729"/>
      <c r="P371" s="2729"/>
      <c r="Q371" s="2729"/>
      <c r="R371" s="2729"/>
      <c r="S371" s="2730"/>
      <c r="T371" s="2730"/>
      <c r="U371" s="2730"/>
      <c r="V371" s="2730"/>
      <c r="W371" s="2730"/>
      <c r="X371" s="2730"/>
      <c r="Y371" s="2730"/>
      <c r="Z371" s="2730"/>
      <c r="AA371" s="2730"/>
      <c r="AB371" s="2730"/>
      <c r="AC371" s="2731"/>
      <c r="AD371" s="2732"/>
      <c r="AE371" s="2732"/>
      <c r="AF371" s="2732"/>
      <c r="AG371" s="2732"/>
      <c r="AH371" s="2732"/>
      <c r="AI371" s="2732"/>
      <c r="AJ371" s="1437"/>
      <c r="AK371" s="1437"/>
      <c r="AM371" s="1437"/>
      <c r="AN371" s="1437"/>
      <c r="AO371" s="1437"/>
      <c r="AP371" s="1437"/>
      <c r="AQ371" s="1437"/>
      <c r="AR371" s="1437"/>
      <c r="AS371" s="1437"/>
      <c r="AT371" s="1437"/>
      <c r="AU371" s="1437"/>
      <c r="AV371" s="1437"/>
      <c r="AW371" s="1437"/>
    </row>
    <row r="372" spans="1:49" s="1436" customFormat="1" ht="27" customHeight="1">
      <c r="A372" s="1437"/>
      <c r="B372" s="2838"/>
      <c r="C372" s="2839"/>
      <c r="D372" s="3123" t="s">
        <v>3287</v>
      </c>
      <c r="E372" s="3123"/>
      <c r="F372" s="3123"/>
      <c r="G372" s="3123" t="s">
        <v>3288</v>
      </c>
      <c r="H372" s="3123"/>
      <c r="I372" s="3123"/>
      <c r="J372" s="3120" t="s">
        <v>3227</v>
      </c>
      <c r="K372" s="3120"/>
      <c r="L372" s="3120"/>
      <c r="M372" s="3120"/>
      <c r="N372" s="3120"/>
      <c r="O372" s="3120"/>
      <c r="P372" s="3120"/>
      <c r="Q372" s="3120"/>
      <c r="R372" s="3120"/>
      <c r="S372" s="3120"/>
      <c r="T372" s="3120"/>
      <c r="U372" s="3120"/>
      <c r="V372" s="2730"/>
      <c r="W372" s="2730"/>
      <c r="X372" s="2730"/>
      <c r="Y372" s="2730"/>
      <c r="Z372" s="2730"/>
      <c r="AA372" s="2730"/>
      <c r="AB372" s="2730"/>
      <c r="AC372" s="2731"/>
      <c r="AD372" s="2732"/>
      <c r="AE372" s="2732"/>
      <c r="AF372" s="2732"/>
      <c r="AG372" s="2732"/>
      <c r="AH372" s="2732"/>
      <c r="AI372" s="2732"/>
      <c r="AJ372" s="1437"/>
      <c r="AK372" s="1437"/>
      <c r="AM372" s="1437"/>
      <c r="AN372" s="1437"/>
      <c r="AO372" s="1437"/>
      <c r="AP372" s="1437"/>
      <c r="AQ372" s="1437"/>
      <c r="AR372" s="1437"/>
      <c r="AS372" s="1437"/>
      <c r="AT372" s="1437"/>
      <c r="AU372" s="1437"/>
      <c r="AV372" s="1437"/>
      <c r="AW372" s="1437"/>
    </row>
    <row r="373" spans="1:49" s="1436" customFormat="1" ht="13.5">
      <c r="A373" s="1437"/>
      <c r="B373" s="3121" t="s">
        <v>3228</v>
      </c>
      <c r="C373" s="3122"/>
      <c r="D373" s="3123">
        <v>22</v>
      </c>
      <c r="E373" s="3123"/>
      <c r="F373" s="3123"/>
      <c r="G373" s="3123">
        <v>66</v>
      </c>
      <c r="H373" s="3123"/>
      <c r="I373" s="3123"/>
      <c r="J373" s="3124"/>
      <c r="K373" s="3124"/>
      <c r="L373" s="3124"/>
      <c r="M373" s="3124"/>
      <c r="N373" s="3124"/>
      <c r="O373" s="3124"/>
      <c r="P373" s="3124"/>
      <c r="Q373" s="3124"/>
      <c r="R373" s="3124"/>
      <c r="S373" s="3124"/>
      <c r="T373" s="3124"/>
      <c r="U373" s="3124"/>
      <c r="V373" s="2730"/>
      <c r="W373" s="2730"/>
      <c r="X373" s="2730"/>
      <c r="Y373" s="2730"/>
      <c r="Z373" s="2730"/>
      <c r="AA373" s="2730"/>
      <c r="AB373" s="2730"/>
      <c r="AC373" s="2731"/>
      <c r="AD373" s="2732"/>
      <c r="AE373" s="2732"/>
      <c r="AF373" s="2732"/>
      <c r="AG373" s="2732"/>
      <c r="AH373" s="2732"/>
      <c r="AI373" s="2732"/>
      <c r="AJ373" s="1437"/>
      <c r="AK373" s="1437"/>
      <c r="AM373" s="1437"/>
      <c r="AN373" s="1437"/>
      <c r="AO373" s="1437"/>
      <c r="AP373" s="1437"/>
      <c r="AQ373" s="1437"/>
      <c r="AR373" s="1437"/>
      <c r="AS373" s="1437"/>
      <c r="AT373" s="1437"/>
      <c r="AU373" s="1437"/>
      <c r="AV373" s="1437"/>
      <c r="AW373" s="1437"/>
    </row>
    <row r="374" spans="1:49" s="1436" customFormat="1" ht="13.5">
      <c r="A374" s="1437"/>
      <c r="B374" s="3121" t="s">
        <v>3174</v>
      </c>
      <c r="C374" s="3122"/>
      <c r="D374" s="3123">
        <v>21</v>
      </c>
      <c r="E374" s="3123"/>
      <c r="F374" s="3123"/>
      <c r="G374" s="3123">
        <v>0</v>
      </c>
      <c r="H374" s="3123"/>
      <c r="I374" s="3123"/>
      <c r="J374" s="3125" t="s">
        <v>3229</v>
      </c>
      <c r="K374" s="3125"/>
      <c r="L374" s="3125"/>
      <c r="M374" s="3125"/>
      <c r="N374" s="3125"/>
      <c r="O374" s="3125"/>
      <c r="P374" s="3125"/>
      <c r="Q374" s="3125"/>
      <c r="R374" s="3125"/>
      <c r="S374" s="3125"/>
      <c r="T374" s="3125"/>
      <c r="U374" s="3125"/>
      <c r="V374" s="2730"/>
      <c r="X374" s="2730"/>
      <c r="Y374" s="2730"/>
      <c r="Z374" s="2730"/>
      <c r="AA374" s="2730"/>
      <c r="AB374" s="2730"/>
      <c r="AC374" s="2731"/>
      <c r="AD374" s="2732"/>
      <c r="AE374" s="2732"/>
      <c r="AF374" s="2732"/>
      <c r="AG374" s="2732"/>
      <c r="AH374" s="2732"/>
      <c r="AI374" s="2732"/>
      <c r="AJ374" s="1437"/>
      <c r="AK374" s="1437"/>
      <c r="AM374" s="1437"/>
      <c r="AN374" s="1437"/>
      <c r="AO374" s="1437"/>
      <c r="AP374" s="1437"/>
      <c r="AQ374" s="1437"/>
      <c r="AR374" s="1437"/>
      <c r="AS374" s="1437"/>
      <c r="AT374" s="1437"/>
      <c r="AU374" s="1437"/>
      <c r="AV374" s="1437"/>
      <c r="AW374" s="1437"/>
    </row>
    <row r="375" spans="1:49" s="1436" customFormat="1" ht="13.5">
      <c r="A375" s="1437"/>
      <c r="B375" s="3121" t="s">
        <v>3175</v>
      </c>
      <c r="C375" s="3122"/>
      <c r="D375" s="3123">
        <v>10</v>
      </c>
      <c r="E375" s="3123"/>
      <c r="F375" s="3123"/>
      <c r="G375" s="3123">
        <v>0</v>
      </c>
      <c r="H375" s="3123"/>
      <c r="I375" s="3123"/>
      <c r="J375" s="3214" t="s">
        <v>3176</v>
      </c>
      <c r="K375" s="3214"/>
      <c r="L375" s="3214"/>
      <c r="M375" s="3214"/>
      <c r="N375" s="3214"/>
      <c r="O375" s="3214"/>
      <c r="P375" s="3214"/>
      <c r="Q375" s="3214"/>
      <c r="R375" s="3214"/>
      <c r="S375" s="3214"/>
      <c r="T375" s="3214"/>
      <c r="U375" s="3214"/>
      <c r="V375" s="2730"/>
      <c r="X375" s="2730"/>
      <c r="Y375" s="2730"/>
      <c r="Z375" s="2730"/>
      <c r="AA375" s="2730"/>
      <c r="AB375" s="2730"/>
      <c r="AC375" s="2731"/>
      <c r="AD375" s="2732"/>
      <c r="AE375" s="2732"/>
      <c r="AF375" s="2732"/>
      <c r="AG375" s="2732"/>
      <c r="AH375" s="2732"/>
      <c r="AI375" s="2732"/>
      <c r="AJ375" s="1437"/>
      <c r="AK375" s="1437"/>
      <c r="AM375" s="1437"/>
      <c r="AN375" s="1437"/>
      <c r="AO375" s="1437"/>
      <c r="AP375" s="1437"/>
      <c r="AQ375" s="1437"/>
      <c r="AR375" s="1437"/>
      <c r="AS375" s="1437"/>
      <c r="AT375" s="1437"/>
      <c r="AU375" s="1437"/>
      <c r="AV375" s="1437"/>
      <c r="AW375" s="1437"/>
    </row>
    <row r="376" spans="1:49" s="1436" customFormat="1" ht="13.5">
      <c r="A376" s="1437"/>
      <c r="B376" s="3121" t="s">
        <v>3177</v>
      </c>
      <c r="C376" s="3122"/>
      <c r="D376" s="3123">
        <v>0</v>
      </c>
      <c r="E376" s="3123"/>
      <c r="F376" s="3123"/>
      <c r="G376" s="3123">
        <v>0</v>
      </c>
      <c r="H376" s="3123"/>
      <c r="I376" s="3123"/>
      <c r="J376" s="3214" t="s">
        <v>3176</v>
      </c>
      <c r="K376" s="3214"/>
      <c r="L376" s="3214"/>
      <c r="M376" s="3214"/>
      <c r="N376" s="3214"/>
      <c r="O376" s="3214"/>
      <c r="P376" s="3214"/>
      <c r="Q376" s="3214"/>
      <c r="R376" s="3214"/>
      <c r="S376" s="3214"/>
      <c r="T376" s="3214"/>
      <c r="U376" s="3214"/>
      <c r="V376" s="2730"/>
      <c r="X376" s="2730"/>
      <c r="Y376" s="2730"/>
      <c r="Z376" s="2730"/>
      <c r="AA376" s="2730"/>
      <c r="AB376" s="2730"/>
      <c r="AC376" s="2731"/>
      <c r="AD376" s="2732"/>
      <c r="AE376" s="2732"/>
      <c r="AF376" s="2732"/>
      <c r="AG376" s="2732"/>
      <c r="AH376" s="2732"/>
      <c r="AI376" s="2732"/>
      <c r="AJ376" s="1437"/>
      <c r="AK376" s="1437"/>
      <c r="AM376" s="1437"/>
      <c r="AN376" s="1437"/>
      <c r="AO376" s="1437"/>
      <c r="AP376" s="1437"/>
      <c r="AQ376" s="1437"/>
      <c r="AR376" s="1437"/>
      <c r="AS376" s="1437"/>
      <c r="AT376" s="1437"/>
      <c r="AU376" s="1437"/>
      <c r="AV376" s="1437"/>
      <c r="AW376" s="1437"/>
    </row>
    <row r="377" spans="1:49" s="1436" customFormat="1" ht="13.5">
      <c r="A377" s="1437"/>
      <c r="B377" s="2840"/>
      <c r="C377" s="2840"/>
      <c r="D377" s="2841"/>
      <c r="E377" s="2841"/>
      <c r="F377" s="2841"/>
      <c r="G377" s="2841"/>
      <c r="H377" s="2841"/>
      <c r="I377" s="2841"/>
      <c r="J377" s="2727"/>
      <c r="K377" s="2728"/>
      <c r="L377" s="2728"/>
      <c r="M377" s="2728"/>
      <c r="N377" s="2729"/>
      <c r="O377" s="2729"/>
      <c r="Q377" s="2729"/>
      <c r="R377" s="2729"/>
      <c r="S377" s="2730"/>
      <c r="T377" s="2730"/>
      <c r="U377" s="2730"/>
      <c r="V377" s="2730"/>
      <c r="W377" s="2734"/>
      <c r="X377" s="2730"/>
      <c r="Y377" s="2730"/>
      <c r="Z377" s="2730"/>
      <c r="AA377" s="2730"/>
      <c r="AB377" s="2730"/>
      <c r="AC377" s="2731"/>
      <c r="AD377" s="2732"/>
      <c r="AE377" s="2732"/>
      <c r="AF377" s="2732"/>
      <c r="AG377" s="2732"/>
      <c r="AH377" s="2732"/>
      <c r="AI377" s="2732"/>
      <c r="AJ377" s="1437"/>
      <c r="AK377" s="1437"/>
      <c r="AM377" s="1437"/>
      <c r="AN377" s="1437"/>
      <c r="AO377" s="1437"/>
      <c r="AP377" s="1437"/>
      <c r="AQ377" s="1437"/>
      <c r="AR377" s="1437"/>
      <c r="AS377" s="1437"/>
      <c r="AT377" s="1437"/>
      <c r="AU377" s="1437"/>
      <c r="AV377" s="1437"/>
      <c r="AW377" s="1437"/>
    </row>
    <row r="378" spans="1:49" s="1436" customFormat="1" ht="13.5">
      <c r="A378" s="1437"/>
      <c r="B378" s="2840"/>
      <c r="C378" s="2840"/>
      <c r="D378" s="2841"/>
      <c r="E378" s="2841"/>
      <c r="F378" s="2841"/>
      <c r="G378" s="2841"/>
      <c r="H378" s="2841"/>
      <c r="I378" s="2841"/>
      <c r="J378" s="2727"/>
      <c r="K378" s="2728"/>
      <c r="L378" s="2728"/>
      <c r="M378" s="2728"/>
      <c r="N378" s="2729"/>
      <c r="O378" s="2729"/>
      <c r="Q378" s="2729"/>
      <c r="R378" s="2729"/>
      <c r="S378" s="2730"/>
      <c r="T378" s="2730"/>
      <c r="U378" s="2730"/>
      <c r="V378" s="2730"/>
      <c r="W378" s="2734"/>
      <c r="X378" s="2730"/>
      <c r="Y378" s="2730"/>
      <c r="Z378" s="2730"/>
      <c r="AA378" s="2730"/>
      <c r="AB378" s="2730"/>
      <c r="AC378" s="2731"/>
      <c r="AD378" s="2732"/>
      <c r="AE378" s="2732"/>
      <c r="AF378" s="2732"/>
      <c r="AG378" s="2732"/>
      <c r="AH378" s="2732"/>
      <c r="AI378" s="2732"/>
      <c r="AJ378" s="1437"/>
      <c r="AK378" s="1437"/>
      <c r="AM378" s="1437"/>
      <c r="AN378" s="1437"/>
      <c r="AO378" s="1437"/>
      <c r="AP378" s="1437"/>
      <c r="AQ378" s="1437"/>
      <c r="AR378" s="1437"/>
      <c r="AS378" s="1437"/>
      <c r="AT378" s="1437"/>
      <c r="AU378" s="1437"/>
      <c r="AV378" s="1437"/>
      <c r="AW378" s="1437"/>
    </row>
    <row r="379" spans="1:49" s="1436" customFormat="1" ht="13.5">
      <c r="A379" s="1437"/>
      <c r="B379" s="2842"/>
      <c r="C379" s="2842"/>
      <c r="D379" s="2842"/>
      <c r="E379" s="2842"/>
      <c r="F379" s="2842"/>
      <c r="G379" s="2842"/>
      <c r="H379" s="2842"/>
      <c r="I379" s="2842"/>
      <c r="J379" s="2843"/>
      <c r="K379" s="2843"/>
      <c r="L379" s="2843"/>
      <c r="M379" s="2844"/>
      <c r="N379" s="2844"/>
      <c r="O379" s="2844"/>
      <c r="P379" s="2844"/>
      <c r="Q379" s="2844"/>
      <c r="R379" s="2844"/>
      <c r="S379" s="2844"/>
      <c r="T379" s="2844"/>
      <c r="U379" s="2844"/>
      <c r="V379" s="2844"/>
      <c r="W379" s="2844"/>
      <c r="X379" s="2844"/>
      <c r="Y379" s="2844"/>
      <c r="Z379" s="2844"/>
      <c r="AA379" s="2844"/>
      <c r="AB379" s="2844"/>
      <c r="AC379" s="2844"/>
      <c r="AD379" s="2844"/>
      <c r="AE379" s="2844"/>
      <c r="AF379" s="2844"/>
      <c r="AG379" s="2844"/>
      <c r="AH379" s="2844"/>
      <c r="AI379" s="2844"/>
      <c r="AJ379" s="1437"/>
      <c r="AK379" s="1437"/>
      <c r="AM379" s="1437"/>
      <c r="AN379" s="1437"/>
      <c r="AO379" s="1437"/>
      <c r="AP379" s="1437"/>
      <c r="AQ379" s="1437"/>
      <c r="AR379" s="1437"/>
      <c r="AS379" s="1437"/>
      <c r="AT379" s="1437"/>
      <c r="AU379" s="1437"/>
      <c r="AV379" s="1437"/>
      <c r="AW379" s="1437"/>
    </row>
    <row r="380" spans="1:49" s="1437" customFormat="1" ht="13.5" customHeight="1">
      <c r="B380" s="2582"/>
      <c r="C380" s="2726"/>
      <c r="D380" s="2726"/>
      <c r="E380" s="2726"/>
      <c r="F380" s="2726"/>
      <c r="G380" s="2726"/>
      <c r="H380" s="2726"/>
      <c r="I380" s="2726"/>
      <c r="J380" s="2727"/>
      <c r="K380" s="2728"/>
      <c r="L380" s="2728"/>
      <c r="M380" s="2728"/>
      <c r="N380" s="2729"/>
      <c r="O380" s="2729"/>
      <c r="P380" s="2729"/>
      <c r="Q380" s="2729"/>
      <c r="R380" s="2729"/>
      <c r="S380" s="2730"/>
      <c r="T380" s="2730"/>
      <c r="U380" s="2730"/>
      <c r="V380" s="2730"/>
      <c r="W380" s="2730"/>
      <c r="X380" s="2730"/>
      <c r="Y380" s="2730"/>
      <c r="Z380" s="2730"/>
      <c r="AA380" s="2730"/>
      <c r="AB380" s="2730"/>
      <c r="AC380" s="2731"/>
      <c r="AD380" s="2732"/>
      <c r="AE380" s="2732"/>
      <c r="AF380" s="2732"/>
      <c r="AG380" s="2732"/>
      <c r="AH380" s="2732"/>
      <c r="AI380" s="2732"/>
      <c r="AL380" s="2733"/>
    </row>
    <row r="381" spans="1:49" s="1437" customFormat="1" ht="13.5" customHeight="1">
      <c r="B381" s="2582"/>
      <c r="C381" s="2726"/>
      <c r="D381" s="2726"/>
      <c r="E381" s="2726"/>
      <c r="F381" s="2726"/>
      <c r="G381" s="2726"/>
      <c r="H381" s="2726"/>
      <c r="I381" s="2726"/>
      <c r="J381" s="2727"/>
      <c r="K381" s="2728"/>
      <c r="L381" s="2728"/>
      <c r="M381" s="2728"/>
      <c r="N381" s="2729"/>
      <c r="O381" s="2729"/>
      <c r="P381" s="2729"/>
      <c r="Q381" s="2729"/>
      <c r="R381" s="2729"/>
      <c r="S381" s="2730"/>
      <c r="T381" s="2730"/>
      <c r="U381" s="2730"/>
      <c r="V381" s="2730"/>
      <c r="W381" s="2730"/>
      <c r="X381" s="2730"/>
      <c r="Y381" s="2730"/>
      <c r="Z381" s="2730"/>
      <c r="AA381" s="2730"/>
      <c r="AB381" s="2730"/>
      <c r="AC381" s="2731"/>
      <c r="AD381" s="2732"/>
      <c r="AE381" s="2732"/>
      <c r="AF381" s="2732"/>
      <c r="AG381" s="2732"/>
      <c r="AH381" s="2732"/>
      <c r="AI381" s="2732"/>
      <c r="AL381" s="2733"/>
    </row>
    <row r="382" spans="1:49" s="1437" customFormat="1" ht="13.5" customHeight="1">
      <c r="A382" s="2800"/>
      <c r="B382" s="3151" t="s">
        <v>3213</v>
      </c>
      <c r="C382" s="3151"/>
      <c r="D382" s="3151"/>
      <c r="E382" s="3151"/>
      <c r="F382" s="3151"/>
      <c r="G382" s="3151"/>
      <c r="H382" s="3151"/>
      <c r="I382" s="3151"/>
      <c r="J382" s="3151"/>
      <c r="K382" s="3151"/>
      <c r="L382" s="3151"/>
      <c r="M382" s="3151"/>
      <c r="N382" s="3151"/>
      <c r="O382" s="3151"/>
      <c r="P382" s="3151"/>
      <c r="Q382" s="3151"/>
      <c r="R382" s="3151"/>
      <c r="S382" s="3151"/>
      <c r="T382" s="3151"/>
      <c r="U382" s="3151"/>
      <c r="V382" s="3151"/>
      <c r="W382" s="3151"/>
      <c r="X382" s="3151"/>
      <c r="Y382" s="3151"/>
      <c r="Z382" s="3151"/>
      <c r="AA382" s="3151"/>
      <c r="AB382" s="3151"/>
      <c r="AC382" s="3151"/>
      <c r="AD382" s="3151"/>
      <c r="AE382" s="3151"/>
      <c r="AF382" s="3151"/>
      <c r="AG382" s="3151"/>
      <c r="AH382" s="3151"/>
      <c r="AI382" s="3151"/>
      <c r="AJ382" s="2800"/>
      <c r="AK382" s="2800"/>
      <c r="AL382" s="2733"/>
    </row>
    <row r="383" spans="1:49" s="1436" customFormat="1" ht="15">
      <c r="A383" s="2800"/>
      <c r="B383" s="3151"/>
      <c r="C383" s="3151"/>
      <c r="D383" s="3151"/>
      <c r="E383" s="3151"/>
      <c r="F383" s="3151"/>
      <c r="G383" s="3151"/>
      <c r="H383" s="3151"/>
      <c r="I383" s="3151"/>
      <c r="J383" s="3151"/>
      <c r="K383" s="3151"/>
      <c r="L383" s="3151"/>
      <c r="M383" s="3151"/>
      <c r="N383" s="3151"/>
      <c r="O383" s="3151"/>
      <c r="P383" s="3151"/>
      <c r="Q383" s="3151"/>
      <c r="R383" s="3151"/>
      <c r="S383" s="3151"/>
      <c r="T383" s="3151"/>
      <c r="U383" s="3151"/>
      <c r="V383" s="3151"/>
      <c r="W383" s="3151"/>
      <c r="X383" s="3151"/>
      <c r="Y383" s="3151"/>
      <c r="Z383" s="3151"/>
      <c r="AA383" s="3151"/>
      <c r="AB383" s="3151"/>
      <c r="AC383" s="3151"/>
      <c r="AD383" s="3151"/>
      <c r="AE383" s="3151"/>
      <c r="AF383" s="3151"/>
      <c r="AG383" s="3151"/>
      <c r="AH383" s="3151"/>
      <c r="AI383" s="3151"/>
      <c r="AJ383" s="2800"/>
      <c r="AK383" s="2800"/>
    </row>
    <row r="384" spans="1:49" s="1436" customFormat="1" ht="14">
      <c r="A384" s="383"/>
      <c r="B384" s="413"/>
      <c r="C384" s="413"/>
      <c r="D384" s="413"/>
      <c r="E384" s="413"/>
      <c r="F384" s="413"/>
      <c r="G384" s="413"/>
      <c r="H384" s="413"/>
      <c r="I384" s="413"/>
      <c r="J384" s="1226"/>
      <c r="K384" s="1226"/>
      <c r="L384" s="1226"/>
      <c r="M384" s="1226"/>
      <c r="N384" s="3013"/>
      <c r="O384" s="3013"/>
      <c r="P384" s="3013"/>
      <c r="Q384" s="3013"/>
      <c r="R384" s="3013"/>
      <c r="S384" s="3013"/>
      <c r="T384" s="1226"/>
      <c r="U384" s="1226"/>
      <c r="V384" s="1226"/>
      <c r="W384" s="1226"/>
      <c r="X384" s="1226"/>
      <c r="Y384" s="1226"/>
      <c r="Z384" s="1226"/>
      <c r="AA384" s="1226"/>
      <c r="AB384" s="1226"/>
      <c r="AC384" s="1226"/>
      <c r="AD384" s="1226"/>
      <c r="AE384" s="1226"/>
      <c r="AF384" s="1226"/>
      <c r="AG384" s="1226"/>
      <c r="AH384" s="1226"/>
      <c r="AI384" s="1226"/>
      <c r="AJ384" s="1226"/>
      <c r="AK384" s="1226"/>
    </row>
    <row r="385" spans="1:37" s="1436" customFormat="1" ht="13.5" customHeight="1">
      <c r="A385" s="1226"/>
      <c r="B385" s="3364" t="s">
        <v>1154</v>
      </c>
      <c r="C385" s="3365"/>
      <c r="D385" s="3365"/>
      <c r="E385" s="3365"/>
      <c r="F385" s="3365"/>
      <c r="G385" s="3365"/>
      <c r="H385" s="3365"/>
      <c r="I385" s="3365"/>
      <c r="J385" s="3365"/>
      <c r="K385" s="3365"/>
      <c r="L385" s="3365"/>
      <c r="M385" s="3366"/>
      <c r="N385" s="3355">
        <f>+S385-1</f>
        <v>2023</v>
      </c>
      <c r="O385" s="3356"/>
      <c r="P385" s="3356"/>
      <c r="Q385" s="3356"/>
      <c r="R385" s="3357"/>
      <c r="S385" s="3317">
        <f>+B21</f>
        <v>2024</v>
      </c>
      <c r="T385" s="3318"/>
      <c r="U385" s="3318"/>
      <c r="V385" s="3318"/>
      <c r="W385" s="3318"/>
      <c r="X385" s="3318"/>
      <c r="Y385" s="3318"/>
      <c r="Z385" s="3319"/>
      <c r="AA385" s="3352" t="s">
        <v>1341</v>
      </c>
      <c r="AB385" s="3320">
        <f>+B21+1</f>
        <v>2025</v>
      </c>
      <c r="AC385" s="3318"/>
      <c r="AD385" s="3318"/>
      <c r="AE385" s="3318"/>
      <c r="AF385" s="3319"/>
      <c r="AG385" s="3320">
        <f>+B21+2</f>
        <v>2026</v>
      </c>
      <c r="AH385" s="3318"/>
      <c r="AI385" s="3318"/>
      <c r="AJ385" s="3318"/>
      <c r="AK385" s="3319"/>
    </row>
    <row r="386" spans="1:37" s="1436" customFormat="1">
      <c r="A386" s="1226"/>
      <c r="B386" s="3367"/>
      <c r="C386" s="3368"/>
      <c r="D386" s="3368"/>
      <c r="E386" s="3368"/>
      <c r="F386" s="3368"/>
      <c r="G386" s="3368"/>
      <c r="H386" s="3368"/>
      <c r="I386" s="3368"/>
      <c r="J386" s="3368"/>
      <c r="K386" s="3368"/>
      <c r="L386" s="3368"/>
      <c r="M386" s="3368"/>
      <c r="N386" s="3008"/>
      <c r="O386" s="3004"/>
      <c r="P386" s="3004"/>
      <c r="Q386" s="3004"/>
      <c r="R386" s="3005"/>
      <c r="S386" s="3648" t="s">
        <v>3250</v>
      </c>
      <c r="T386" s="3649"/>
      <c r="U386" s="3649"/>
      <c r="V386" s="3649"/>
      <c r="W386" s="3649"/>
      <c r="X386" s="3649"/>
      <c r="Y386" s="3649"/>
      <c r="Z386" s="3650"/>
      <c r="AA386" s="3353"/>
      <c r="AB386" s="2864"/>
      <c r="AC386" s="2865"/>
      <c r="AD386" s="2865"/>
      <c r="AE386" s="2865"/>
      <c r="AF386" s="2866"/>
      <c r="AG386" s="2864"/>
      <c r="AH386" s="2865"/>
      <c r="AI386" s="2865"/>
      <c r="AJ386" s="2865"/>
      <c r="AK386" s="2866"/>
    </row>
    <row r="387" spans="1:37" s="1436" customFormat="1">
      <c r="A387" s="1226"/>
      <c r="B387" s="3367"/>
      <c r="C387" s="3368"/>
      <c r="D387" s="3368"/>
      <c r="E387" s="3368"/>
      <c r="F387" s="3368"/>
      <c r="G387" s="3368"/>
      <c r="H387" s="3368"/>
      <c r="I387" s="3368"/>
      <c r="J387" s="3368"/>
      <c r="K387" s="3368"/>
      <c r="L387" s="3368"/>
      <c r="M387" s="3368"/>
      <c r="N387" s="3009"/>
      <c r="O387" s="3006"/>
      <c r="P387" s="3006"/>
      <c r="Q387" s="3006"/>
      <c r="R387" s="3007"/>
      <c r="S387" s="3651" t="s">
        <v>3251</v>
      </c>
      <c r="T387" s="3652"/>
      <c r="U387" s="3652"/>
      <c r="V387" s="3652"/>
      <c r="W387" s="3652"/>
      <c r="X387" s="3652"/>
      <c r="Y387" s="3652"/>
      <c r="Z387" s="3653"/>
      <c r="AA387" s="3353"/>
      <c r="AB387" s="3010"/>
      <c r="AC387" s="3011"/>
      <c r="AD387" s="3011"/>
      <c r="AE387" s="3011"/>
      <c r="AF387" s="3012"/>
      <c r="AG387" s="3010"/>
      <c r="AH387" s="3011"/>
      <c r="AI387" s="3011"/>
      <c r="AJ387" s="3011"/>
      <c r="AK387" s="3012"/>
    </row>
    <row r="388" spans="1:37" s="1436" customFormat="1">
      <c r="A388" s="1226"/>
      <c r="B388" s="3369"/>
      <c r="C388" s="3370"/>
      <c r="D388" s="3370"/>
      <c r="E388" s="3370"/>
      <c r="F388" s="3370"/>
      <c r="G388" s="3370"/>
      <c r="H388" s="3370"/>
      <c r="I388" s="3370"/>
      <c r="J388" s="3370"/>
      <c r="K388" s="3370"/>
      <c r="L388" s="3370"/>
      <c r="M388" s="3370"/>
      <c r="N388" s="3345" t="s">
        <v>3252</v>
      </c>
      <c r="O388" s="3346"/>
      <c r="P388" s="3346"/>
      <c r="Q388" s="3346"/>
      <c r="R388" s="3347"/>
      <c r="S388" s="3348" t="s">
        <v>165</v>
      </c>
      <c r="T388" s="3348"/>
      <c r="U388" s="3348"/>
      <c r="V388" s="3348"/>
      <c r="W388" s="3348" t="s">
        <v>166</v>
      </c>
      <c r="X388" s="3348"/>
      <c r="Y388" s="3348"/>
      <c r="Z388" s="3348"/>
      <c r="AA388" s="3354"/>
      <c r="AB388" s="3349" t="s">
        <v>1169</v>
      </c>
      <c r="AC388" s="3350"/>
      <c r="AD388" s="3350"/>
      <c r="AE388" s="3350"/>
      <c r="AF388" s="3351"/>
      <c r="AG388" s="3349" t="s">
        <v>1169</v>
      </c>
      <c r="AH388" s="3350"/>
      <c r="AI388" s="3350"/>
      <c r="AJ388" s="3350"/>
      <c r="AK388" s="3351"/>
    </row>
    <row r="389" spans="1:37" s="1436" customFormat="1" ht="13.5" customHeight="1">
      <c r="A389" s="1226"/>
      <c r="B389" s="3221" t="str">
        <f>+'6経営計画'!B7</f>
        <v>電力による二酸化炭素削減</v>
      </c>
      <c r="C389" s="3280"/>
      <c r="D389" s="3280"/>
      <c r="E389" s="3280"/>
      <c r="F389" s="3280"/>
      <c r="G389" s="3280"/>
      <c r="H389" s="3280"/>
      <c r="I389" s="3223"/>
      <c r="J389" s="3689" t="s">
        <v>1019</v>
      </c>
      <c r="K389" s="3690"/>
      <c r="L389" s="3690"/>
      <c r="M389" s="3691"/>
      <c r="N389" s="3692">
        <f>+'6経営計画'!D8</f>
        <v>10100</v>
      </c>
      <c r="O389" s="3693"/>
      <c r="P389" s="3693"/>
      <c r="Q389" s="3693"/>
      <c r="R389" s="3694"/>
      <c r="S389" s="3654">
        <f>+N389*S398</f>
        <v>0</v>
      </c>
      <c r="T389" s="3654"/>
      <c r="U389" s="3654"/>
      <c r="V389" s="3654"/>
      <c r="W389" s="3654">
        <f>+'6経営計画'!T20</f>
        <v>9730</v>
      </c>
      <c r="X389" s="3654"/>
      <c r="Y389" s="3654"/>
      <c r="Z389" s="3654"/>
      <c r="AA389" s="3016" t="str">
        <f>+IF(W389&lt;=S389,"〇","✕")</f>
        <v>✕</v>
      </c>
      <c r="AB389" s="3692">
        <f>+N389*AB394</f>
        <v>0</v>
      </c>
      <c r="AC389" s="3693"/>
      <c r="AD389" s="3693"/>
      <c r="AE389" s="3693"/>
      <c r="AF389" s="3694"/>
      <c r="AG389" s="3692">
        <f>+N389*AG394</f>
        <v>0</v>
      </c>
      <c r="AH389" s="3693"/>
      <c r="AI389" s="3693"/>
      <c r="AJ389" s="3693"/>
      <c r="AK389" s="3701"/>
    </row>
    <row r="390" spans="1:37" s="1436" customFormat="1">
      <c r="A390" s="1226"/>
      <c r="B390" s="3281"/>
      <c r="C390" s="3282"/>
      <c r="D390" s="3282"/>
      <c r="E390" s="3282"/>
      <c r="F390" s="3282"/>
      <c r="G390" s="3282"/>
      <c r="H390" s="3282"/>
      <c r="I390" s="3283"/>
      <c r="J390" s="3624" t="s">
        <v>3253</v>
      </c>
      <c r="K390" s="3625"/>
      <c r="L390" s="3625"/>
      <c r="M390" s="3626"/>
      <c r="N390" s="3621">
        <f>SUM('6経営計画'!K12:M12)</f>
        <v>3200</v>
      </c>
      <c r="O390" s="3622"/>
      <c r="P390" s="3622"/>
      <c r="Q390" s="3622"/>
      <c r="R390" s="3623"/>
      <c r="S390" s="3711">
        <f>+N390*S391</f>
        <v>3136</v>
      </c>
      <c r="T390" s="3712"/>
      <c r="U390" s="3712"/>
      <c r="V390" s="3713"/>
      <c r="W390" s="3714">
        <f>SUM('6経営計画'!K20:M20)</f>
        <v>3100</v>
      </c>
      <c r="X390" s="3712"/>
      <c r="Y390" s="3712"/>
      <c r="Z390" s="3713"/>
      <c r="AA390" s="3018" t="str">
        <f>+IF(W390&lt;=S390,"〇","✕")</f>
        <v>〇</v>
      </c>
      <c r="AB390" s="3711"/>
      <c r="AC390" s="3712"/>
      <c r="AD390" s="3712"/>
      <c r="AE390" s="3712"/>
      <c r="AF390" s="3713"/>
      <c r="AG390" s="3711"/>
      <c r="AH390" s="3712"/>
      <c r="AI390" s="3712"/>
      <c r="AJ390" s="3712"/>
      <c r="AK390" s="3712"/>
    </row>
    <row r="391" spans="1:37" s="1436" customFormat="1">
      <c r="A391" s="1226"/>
      <c r="B391" s="1424"/>
      <c r="C391" s="1797"/>
      <c r="D391" s="1797"/>
      <c r="E391" s="1797"/>
      <c r="F391" s="1797"/>
      <c r="G391" s="1797"/>
      <c r="H391" s="1797"/>
      <c r="I391" s="1797"/>
      <c r="J391" s="3702" t="s">
        <v>1171</v>
      </c>
      <c r="K391" s="3703"/>
      <c r="L391" s="3703"/>
      <c r="M391" s="3703"/>
      <c r="N391" s="3704"/>
      <c r="O391" s="3705"/>
      <c r="P391" s="3705"/>
      <c r="Q391" s="3705"/>
      <c r="R391" s="3706"/>
      <c r="S391" s="3707">
        <f>+'6経営計画'!D14</f>
        <v>0.98</v>
      </c>
      <c r="T391" s="3707"/>
      <c r="U391" s="3707"/>
      <c r="V391" s="3707"/>
      <c r="W391" s="3707">
        <f>+W390/N390</f>
        <v>0.96875</v>
      </c>
      <c r="X391" s="3707"/>
      <c r="Y391" s="3707"/>
      <c r="Z391" s="3707"/>
      <c r="AA391" s="3017"/>
      <c r="AB391" s="3708">
        <f>+'6経営計画'!E19</f>
        <v>0.96</v>
      </c>
      <c r="AC391" s="3709"/>
      <c r="AD391" s="3709"/>
      <c r="AE391" s="3709"/>
      <c r="AF391" s="3710"/>
      <c r="AG391" s="3708">
        <f>+'6経営計画'!E20</f>
        <v>0.95</v>
      </c>
      <c r="AH391" s="3709"/>
      <c r="AI391" s="3709"/>
      <c r="AJ391" s="3709"/>
      <c r="AK391" s="3710"/>
    </row>
    <row r="392" spans="1:37" s="1436" customFormat="1">
      <c r="A392" s="1226"/>
      <c r="B392" s="3655" t="s">
        <v>3254</v>
      </c>
      <c r="C392" s="3656"/>
      <c r="D392" s="3656"/>
      <c r="E392" s="3656"/>
      <c r="F392" s="3656"/>
      <c r="G392" s="3656"/>
      <c r="H392" s="3656"/>
      <c r="I392" s="3657"/>
      <c r="J392" s="3658" t="str">
        <f>+負荷記録表!S14</f>
        <v>kWh/千円</v>
      </c>
      <c r="K392" s="3659"/>
      <c r="L392" s="3659"/>
      <c r="M392" s="3660"/>
      <c r="N392" s="3661">
        <f>+負荷記録表!R14</f>
        <v>0.84166666666666667</v>
      </c>
      <c r="O392" s="3662"/>
      <c r="P392" s="3662"/>
      <c r="Q392" s="3662"/>
      <c r="R392" s="3663"/>
      <c r="S392" s="3645">
        <f>+N392*S391</f>
        <v>0.82483333333333331</v>
      </c>
      <c r="T392" s="3646"/>
      <c r="U392" s="3646"/>
      <c r="V392" s="3647"/>
      <c r="W392" s="3645">
        <f>+負荷記録表!R16</f>
        <v>0.73712121212121207</v>
      </c>
      <c r="X392" s="3646"/>
      <c r="Y392" s="3646"/>
      <c r="Z392" s="3647"/>
      <c r="AA392" s="3015" t="str">
        <f>+IF(W392&lt;=S392,"〇","✕")</f>
        <v>〇</v>
      </c>
      <c r="AB392" s="3645">
        <f>+N392*AB391</f>
        <v>0.80799999999999994</v>
      </c>
      <c r="AC392" s="3646"/>
      <c r="AD392" s="3646"/>
      <c r="AE392" s="3646"/>
      <c r="AF392" s="3647"/>
      <c r="AG392" s="3695">
        <f>+N392*AG391</f>
        <v>0.79958333333333331</v>
      </c>
      <c r="AH392" s="3696"/>
      <c r="AI392" s="3696"/>
      <c r="AJ392" s="3696"/>
      <c r="AK392" s="3697"/>
    </row>
    <row r="393" spans="1:37" s="1436" customFormat="1" ht="14.25" customHeight="1">
      <c r="A393" s="1226"/>
      <c r="B393" s="1424"/>
      <c r="C393" s="1797"/>
      <c r="D393" s="1797"/>
      <c r="E393" s="1797"/>
      <c r="F393" s="1797"/>
      <c r="G393" s="1797"/>
      <c r="H393" s="1797"/>
      <c r="I393" s="1797"/>
      <c r="J393" s="3321" t="s">
        <v>1170</v>
      </c>
      <c r="K393" s="3322"/>
      <c r="L393" s="3322"/>
      <c r="M393" s="3322"/>
      <c r="N393" s="3242">
        <f>+'6経営計画'!D9</f>
        <v>4383.3999999999996</v>
      </c>
      <c r="O393" s="3243"/>
      <c r="P393" s="3243"/>
      <c r="Q393" s="3243"/>
      <c r="R393" s="3244"/>
      <c r="S393" s="3241">
        <f>+N393*S395</f>
        <v>4295.732</v>
      </c>
      <c r="T393" s="3241"/>
      <c r="U393" s="3241"/>
      <c r="V393" s="3241"/>
      <c r="W393" s="3323">
        <f>+'6経営計画'!S23</f>
        <v>4222.8200000000006</v>
      </c>
      <c r="X393" s="3323"/>
      <c r="Y393" s="3323"/>
      <c r="Z393" s="3323"/>
      <c r="AA393" s="3014" t="str">
        <f>+IF(W393&lt;=S393,"〇","✕")</f>
        <v>〇</v>
      </c>
      <c r="AB393" s="3242">
        <f>+N393*AB395</f>
        <v>4208.0639999999994</v>
      </c>
      <c r="AC393" s="3243"/>
      <c r="AD393" s="3243"/>
      <c r="AE393" s="3243"/>
      <c r="AF393" s="3244"/>
      <c r="AG393" s="3242">
        <f>+N393*AG395</f>
        <v>4164.2299999999996</v>
      </c>
      <c r="AH393" s="3243"/>
      <c r="AI393" s="3243"/>
      <c r="AJ393" s="3243"/>
      <c r="AK393" s="3244"/>
    </row>
    <row r="394" spans="1:37" s="1436" customFormat="1">
      <c r="A394" s="1226"/>
      <c r="B394" s="1424"/>
      <c r="C394" s="1797"/>
      <c r="D394" s="1797"/>
      <c r="E394" s="1797"/>
      <c r="F394" s="1797"/>
      <c r="G394" s="1797"/>
      <c r="H394" s="1797"/>
      <c r="I394" s="1797"/>
      <c r="J394" s="3215" t="s">
        <v>3253</v>
      </c>
      <c r="K394" s="3216"/>
      <c r="L394" s="3216"/>
      <c r="M394" s="3217"/>
      <c r="N394" s="3218">
        <f>SUM('6経営計画'!K14:M14)</f>
        <v>1388.8</v>
      </c>
      <c r="O394" s="3219"/>
      <c r="P394" s="3219"/>
      <c r="Q394" s="3219"/>
      <c r="R394" s="3220"/>
      <c r="S394" s="3218">
        <f>+'6経営計画'!P19</f>
        <v>3147.3679999999999</v>
      </c>
      <c r="T394" s="3219"/>
      <c r="U394" s="3219"/>
      <c r="V394" s="3220"/>
      <c r="W394" s="3218">
        <f>SUM('6経営計画'!K22:M22)</f>
        <v>1345.4</v>
      </c>
      <c r="X394" s="3219"/>
      <c r="Y394" s="3219"/>
      <c r="Z394" s="3220"/>
      <c r="AA394" s="1487" t="str">
        <f>+IF(W394&lt;=S394,"〇","✕")</f>
        <v>〇</v>
      </c>
      <c r="AB394" s="3218"/>
      <c r="AC394" s="3219"/>
      <c r="AD394" s="3219"/>
      <c r="AE394" s="3219"/>
      <c r="AF394" s="3220"/>
      <c r="AG394" s="3218"/>
      <c r="AH394" s="3219"/>
      <c r="AI394" s="3219"/>
      <c r="AJ394" s="3219"/>
      <c r="AK394" s="3220"/>
    </row>
    <row r="395" spans="1:37" s="1436" customFormat="1">
      <c r="A395" s="1226"/>
      <c r="B395" s="1424"/>
      <c r="C395" s="1797"/>
      <c r="D395" s="1797"/>
      <c r="E395" s="1797"/>
      <c r="F395" s="1797"/>
      <c r="G395" s="1797"/>
      <c r="H395" s="1797"/>
      <c r="I395" s="1797"/>
      <c r="J395" s="3247" t="s">
        <v>1171</v>
      </c>
      <c r="K395" s="3248"/>
      <c r="L395" s="3248"/>
      <c r="M395" s="3248"/>
      <c r="N395" s="3309"/>
      <c r="O395" s="3310"/>
      <c r="P395" s="3310"/>
      <c r="Q395" s="3310"/>
      <c r="R395" s="3311"/>
      <c r="S395" s="3312">
        <f>+'6経営計画'!D14</f>
        <v>0.98</v>
      </c>
      <c r="T395" s="3312"/>
      <c r="U395" s="3312"/>
      <c r="V395" s="3312"/>
      <c r="W395" s="3312">
        <f>+W394/N394</f>
        <v>0.96875000000000011</v>
      </c>
      <c r="X395" s="3312"/>
      <c r="Y395" s="3312"/>
      <c r="Z395" s="3312"/>
      <c r="AA395" s="1488"/>
      <c r="AB395" s="3324">
        <f>+'6経営計画'!E19</f>
        <v>0.96</v>
      </c>
      <c r="AC395" s="3325"/>
      <c r="AD395" s="3325"/>
      <c r="AE395" s="3325"/>
      <c r="AF395" s="3326"/>
      <c r="AG395" s="3324">
        <f>+'6経営計画'!E20</f>
        <v>0.95</v>
      </c>
      <c r="AH395" s="3325"/>
      <c r="AI395" s="3325"/>
      <c r="AJ395" s="3325"/>
      <c r="AK395" s="3326"/>
    </row>
    <row r="396" spans="1:37" s="1436" customFormat="1">
      <c r="A396" s="1226"/>
      <c r="B396" s="3698" t="s">
        <v>3254</v>
      </c>
      <c r="C396" s="3699"/>
      <c r="D396" s="3699"/>
      <c r="E396" s="3699"/>
      <c r="F396" s="3699"/>
      <c r="G396" s="3699"/>
      <c r="H396" s="3699"/>
      <c r="I396" s="3700"/>
      <c r="J396" s="3247" t="str">
        <f>+負荷記録表!U14</f>
        <v>kg-CO2/千円</v>
      </c>
      <c r="K396" s="3248"/>
      <c r="L396" s="3248"/>
      <c r="M396" s="3248"/>
      <c r="N396" s="3249">
        <f>+負荷記録表!T14</f>
        <v>0.36528333333333329</v>
      </c>
      <c r="O396" s="3250"/>
      <c r="P396" s="3250"/>
      <c r="Q396" s="3250"/>
      <c r="R396" s="3251"/>
      <c r="S396" s="3252">
        <f>+N396*S395</f>
        <v>0.35797766666666664</v>
      </c>
      <c r="T396" s="3252"/>
      <c r="U396" s="3252"/>
      <c r="V396" s="3252"/>
      <c r="W396" s="3252">
        <f>+負荷記録表!T16</f>
        <v>0.31991060606060606</v>
      </c>
      <c r="X396" s="3252"/>
      <c r="Y396" s="3252"/>
      <c r="Z396" s="3252"/>
      <c r="AA396" s="2563" t="str">
        <f>+IF(W396&lt;=S396,"〇","✕")</f>
        <v>〇</v>
      </c>
      <c r="AB396" s="3253">
        <f>+N396*AB395</f>
        <v>0.35067199999999993</v>
      </c>
      <c r="AC396" s="3254"/>
      <c r="AD396" s="3254"/>
      <c r="AE396" s="3254"/>
      <c r="AF396" s="3255"/>
      <c r="AG396" s="3253">
        <f>+N396*AG395</f>
        <v>0.3470191666666666</v>
      </c>
      <c r="AH396" s="3254"/>
      <c r="AI396" s="3254"/>
      <c r="AJ396" s="3254"/>
      <c r="AK396" s="3255"/>
    </row>
    <row r="397" spans="1:37" s="1436" customFormat="1">
      <c r="A397" s="1226"/>
      <c r="B397" s="3221" t="str">
        <f>+'6経営計画'!B44</f>
        <v>都市ガスによる二酸化炭素削減</v>
      </c>
      <c r="C397" s="3280"/>
      <c r="D397" s="3280"/>
      <c r="E397" s="3280"/>
      <c r="F397" s="3280"/>
      <c r="G397" s="3280"/>
      <c r="H397" s="3280"/>
      <c r="I397" s="3223"/>
      <c r="J397" s="3245" t="s">
        <v>1170</v>
      </c>
      <c r="K397" s="3246"/>
      <c r="L397" s="3246"/>
      <c r="M397" s="3246"/>
      <c r="N397" s="3242">
        <f>+'6経営計画'!D46</f>
        <v>14904</v>
      </c>
      <c r="O397" s="3243"/>
      <c r="P397" s="3243"/>
      <c r="Q397" s="3243"/>
      <c r="R397" s="3244"/>
      <c r="S397" s="3241">
        <f>+N397*S399</f>
        <v>14605.92</v>
      </c>
      <c r="T397" s="3241"/>
      <c r="U397" s="3241"/>
      <c r="V397" s="3241"/>
      <c r="W397" s="3241">
        <f>+'6経営計画'!S56</f>
        <v>13975.2</v>
      </c>
      <c r="X397" s="3241"/>
      <c r="Y397" s="3241"/>
      <c r="Z397" s="3241"/>
      <c r="AA397" s="1489" t="str">
        <f>+IF(W397&lt;=S397,"〇","✕")</f>
        <v>〇</v>
      </c>
      <c r="AB397" s="3242">
        <f>+N397*AB399</f>
        <v>14307.84</v>
      </c>
      <c r="AC397" s="3243"/>
      <c r="AD397" s="3243"/>
      <c r="AE397" s="3243"/>
      <c r="AF397" s="3244"/>
      <c r="AG397" s="3242">
        <f>+N397*AG399</f>
        <v>14158.8</v>
      </c>
      <c r="AH397" s="3243"/>
      <c r="AI397" s="3243"/>
      <c r="AJ397" s="3243"/>
      <c r="AK397" s="3244"/>
    </row>
    <row r="398" spans="1:37" s="1436" customFormat="1">
      <c r="A398" s="1226"/>
      <c r="B398" s="3281"/>
      <c r="C398" s="3282"/>
      <c r="D398" s="3282"/>
      <c r="E398" s="3282"/>
      <c r="F398" s="3282"/>
      <c r="G398" s="3282"/>
      <c r="H398" s="3282"/>
      <c r="I398" s="3283"/>
      <c r="J398" s="3215" t="s">
        <v>3253</v>
      </c>
      <c r="K398" s="3216"/>
      <c r="L398" s="3216"/>
      <c r="M398" s="3217"/>
      <c r="N398" s="3218"/>
      <c r="O398" s="3219"/>
      <c r="P398" s="3219"/>
      <c r="Q398" s="3219"/>
      <c r="R398" s="3220"/>
      <c r="S398" s="3218"/>
      <c r="T398" s="3219"/>
      <c r="U398" s="3219"/>
      <c r="V398" s="3220"/>
      <c r="W398" s="3218"/>
      <c r="X398" s="3219"/>
      <c r="Y398" s="3219"/>
      <c r="Z398" s="3220"/>
      <c r="AA398" s="1487" t="str">
        <f>+IF(W398&lt;=S398,"〇","✕")</f>
        <v>〇</v>
      </c>
      <c r="AB398" s="3218"/>
      <c r="AC398" s="3219"/>
      <c r="AD398" s="3219"/>
      <c r="AE398" s="3219"/>
      <c r="AF398" s="3220"/>
      <c r="AG398" s="3218"/>
      <c r="AH398" s="3219"/>
      <c r="AI398" s="3219"/>
      <c r="AJ398" s="3219"/>
      <c r="AK398" s="3220"/>
    </row>
    <row r="399" spans="1:37" s="1436" customFormat="1">
      <c r="A399" s="1226"/>
      <c r="B399" s="3224"/>
      <c r="C399" s="3284"/>
      <c r="D399" s="3284"/>
      <c r="E399" s="3284"/>
      <c r="F399" s="3284"/>
      <c r="G399" s="3284"/>
      <c r="H399" s="3284"/>
      <c r="I399" s="3226"/>
      <c r="J399" s="3247" t="s">
        <v>1171</v>
      </c>
      <c r="K399" s="3248"/>
      <c r="L399" s="3248"/>
      <c r="M399" s="3248"/>
      <c r="N399" s="3309"/>
      <c r="O399" s="3310"/>
      <c r="P399" s="3310"/>
      <c r="Q399" s="3310"/>
      <c r="R399" s="3311"/>
      <c r="S399" s="3312">
        <f>+'6経営計画'!D50</f>
        <v>0.98</v>
      </c>
      <c r="T399" s="3312"/>
      <c r="U399" s="3312"/>
      <c r="V399" s="3312"/>
      <c r="W399" s="3312" t="e">
        <f>+W398/N398</f>
        <v>#DIV/0!</v>
      </c>
      <c r="X399" s="3312"/>
      <c r="Y399" s="3312"/>
      <c r="Z399" s="3312"/>
      <c r="AA399" s="1488"/>
      <c r="AB399" s="3324">
        <f>+'6経営計画'!E55</f>
        <v>0.96</v>
      </c>
      <c r="AC399" s="3325"/>
      <c r="AD399" s="3325"/>
      <c r="AE399" s="3325"/>
      <c r="AF399" s="3326"/>
      <c r="AG399" s="3324">
        <f>+'6経営計画'!E56</f>
        <v>0.95</v>
      </c>
      <c r="AH399" s="3325"/>
      <c r="AI399" s="3325"/>
      <c r="AJ399" s="3325"/>
      <c r="AK399" s="3326"/>
    </row>
    <row r="400" spans="1:37" s="1436" customFormat="1">
      <c r="A400" s="1226"/>
      <c r="B400" s="3335" t="str">
        <f>+'6経営計画'!B67</f>
        <v>自動車燃料による二酸化炭素削減</v>
      </c>
      <c r="C400" s="3336"/>
      <c r="D400" s="3336"/>
      <c r="E400" s="3336"/>
      <c r="F400" s="3336"/>
      <c r="G400" s="3336"/>
      <c r="H400" s="3336"/>
      <c r="I400" s="3337"/>
      <c r="J400" s="3245" t="s">
        <v>1170</v>
      </c>
      <c r="K400" s="3246"/>
      <c r="L400" s="3246"/>
      <c r="M400" s="3246"/>
      <c r="N400" s="3291">
        <f>+'6経営計画'!D72</f>
        <v>9036</v>
      </c>
      <c r="O400" s="3292"/>
      <c r="P400" s="3292"/>
      <c r="Q400" s="3292"/>
      <c r="R400" s="3293"/>
      <c r="S400" s="3405">
        <f>+N400*S402</f>
        <v>8855.2800000000007</v>
      </c>
      <c r="T400" s="3405"/>
      <c r="U400" s="3405"/>
      <c r="V400" s="3405"/>
      <c r="W400" s="3405">
        <f>+'6経営計画'!S81</f>
        <v>7189.2000000000016</v>
      </c>
      <c r="X400" s="3405"/>
      <c r="Y400" s="3405"/>
      <c r="Z400" s="3405"/>
      <c r="AA400" s="1489" t="str">
        <f>+IF(W400&lt;=S400,"〇","✕")</f>
        <v>〇</v>
      </c>
      <c r="AB400" s="3291">
        <f>+N400*AB402</f>
        <v>8764.92</v>
      </c>
      <c r="AC400" s="3292"/>
      <c r="AD400" s="3292"/>
      <c r="AE400" s="3292"/>
      <c r="AF400" s="3293"/>
      <c r="AG400" s="3291">
        <f>+N400*AG402</f>
        <v>8674.56</v>
      </c>
      <c r="AH400" s="3292"/>
      <c r="AI400" s="3292"/>
      <c r="AJ400" s="3292"/>
      <c r="AK400" s="3293"/>
    </row>
    <row r="401" spans="1:49" s="1436" customFormat="1">
      <c r="A401" s="1226"/>
      <c r="B401" s="3338"/>
      <c r="C401" s="3339"/>
      <c r="D401" s="3339"/>
      <c r="E401" s="3339"/>
      <c r="F401" s="3339"/>
      <c r="G401" s="3339"/>
      <c r="H401" s="3339"/>
      <c r="I401" s="3340"/>
      <c r="J401" s="3215" t="s">
        <v>3253</v>
      </c>
      <c r="K401" s="3216"/>
      <c r="L401" s="3216"/>
      <c r="M401" s="3217"/>
      <c r="N401" s="3218"/>
      <c r="O401" s="3219"/>
      <c r="P401" s="3219"/>
      <c r="Q401" s="3219"/>
      <c r="R401" s="3220"/>
      <c r="S401" s="3218"/>
      <c r="T401" s="3219"/>
      <c r="U401" s="3219"/>
      <c r="V401" s="3220"/>
      <c r="W401" s="3218"/>
      <c r="X401" s="3219"/>
      <c r="Y401" s="3219"/>
      <c r="Z401" s="3220"/>
      <c r="AA401" s="1487" t="str">
        <f>+IF(W401&lt;=S401,"〇","✕")</f>
        <v>〇</v>
      </c>
      <c r="AB401" s="3218"/>
      <c r="AC401" s="3219"/>
      <c r="AD401" s="3219"/>
      <c r="AE401" s="3219"/>
      <c r="AF401" s="3220"/>
      <c r="AG401" s="3218"/>
      <c r="AH401" s="3219"/>
      <c r="AI401" s="3219"/>
      <c r="AJ401" s="3219"/>
      <c r="AK401" s="3220"/>
    </row>
    <row r="402" spans="1:49" s="1436" customFormat="1" ht="14" thickBot="1">
      <c r="A402" s="1226"/>
      <c r="B402" s="3607"/>
      <c r="C402" s="3608"/>
      <c r="D402" s="3608"/>
      <c r="E402" s="3608"/>
      <c r="F402" s="3608"/>
      <c r="G402" s="3608"/>
      <c r="H402" s="3608"/>
      <c r="I402" s="3609"/>
      <c r="J402" s="3410" t="s">
        <v>1171</v>
      </c>
      <c r="K402" s="3411"/>
      <c r="L402" s="3411"/>
      <c r="M402" s="3411"/>
      <c r="N402" s="3412">
        <f>+'6経営計画'!B70</f>
        <v>2023</v>
      </c>
      <c r="O402" s="3413"/>
      <c r="P402" s="3413"/>
      <c r="Q402" s="3413"/>
      <c r="R402" s="3414"/>
      <c r="S402" s="3417">
        <f>+'6経営計画'!D78</f>
        <v>0.98</v>
      </c>
      <c r="T402" s="3417"/>
      <c r="U402" s="3417"/>
      <c r="V402" s="3417"/>
      <c r="W402" s="3417">
        <f>+W400/N400</f>
        <v>0.79561752988047829</v>
      </c>
      <c r="X402" s="3417"/>
      <c r="Y402" s="3417"/>
      <c r="Z402" s="3417"/>
      <c r="AA402" s="1491"/>
      <c r="AB402" s="3418">
        <f>+'6経営計画'!E82</f>
        <v>0.97</v>
      </c>
      <c r="AC402" s="3419"/>
      <c r="AD402" s="3419"/>
      <c r="AE402" s="3419"/>
      <c r="AF402" s="3420"/>
      <c r="AG402" s="3418">
        <f>+'6経営計画'!E83</f>
        <v>0.96</v>
      </c>
      <c r="AH402" s="3419"/>
      <c r="AI402" s="3419"/>
      <c r="AJ402" s="3419"/>
      <c r="AK402" s="3420"/>
    </row>
    <row r="403" spans="1:49" s="1436" customFormat="1" ht="13.5" thickTop="1">
      <c r="A403" s="1226"/>
      <c r="B403" s="3617" t="s">
        <v>14</v>
      </c>
      <c r="C403" s="3225"/>
      <c r="D403" s="3225"/>
      <c r="E403" s="3225"/>
      <c r="F403" s="3225"/>
      <c r="G403" s="3225"/>
      <c r="H403" s="3225"/>
      <c r="I403" s="3225"/>
      <c r="J403" s="3231" t="s">
        <v>1170</v>
      </c>
      <c r="K403" s="3231"/>
      <c r="L403" s="3231"/>
      <c r="M403" s="3231"/>
      <c r="N403" s="3424">
        <f>+N393+N397+N400</f>
        <v>28323.4</v>
      </c>
      <c r="O403" s="3425"/>
      <c r="P403" s="3425"/>
      <c r="Q403" s="3425"/>
      <c r="R403" s="3426"/>
      <c r="S403" s="3427">
        <f>+S393+S397+S400</f>
        <v>27756.932000000001</v>
      </c>
      <c r="T403" s="3427"/>
      <c r="U403" s="3427"/>
      <c r="V403" s="3427"/>
      <c r="W403" s="3427">
        <f>+W393+W397+W400</f>
        <v>25387.22</v>
      </c>
      <c r="X403" s="3427"/>
      <c r="Y403" s="3427"/>
      <c r="Z403" s="3427"/>
      <c r="AA403" s="1492"/>
      <c r="AB403" s="3424">
        <f>+AB393+AB397+AB400</f>
        <v>27280.824000000001</v>
      </c>
      <c r="AC403" s="3425"/>
      <c r="AD403" s="3425"/>
      <c r="AE403" s="3425"/>
      <c r="AF403" s="3426"/>
      <c r="AG403" s="3424">
        <f>+AG393+AG397+AG400</f>
        <v>26997.589999999997</v>
      </c>
      <c r="AH403" s="3425"/>
      <c r="AI403" s="3425"/>
      <c r="AJ403" s="3425"/>
      <c r="AK403" s="3426"/>
    </row>
    <row r="404" spans="1:49" s="1436" customFormat="1">
      <c r="A404" s="1226"/>
      <c r="B404" s="3618" t="str">
        <f>+'6経営計画'!B92</f>
        <v>一般廃棄物の削減</v>
      </c>
      <c r="C404" s="3222"/>
      <c r="D404" s="3222"/>
      <c r="E404" s="3222"/>
      <c r="F404" s="3222"/>
      <c r="G404" s="3222"/>
      <c r="H404" s="3222"/>
      <c r="I404" s="3222"/>
      <c r="J404" s="3285" t="s">
        <v>690</v>
      </c>
      <c r="K404" s="3286"/>
      <c r="L404" s="3286"/>
      <c r="M404" s="3620"/>
      <c r="N404" s="3291">
        <f>+'6経営計画'!D94</f>
        <v>1200</v>
      </c>
      <c r="O404" s="3292"/>
      <c r="P404" s="3292"/>
      <c r="Q404" s="3292"/>
      <c r="R404" s="3293"/>
      <c r="S404" s="3405">
        <f>+N404*S406</f>
        <v>1116</v>
      </c>
      <c r="T404" s="3405"/>
      <c r="U404" s="3405"/>
      <c r="V404" s="3405"/>
      <c r="W404" s="3405">
        <f>+'6経営計画'!S102</f>
        <v>1080</v>
      </c>
      <c r="X404" s="3405"/>
      <c r="Y404" s="3405"/>
      <c r="Z404" s="3405"/>
      <c r="AA404" s="1489" t="str">
        <f>+IF(W404&lt;=S404,"〇","✕")</f>
        <v>〇</v>
      </c>
      <c r="AB404" s="3291">
        <f>+N404*AB406</f>
        <v>1116</v>
      </c>
      <c r="AC404" s="3292"/>
      <c r="AD404" s="3292"/>
      <c r="AE404" s="3292"/>
      <c r="AF404" s="3293"/>
      <c r="AG404" s="3291">
        <f>+N404*AG406</f>
        <v>1080</v>
      </c>
      <c r="AH404" s="3292"/>
      <c r="AI404" s="3292"/>
      <c r="AJ404" s="3292"/>
      <c r="AK404" s="3293"/>
    </row>
    <row r="405" spans="1:49" s="1436" customFormat="1">
      <c r="A405" s="1226"/>
      <c r="B405" s="3619"/>
      <c r="C405" s="3290"/>
      <c r="D405" s="3290"/>
      <c r="E405" s="3290"/>
      <c r="F405" s="3290"/>
      <c r="G405" s="3290"/>
      <c r="H405" s="3290"/>
      <c r="I405" s="3290"/>
      <c r="J405" s="3215" t="s">
        <v>3253</v>
      </c>
      <c r="K405" s="3216"/>
      <c r="L405" s="3216"/>
      <c r="M405" s="3217"/>
      <c r="N405" s="3218"/>
      <c r="O405" s="3219"/>
      <c r="P405" s="3219"/>
      <c r="Q405" s="3219"/>
      <c r="R405" s="3220"/>
      <c r="S405" s="3218"/>
      <c r="T405" s="3219"/>
      <c r="U405" s="3219"/>
      <c r="V405" s="3220"/>
      <c r="W405" s="3218"/>
      <c r="X405" s="3219"/>
      <c r="Y405" s="3219"/>
      <c r="Z405" s="3220"/>
      <c r="AA405" s="1487" t="str">
        <f>+IF(W405&lt;=S405,"〇","✕")</f>
        <v>〇</v>
      </c>
      <c r="AB405" s="3218"/>
      <c r="AC405" s="3219"/>
      <c r="AD405" s="3219"/>
      <c r="AE405" s="3219"/>
      <c r="AF405" s="3220"/>
      <c r="AG405" s="3218"/>
      <c r="AH405" s="3219"/>
      <c r="AI405" s="3219"/>
      <c r="AJ405" s="3219"/>
      <c r="AK405" s="3220"/>
    </row>
    <row r="406" spans="1:49" s="1478" customFormat="1">
      <c r="A406" s="1226"/>
      <c r="B406" s="3617"/>
      <c r="C406" s="3225"/>
      <c r="D406" s="3225"/>
      <c r="E406" s="3225"/>
      <c r="F406" s="3225"/>
      <c r="G406" s="3225"/>
      <c r="H406" s="3225"/>
      <c r="I406" s="3225"/>
      <c r="J406" s="3421" t="s">
        <v>1171</v>
      </c>
      <c r="K406" s="3422"/>
      <c r="L406" s="3422"/>
      <c r="M406" s="3423"/>
      <c r="N406" s="3309"/>
      <c r="O406" s="3310"/>
      <c r="P406" s="3310"/>
      <c r="Q406" s="3310"/>
      <c r="R406" s="3311"/>
      <c r="S406" s="3312">
        <f>+'6経営計画'!E101</f>
        <v>0.93</v>
      </c>
      <c r="T406" s="3312"/>
      <c r="U406" s="3312"/>
      <c r="V406" s="3312"/>
      <c r="W406" s="3312">
        <f>+W404/N404</f>
        <v>0.9</v>
      </c>
      <c r="X406" s="3312"/>
      <c r="Y406" s="3312"/>
      <c r="Z406" s="3312"/>
      <c r="AA406" s="1488"/>
      <c r="AB406" s="3324">
        <f>+'6経営計画'!E101</f>
        <v>0.93</v>
      </c>
      <c r="AC406" s="3325"/>
      <c r="AD406" s="3325"/>
      <c r="AE406" s="3325"/>
      <c r="AF406" s="3326"/>
      <c r="AG406" s="3324">
        <f>+'6経営計画'!E102</f>
        <v>0.9</v>
      </c>
      <c r="AH406" s="3325"/>
      <c r="AI406" s="3325"/>
      <c r="AJ406" s="3325"/>
      <c r="AK406" s="3326"/>
      <c r="AM406" s="1226"/>
      <c r="AN406" s="1226"/>
      <c r="AO406" s="1226"/>
      <c r="AP406" s="1226"/>
      <c r="AQ406" s="1226"/>
      <c r="AR406" s="1226"/>
      <c r="AS406" s="1226"/>
      <c r="AT406" s="1226"/>
      <c r="AU406" s="1226"/>
      <c r="AV406" s="1226"/>
      <c r="AW406" s="1226"/>
    </row>
    <row r="407" spans="1:49" s="1478" customFormat="1" ht="14.25" customHeight="1">
      <c r="A407" s="1226"/>
      <c r="B407" s="3335" t="str">
        <f>+'6経営計画'!B123</f>
        <v>○○廃棄物の削減</v>
      </c>
      <c r="C407" s="3336"/>
      <c r="D407" s="3336"/>
      <c r="E407" s="3336"/>
      <c r="F407" s="3336"/>
      <c r="G407" s="3336"/>
      <c r="H407" s="3336"/>
      <c r="I407" s="3337"/>
      <c r="J407" s="3245" t="s">
        <v>1172</v>
      </c>
      <c r="K407" s="3246"/>
      <c r="L407" s="3246"/>
      <c r="M407" s="3246"/>
      <c r="N407" s="3291">
        <f>+'6経営計画'!D125</f>
        <v>0</v>
      </c>
      <c r="O407" s="3292"/>
      <c r="P407" s="3292"/>
      <c r="Q407" s="3292"/>
      <c r="R407" s="3293"/>
      <c r="S407" s="3405">
        <f>+N407*S409</f>
        <v>0</v>
      </c>
      <c r="T407" s="3405"/>
      <c r="U407" s="3405"/>
      <c r="V407" s="3405"/>
      <c r="W407" s="3405" t="str">
        <f>+'6経営計画'!S133</f>
        <v/>
      </c>
      <c r="X407" s="3405"/>
      <c r="Y407" s="3405"/>
      <c r="Z407" s="3405"/>
      <c r="AA407" s="1489" t="str">
        <f>+IF(W407&lt;=S407,"〇","✕")</f>
        <v>✕</v>
      </c>
      <c r="AB407" s="3291">
        <f>+N407*AB409</f>
        <v>0</v>
      </c>
      <c r="AC407" s="3292"/>
      <c r="AD407" s="3292"/>
      <c r="AE407" s="3292"/>
      <c r="AF407" s="3293"/>
      <c r="AG407" s="3291">
        <f>+N407*AG409</f>
        <v>0</v>
      </c>
      <c r="AH407" s="3292"/>
      <c r="AI407" s="3292"/>
      <c r="AJ407" s="3292"/>
      <c r="AK407" s="3293"/>
      <c r="AM407" s="1226"/>
      <c r="AN407" s="1226"/>
      <c r="AO407" s="1226"/>
      <c r="AP407" s="1226"/>
      <c r="AQ407" s="1226"/>
      <c r="AR407" s="1226"/>
      <c r="AS407" s="1226"/>
      <c r="AT407" s="1226"/>
      <c r="AU407" s="1226"/>
      <c r="AV407" s="1226"/>
      <c r="AW407" s="1226"/>
    </row>
    <row r="408" spans="1:49" s="1478" customFormat="1" ht="16.5" customHeight="1">
      <c r="A408" s="1226"/>
      <c r="B408" s="3338"/>
      <c r="C408" s="3339"/>
      <c r="D408" s="3339"/>
      <c r="E408" s="3339"/>
      <c r="F408" s="3339"/>
      <c r="G408" s="3339"/>
      <c r="H408" s="3339"/>
      <c r="I408" s="3340"/>
      <c r="J408" s="3215" t="s">
        <v>3253</v>
      </c>
      <c r="K408" s="3216"/>
      <c r="L408" s="3216"/>
      <c r="M408" s="3217"/>
      <c r="N408" s="3218"/>
      <c r="O408" s="3219"/>
      <c r="P408" s="3219"/>
      <c r="Q408" s="3219"/>
      <c r="R408" s="3220"/>
      <c r="S408" s="3218"/>
      <c r="T408" s="3219"/>
      <c r="U408" s="3219"/>
      <c r="V408" s="3220"/>
      <c r="W408" s="3218"/>
      <c r="X408" s="3219"/>
      <c r="Y408" s="3219"/>
      <c r="Z408" s="3220"/>
      <c r="AA408" s="1487" t="str">
        <f>+IF(W408&lt;=S408,"〇","✕")</f>
        <v>〇</v>
      </c>
      <c r="AB408" s="3218"/>
      <c r="AC408" s="3219"/>
      <c r="AD408" s="3219"/>
      <c r="AE408" s="3219"/>
      <c r="AF408" s="3220"/>
      <c r="AG408" s="3218"/>
      <c r="AH408" s="3219"/>
      <c r="AI408" s="3219"/>
      <c r="AJ408" s="3219"/>
      <c r="AK408" s="3220"/>
      <c r="AM408" s="1226"/>
      <c r="AN408" s="1226"/>
      <c r="AO408" s="1226"/>
      <c r="AP408" s="1226"/>
      <c r="AQ408" s="1226"/>
      <c r="AR408" s="1226"/>
      <c r="AS408" s="1226"/>
      <c r="AT408" s="1226"/>
      <c r="AU408" s="1226"/>
      <c r="AV408" s="1226"/>
      <c r="AW408" s="1226"/>
    </row>
    <row r="409" spans="1:49" s="1478" customFormat="1" ht="15" customHeight="1">
      <c r="A409" s="1226"/>
      <c r="B409" s="3341"/>
      <c r="C409" s="3342"/>
      <c r="D409" s="3342"/>
      <c r="E409" s="3342"/>
      <c r="F409" s="3342"/>
      <c r="G409" s="3342"/>
      <c r="H409" s="3342"/>
      <c r="I409" s="3343"/>
      <c r="J409" s="3247" t="s">
        <v>1171</v>
      </c>
      <c r="K409" s="3248"/>
      <c r="L409" s="3248"/>
      <c r="M409" s="3248"/>
      <c r="N409" s="3309"/>
      <c r="O409" s="3310"/>
      <c r="P409" s="3310"/>
      <c r="Q409" s="3310"/>
      <c r="R409" s="3311"/>
      <c r="S409" s="3406">
        <f>+'6経営計画'!D128</f>
        <v>0.9</v>
      </c>
      <c r="T409" s="3406"/>
      <c r="U409" s="3406"/>
      <c r="V409" s="3406"/>
      <c r="W409" s="3406" t="e">
        <f>+W407/N407</f>
        <v>#VALUE!</v>
      </c>
      <c r="X409" s="3406"/>
      <c r="Y409" s="3406"/>
      <c r="Z409" s="3406"/>
      <c r="AA409" s="1493"/>
      <c r="AB409" s="3233">
        <f>+'6経営計画'!E132</f>
        <v>0.8</v>
      </c>
      <c r="AC409" s="3234"/>
      <c r="AD409" s="3234"/>
      <c r="AE409" s="3234"/>
      <c r="AF409" s="3334"/>
      <c r="AG409" s="3233">
        <f>+'6経営計画'!E133</f>
        <v>0.7</v>
      </c>
      <c r="AH409" s="3234"/>
      <c r="AI409" s="3234"/>
      <c r="AJ409" s="3234"/>
      <c r="AK409" s="3334"/>
      <c r="AM409" s="1226"/>
      <c r="AN409" s="1226"/>
      <c r="AO409" s="1226"/>
      <c r="AP409" s="1226"/>
      <c r="AQ409" s="1226"/>
      <c r="AR409" s="1226"/>
      <c r="AS409" s="1226"/>
      <c r="AT409" s="1226"/>
      <c r="AU409" s="1226"/>
      <c r="AV409" s="1226"/>
      <c r="AW409" s="1226"/>
    </row>
    <row r="410" spans="1:49" s="1478" customFormat="1" ht="15" customHeight="1">
      <c r="A410" s="1437"/>
      <c r="B410" s="3610" t="str">
        <f>+'6経営計画'!B105</f>
        <v>受託廃棄物のリサイクル率の向上</v>
      </c>
      <c r="C410" s="3611"/>
      <c r="D410" s="3611"/>
      <c r="E410" s="3611"/>
      <c r="F410" s="3611"/>
      <c r="G410" s="3611"/>
      <c r="H410" s="3611"/>
      <c r="I410" s="3612"/>
      <c r="J410" s="3415" t="s">
        <v>1935</v>
      </c>
      <c r="K410" s="3416"/>
      <c r="L410" s="3416"/>
      <c r="M410" s="3416"/>
      <c r="N410" s="3428" t="s">
        <v>1936</v>
      </c>
      <c r="O410" s="3429"/>
      <c r="P410" s="3429"/>
      <c r="Q410" s="3429"/>
      <c r="R410" s="3430"/>
      <c r="S410" s="3431">
        <f>+'6経営計画'!D109</f>
        <v>0.5</v>
      </c>
      <c r="T410" s="3431"/>
      <c r="U410" s="3431"/>
      <c r="V410" s="3431"/>
      <c r="W410" s="3431">
        <f>+'6経営計画'!T120</f>
        <v>0.54</v>
      </c>
      <c r="X410" s="3431"/>
      <c r="Y410" s="3431"/>
      <c r="Z410" s="3431"/>
      <c r="AA410" s="1935" t="str">
        <f>+IF(W410&gt;=S410,"〇","✕")</f>
        <v>〇</v>
      </c>
      <c r="AB410" s="3538">
        <f>+'6経営計画'!D112</f>
        <v>0.52</v>
      </c>
      <c r="AC410" s="3539"/>
      <c r="AD410" s="3539"/>
      <c r="AE410" s="3539"/>
      <c r="AF410" s="3540"/>
      <c r="AG410" s="3538">
        <f>+'6経営計画'!D113</f>
        <v>0.54</v>
      </c>
      <c r="AH410" s="3539"/>
      <c r="AI410" s="3539"/>
      <c r="AJ410" s="3539"/>
      <c r="AK410" s="3540"/>
      <c r="AM410" s="1226"/>
      <c r="AN410" s="1226"/>
      <c r="AO410" s="1226"/>
      <c r="AP410" s="1226"/>
      <c r="AQ410" s="1226"/>
      <c r="AR410" s="1226"/>
      <c r="AS410" s="1226"/>
      <c r="AT410" s="1226"/>
      <c r="AU410" s="1226"/>
      <c r="AV410" s="1226"/>
      <c r="AW410" s="1226"/>
    </row>
    <row r="411" spans="1:49" s="1478" customFormat="1" ht="15" customHeight="1">
      <c r="A411" s="1437"/>
      <c r="B411" s="3613"/>
      <c r="C411" s="3614"/>
      <c r="D411" s="3614"/>
      <c r="E411" s="3614"/>
      <c r="F411" s="3614"/>
      <c r="G411" s="3614"/>
      <c r="H411" s="3614"/>
      <c r="I411" s="3615"/>
      <c r="J411" s="3541"/>
      <c r="K411" s="3542"/>
      <c r="L411" s="3542"/>
      <c r="M411" s="3543"/>
      <c r="N411" s="3407"/>
      <c r="O411" s="3408"/>
      <c r="P411" s="3408"/>
      <c r="Q411" s="3408"/>
      <c r="R411" s="3409"/>
      <c r="S411" s="3407"/>
      <c r="T411" s="3408"/>
      <c r="U411" s="3408"/>
      <c r="V411" s="3409"/>
      <c r="W411" s="3407"/>
      <c r="X411" s="3408"/>
      <c r="Y411" s="3408"/>
      <c r="Z411" s="3409"/>
      <c r="AA411" s="1937"/>
      <c r="AB411" s="3407"/>
      <c r="AC411" s="3408"/>
      <c r="AD411" s="3408"/>
      <c r="AE411" s="3408"/>
      <c r="AF411" s="3409"/>
      <c r="AG411" s="3407"/>
      <c r="AH411" s="3408"/>
      <c r="AI411" s="3408"/>
      <c r="AJ411" s="3408"/>
      <c r="AK411" s="3409"/>
      <c r="AM411" s="1226"/>
      <c r="AN411" s="1226"/>
      <c r="AO411" s="1226"/>
      <c r="AP411" s="1226"/>
      <c r="AQ411" s="1226"/>
      <c r="AR411" s="1226"/>
      <c r="AS411" s="1226"/>
      <c r="AT411" s="1226"/>
      <c r="AU411" s="1226"/>
      <c r="AV411" s="1226"/>
      <c r="AW411" s="1226"/>
    </row>
    <row r="412" spans="1:49" s="1478" customFormat="1" ht="15.75" customHeight="1">
      <c r="A412" s="1226"/>
      <c r="B412" s="3335" t="str">
        <f>+'6経営計画'!B136</f>
        <v>食品廃棄物の再資源化率の向上</v>
      </c>
      <c r="C412" s="3336"/>
      <c r="D412" s="3336"/>
      <c r="E412" s="3336"/>
      <c r="F412" s="3336"/>
      <c r="G412" s="3336"/>
      <c r="H412" s="3336"/>
      <c r="I412" s="3337"/>
      <c r="J412" s="3285" t="s">
        <v>1660</v>
      </c>
      <c r="K412" s="3286"/>
      <c r="L412" s="3286"/>
      <c r="M412" s="3286"/>
      <c r="N412" s="3287">
        <f>+'6経営計画'!D138</f>
        <v>0.1</v>
      </c>
      <c r="O412" s="3288"/>
      <c r="P412" s="3288"/>
      <c r="Q412" s="3288"/>
      <c r="R412" s="3289"/>
      <c r="S412" s="3432">
        <f>+'6経営計画'!D140</f>
        <v>0.38</v>
      </c>
      <c r="T412" s="3432"/>
      <c r="U412" s="3432"/>
      <c r="V412" s="3432"/>
      <c r="W412" s="3432">
        <f>+'6経営計画'!T148</f>
        <v>0.55555555555555558</v>
      </c>
      <c r="X412" s="3432"/>
      <c r="Y412" s="3432"/>
      <c r="Z412" s="3432"/>
      <c r="AA412" s="1489" t="str">
        <f>+IF(W412&gt;=S412,"〇","✕")</f>
        <v>〇</v>
      </c>
      <c r="AB412" s="3287">
        <f>+'6経営計画'!D147</f>
        <v>0.4</v>
      </c>
      <c r="AC412" s="3288"/>
      <c r="AD412" s="3288"/>
      <c r="AE412" s="3288"/>
      <c r="AF412" s="3289"/>
      <c r="AG412" s="3287">
        <f>+'6経営計画'!D148</f>
        <v>0.42</v>
      </c>
      <c r="AH412" s="3288"/>
      <c r="AI412" s="3288"/>
      <c r="AJ412" s="3288"/>
      <c r="AK412" s="3289"/>
      <c r="AM412" s="1226"/>
      <c r="AN412" s="1226"/>
      <c r="AO412" s="1226"/>
      <c r="AP412" s="1226"/>
      <c r="AQ412" s="1226"/>
      <c r="AR412" s="1226"/>
      <c r="AS412" s="1226"/>
      <c r="AT412" s="1226"/>
      <c r="AU412" s="1226"/>
      <c r="AV412" s="1226"/>
      <c r="AW412" s="1226"/>
    </row>
    <row r="413" spans="1:49" ht="13.5" customHeight="1">
      <c r="B413" s="3341"/>
      <c r="C413" s="3342"/>
      <c r="D413" s="3342"/>
      <c r="E413" s="3342"/>
      <c r="F413" s="3342"/>
      <c r="G413" s="3342"/>
      <c r="H413" s="3342"/>
      <c r="I413" s="3343"/>
      <c r="J413" s="3247"/>
      <c r="K413" s="3248"/>
      <c r="L413" s="3248"/>
      <c r="M413" s="3248"/>
      <c r="N413" s="3309"/>
      <c r="O413" s="3310"/>
      <c r="P413" s="3310"/>
      <c r="Q413" s="3310"/>
      <c r="R413" s="3311"/>
      <c r="S413" s="3406"/>
      <c r="T413" s="3406"/>
      <c r="U413" s="3406"/>
      <c r="V413" s="3406"/>
      <c r="W413" s="3406"/>
      <c r="X413" s="3406"/>
      <c r="Y413" s="3406"/>
      <c r="Z413" s="3406"/>
      <c r="AA413" s="1493"/>
      <c r="AB413" s="3233"/>
      <c r="AC413" s="3234"/>
      <c r="AD413" s="3234"/>
      <c r="AE413" s="3234"/>
      <c r="AF413" s="3334"/>
      <c r="AG413" s="3233"/>
      <c r="AH413" s="3234"/>
      <c r="AI413" s="3234"/>
      <c r="AJ413" s="3234"/>
      <c r="AK413" s="3334"/>
    </row>
    <row r="414" spans="1:49" ht="13.5" customHeight="1">
      <c r="B414" s="3221" t="str">
        <f>+'6経営計画'!B150</f>
        <v>水道水の削減</v>
      </c>
      <c r="C414" s="3222"/>
      <c r="D414" s="3222"/>
      <c r="E414" s="3222"/>
      <c r="F414" s="3222"/>
      <c r="G414" s="3222"/>
      <c r="H414" s="3222"/>
      <c r="I414" s="3223"/>
      <c r="J414" s="3245" t="s">
        <v>572</v>
      </c>
      <c r="K414" s="3246"/>
      <c r="L414" s="3246"/>
      <c r="M414" s="3246"/>
      <c r="N414" s="3291">
        <f>+'6経営計画'!D152</f>
        <v>1200</v>
      </c>
      <c r="O414" s="3292"/>
      <c r="P414" s="3292"/>
      <c r="Q414" s="3292"/>
      <c r="R414" s="3293"/>
      <c r="S414" s="3405">
        <f>+N414*S416</f>
        <v>1140</v>
      </c>
      <c r="T414" s="3405"/>
      <c r="U414" s="3405"/>
      <c r="V414" s="3405"/>
      <c r="W414" s="3405">
        <f>+'6経営計画'!S160</f>
        <v>1080</v>
      </c>
      <c r="X414" s="3405"/>
      <c r="Y414" s="3405"/>
      <c r="Z414" s="3405"/>
      <c r="AA414" s="1489" t="str">
        <f>+IF(W414&lt;=S414,"〇","✕")</f>
        <v>〇</v>
      </c>
      <c r="AB414" s="3291">
        <f>+N414*AB416</f>
        <v>1104</v>
      </c>
      <c r="AC414" s="3292"/>
      <c r="AD414" s="3292"/>
      <c r="AE414" s="3292"/>
      <c r="AF414" s="3293"/>
      <c r="AG414" s="3291">
        <f>+N414*AG416</f>
        <v>1080</v>
      </c>
      <c r="AH414" s="3292"/>
      <c r="AI414" s="3292"/>
      <c r="AJ414" s="3292"/>
      <c r="AK414" s="3293"/>
    </row>
    <row r="415" spans="1:49" ht="13.5" customHeight="1">
      <c r="B415" s="3281"/>
      <c r="C415" s="3290"/>
      <c r="D415" s="3290"/>
      <c r="E415" s="3290"/>
      <c r="F415" s="3290"/>
      <c r="G415" s="3290"/>
      <c r="H415" s="3290"/>
      <c r="I415" s="3283"/>
      <c r="J415" s="3215" t="s">
        <v>3253</v>
      </c>
      <c r="K415" s="3216"/>
      <c r="L415" s="3216"/>
      <c r="M415" s="3217"/>
      <c r="N415" s="3218"/>
      <c r="O415" s="3219"/>
      <c r="P415" s="3219"/>
      <c r="Q415" s="3219"/>
      <c r="R415" s="3220"/>
      <c r="S415" s="3218"/>
      <c r="T415" s="3219"/>
      <c r="U415" s="3219"/>
      <c r="V415" s="3220"/>
      <c r="W415" s="3218"/>
      <c r="X415" s="3219"/>
      <c r="Y415" s="3219"/>
      <c r="Z415" s="3220"/>
      <c r="AA415" s="1487" t="str">
        <f>+IF(W415&lt;=S415,"〇","✕")</f>
        <v>〇</v>
      </c>
      <c r="AB415" s="3218"/>
      <c r="AC415" s="3219"/>
      <c r="AD415" s="3219"/>
      <c r="AE415" s="3219"/>
      <c r="AF415" s="3220"/>
      <c r="AG415" s="3218"/>
      <c r="AH415" s="3219"/>
      <c r="AI415" s="3219"/>
      <c r="AJ415" s="3219"/>
      <c r="AK415" s="3220"/>
    </row>
    <row r="416" spans="1:49" s="1436" customFormat="1">
      <c r="A416" s="1226"/>
      <c r="B416" s="3224"/>
      <c r="C416" s="3225"/>
      <c r="D416" s="3225"/>
      <c r="E416" s="3225"/>
      <c r="F416" s="3225"/>
      <c r="G416" s="3225"/>
      <c r="H416" s="3225"/>
      <c r="I416" s="3226"/>
      <c r="J416" s="3247" t="s">
        <v>1171</v>
      </c>
      <c r="K416" s="3248"/>
      <c r="L416" s="3248"/>
      <c r="M416" s="3248"/>
      <c r="N416" s="3309"/>
      <c r="O416" s="3310"/>
      <c r="P416" s="3310"/>
      <c r="Q416" s="3310"/>
      <c r="R416" s="3311"/>
      <c r="S416" s="3312">
        <f>+'6経営計画'!D155</f>
        <v>0.95</v>
      </c>
      <c r="T416" s="3312"/>
      <c r="U416" s="3312"/>
      <c r="V416" s="3312"/>
      <c r="W416" s="3312">
        <f>+W414/N414</f>
        <v>0.9</v>
      </c>
      <c r="X416" s="3312"/>
      <c r="Y416" s="3312"/>
      <c r="Z416" s="3312"/>
      <c r="AA416" s="1488"/>
      <c r="AB416" s="3324">
        <f>+'6経営計画'!E159</f>
        <v>0.92</v>
      </c>
      <c r="AC416" s="3325"/>
      <c r="AD416" s="3325"/>
      <c r="AE416" s="3325"/>
      <c r="AF416" s="3326"/>
      <c r="AG416" s="3324">
        <f>+'6経営計画'!E160</f>
        <v>0.9</v>
      </c>
      <c r="AH416" s="3325"/>
      <c r="AI416" s="3325"/>
      <c r="AJ416" s="3325"/>
      <c r="AK416" s="3326"/>
    </row>
    <row r="417" spans="1:43" s="1436" customFormat="1" ht="15.75" customHeight="1">
      <c r="A417" s="1226"/>
      <c r="B417" s="3281" t="str">
        <f>+'6経営計画'!B163</f>
        <v>溶剤使用量削減（あるいは適正管理）</v>
      </c>
      <c r="C417" s="3290"/>
      <c r="D417" s="3290"/>
      <c r="E417" s="3290"/>
      <c r="F417" s="3290"/>
      <c r="G417" s="3290"/>
      <c r="H417" s="3290"/>
      <c r="I417" s="3283"/>
      <c r="J417" s="3245" t="s">
        <v>690</v>
      </c>
      <c r="K417" s="3246"/>
      <c r="L417" s="3246"/>
      <c r="M417" s="3246"/>
      <c r="N417" s="3291">
        <f>+'6経営計画'!D165</f>
        <v>870</v>
      </c>
      <c r="O417" s="3292"/>
      <c r="P417" s="3292"/>
      <c r="Q417" s="3292"/>
      <c r="R417" s="3293"/>
      <c r="S417" s="3405">
        <f>+N417*S419</f>
        <v>826.5</v>
      </c>
      <c r="T417" s="3405"/>
      <c r="U417" s="3405"/>
      <c r="V417" s="3405"/>
      <c r="W417" s="3405">
        <f>+'6経営計画'!T172</f>
        <v>571</v>
      </c>
      <c r="X417" s="3405"/>
      <c r="Y417" s="3405"/>
      <c r="Z417" s="3405"/>
      <c r="AA417" s="1489" t="str">
        <f>+IF(W417&lt;=S417,"〇","✕")</f>
        <v>〇</v>
      </c>
      <c r="AB417" s="3291">
        <f>+N417*AB419</f>
        <v>800.40000000000009</v>
      </c>
      <c r="AC417" s="3292"/>
      <c r="AD417" s="3292"/>
      <c r="AE417" s="3292"/>
      <c r="AF417" s="3293"/>
      <c r="AG417" s="3291">
        <f>+N417*AG419</f>
        <v>783</v>
      </c>
      <c r="AH417" s="3292"/>
      <c r="AI417" s="3292"/>
      <c r="AJ417" s="3292"/>
      <c r="AK417" s="3293"/>
    </row>
    <row r="418" spans="1:43" s="1436" customFormat="1" ht="12.75" customHeight="1">
      <c r="A418" s="1226"/>
      <c r="B418" s="3281"/>
      <c r="C418" s="3290"/>
      <c r="D418" s="3290"/>
      <c r="E418" s="3290"/>
      <c r="F418" s="3290"/>
      <c r="G418" s="3290"/>
      <c r="H418" s="3290"/>
      <c r="I418" s="3283"/>
      <c r="J418" s="3215" t="s">
        <v>3253</v>
      </c>
      <c r="K418" s="3216"/>
      <c r="L418" s="3216"/>
      <c r="M418" s="3217"/>
      <c r="N418" s="3218"/>
      <c r="O418" s="3219"/>
      <c r="P418" s="3219"/>
      <c r="Q418" s="3219"/>
      <c r="R418" s="3220"/>
      <c r="S418" s="3218"/>
      <c r="T418" s="3219"/>
      <c r="U418" s="3219"/>
      <c r="V418" s="3220"/>
      <c r="W418" s="3218"/>
      <c r="X418" s="3219"/>
      <c r="Y418" s="3219"/>
      <c r="Z418" s="3220"/>
      <c r="AA418" s="1487" t="str">
        <f>+IF(W418&lt;=S418,"〇","✕")</f>
        <v>〇</v>
      </c>
      <c r="AB418" s="3218"/>
      <c r="AC418" s="3219"/>
      <c r="AD418" s="3219"/>
      <c r="AE418" s="3219"/>
      <c r="AF418" s="3220"/>
      <c r="AG418" s="3218"/>
      <c r="AH418" s="3219"/>
      <c r="AI418" s="3219"/>
      <c r="AJ418" s="3219"/>
      <c r="AK418" s="3220"/>
    </row>
    <row r="419" spans="1:43" s="1437" customFormat="1">
      <c r="A419" s="1226"/>
      <c r="B419" s="3224"/>
      <c r="C419" s="3225"/>
      <c r="D419" s="3225"/>
      <c r="E419" s="3225"/>
      <c r="F419" s="3225"/>
      <c r="G419" s="3225"/>
      <c r="H419" s="3225"/>
      <c r="I419" s="3226"/>
      <c r="J419" s="3247" t="s">
        <v>1171</v>
      </c>
      <c r="K419" s="3248"/>
      <c r="L419" s="3248"/>
      <c r="M419" s="3248"/>
      <c r="N419" s="3309"/>
      <c r="O419" s="3310"/>
      <c r="P419" s="3310"/>
      <c r="Q419" s="3310"/>
      <c r="R419" s="3311"/>
      <c r="S419" s="3312">
        <f>+'6経営計画'!D168</f>
        <v>0.95</v>
      </c>
      <c r="T419" s="3312"/>
      <c r="U419" s="3312"/>
      <c r="V419" s="3312"/>
      <c r="W419" s="3312">
        <f>+W417/N417</f>
        <v>0.65632183908045982</v>
      </c>
      <c r="X419" s="3312"/>
      <c r="Y419" s="3312"/>
      <c r="Z419" s="3312"/>
      <c r="AA419" s="1488"/>
      <c r="AB419" s="3324">
        <f>+'6経営計画'!E172</f>
        <v>0.92</v>
      </c>
      <c r="AC419" s="3325"/>
      <c r="AD419" s="3325"/>
      <c r="AE419" s="3325"/>
      <c r="AF419" s="3326"/>
      <c r="AG419" s="3324">
        <f>+'6経営計画'!E173</f>
        <v>0.9</v>
      </c>
      <c r="AH419" s="3325"/>
      <c r="AI419" s="3325"/>
      <c r="AJ419" s="3325"/>
      <c r="AK419" s="3326"/>
    </row>
    <row r="420" spans="1:43" s="1437" customFormat="1">
      <c r="A420" s="1226"/>
      <c r="B420" s="3221" t="str">
        <f>+'6経営計画'!B189</f>
        <v>環境に配慮した収集運搬</v>
      </c>
      <c r="C420" s="3222"/>
      <c r="D420" s="3222"/>
      <c r="E420" s="3222"/>
      <c r="F420" s="3222"/>
      <c r="G420" s="3222"/>
      <c r="H420" s="3222"/>
      <c r="I420" s="3223"/>
      <c r="J420" s="3227" t="s">
        <v>1515</v>
      </c>
      <c r="K420" s="3228"/>
      <c r="L420" s="3228"/>
      <c r="M420" s="3228"/>
      <c r="N420" s="3228"/>
      <c r="O420" s="3228"/>
      <c r="P420" s="3228"/>
      <c r="Q420" s="3228"/>
      <c r="R420" s="3228"/>
      <c r="S420" s="3228"/>
      <c r="T420" s="3228"/>
      <c r="U420" s="3228"/>
      <c r="V420" s="3228"/>
      <c r="W420" s="3228"/>
      <c r="X420" s="3228"/>
      <c r="Y420" s="3228"/>
      <c r="Z420" s="3228"/>
      <c r="AA420" s="3228"/>
      <c r="AB420" s="3228"/>
      <c r="AC420" s="3228"/>
      <c r="AD420" s="3228"/>
      <c r="AE420" s="3228"/>
      <c r="AF420" s="3228"/>
      <c r="AG420" s="3228"/>
      <c r="AH420" s="3228"/>
      <c r="AI420" s="3228"/>
      <c r="AJ420" s="3228"/>
      <c r="AK420" s="3229"/>
    </row>
    <row r="421" spans="1:43" s="1437" customFormat="1">
      <c r="A421" s="1226"/>
      <c r="B421" s="3224"/>
      <c r="C421" s="3225"/>
      <c r="D421" s="3225"/>
      <c r="E421" s="3225"/>
      <c r="F421" s="3225"/>
      <c r="G421" s="3225"/>
      <c r="H421" s="3225"/>
      <c r="I421" s="3226"/>
      <c r="J421" s="3230"/>
      <c r="K421" s="3231"/>
      <c r="L421" s="3231"/>
      <c r="M421" s="3231"/>
      <c r="N421" s="3231"/>
      <c r="O421" s="3231"/>
      <c r="P421" s="3231"/>
      <c r="Q421" s="3231"/>
      <c r="R421" s="3231"/>
      <c r="S421" s="3231"/>
      <c r="T421" s="3231"/>
      <c r="U421" s="3231"/>
      <c r="V421" s="3231"/>
      <c r="W421" s="3231"/>
      <c r="X421" s="3231"/>
      <c r="Y421" s="3231"/>
      <c r="Z421" s="3231"/>
      <c r="AA421" s="3231"/>
      <c r="AB421" s="3231"/>
      <c r="AC421" s="3231"/>
      <c r="AD421" s="3231"/>
      <c r="AE421" s="3231"/>
      <c r="AF421" s="3231"/>
      <c r="AG421" s="3231"/>
      <c r="AH421" s="3231"/>
      <c r="AI421" s="3231"/>
      <c r="AJ421" s="3231"/>
      <c r="AK421" s="3232"/>
    </row>
    <row r="422" spans="1:43" s="1437" customFormat="1" ht="13.5">
      <c r="A422" s="1226"/>
      <c r="B422" s="1423"/>
      <c r="C422" s="1423"/>
      <c r="D422" s="1423"/>
      <c r="E422" s="1423"/>
      <c r="F422" s="1423"/>
      <c r="G422" s="1423"/>
      <c r="H422" s="1423"/>
      <c r="I422" s="1423"/>
      <c r="J422" s="414"/>
      <c r="K422" s="414"/>
      <c r="L422" s="414"/>
      <c r="M422" s="414"/>
      <c r="N422" s="1494"/>
      <c r="O422" s="1494"/>
      <c r="P422" s="1494"/>
      <c r="Q422" s="1494"/>
      <c r="R422" s="1494"/>
      <c r="S422" s="1455"/>
      <c r="T422" s="1455"/>
      <c r="U422" s="1455"/>
      <c r="V422" s="1455"/>
      <c r="W422" s="1455"/>
      <c r="X422" s="1455"/>
      <c r="Y422" s="1455"/>
      <c r="Z422" s="1455"/>
      <c r="AA422" s="1495"/>
      <c r="AB422" s="1495"/>
      <c r="AC422" s="1495"/>
      <c r="AD422" s="1495"/>
      <c r="AE422" s="1495"/>
      <c r="AF422" s="1495"/>
      <c r="AG422" s="1495"/>
      <c r="AH422" s="1495"/>
      <c r="AI422" s="1495"/>
      <c r="AJ422" s="1495"/>
      <c r="AK422" s="1490"/>
    </row>
    <row r="423" spans="1:43" s="1437" customFormat="1" ht="15">
      <c r="A423" s="2800"/>
      <c r="B423" s="3145" t="s">
        <v>3211</v>
      </c>
      <c r="C423" s="3145"/>
      <c r="D423" s="3145"/>
      <c r="E423" s="3145"/>
      <c r="F423" s="3145"/>
      <c r="G423" s="3145"/>
      <c r="H423" s="3145"/>
      <c r="I423" s="3145"/>
      <c r="J423" s="3145"/>
      <c r="K423" s="3145"/>
      <c r="L423" s="3145"/>
      <c r="M423" s="3145"/>
      <c r="N423" s="3145"/>
      <c r="O423" s="3145"/>
      <c r="P423" s="3145"/>
      <c r="Q423" s="3145"/>
      <c r="R423" s="3145"/>
      <c r="S423" s="3145"/>
      <c r="T423" s="3145"/>
      <c r="U423" s="3145"/>
      <c r="V423" s="3145"/>
      <c r="W423" s="3145"/>
      <c r="X423" s="3145"/>
      <c r="Y423" s="3145"/>
      <c r="Z423" s="3145"/>
      <c r="AA423" s="3145"/>
      <c r="AB423" s="3145"/>
      <c r="AC423" s="3145"/>
      <c r="AD423" s="3145"/>
      <c r="AE423" s="3145"/>
      <c r="AF423" s="3145"/>
      <c r="AG423" s="3145"/>
      <c r="AH423" s="3145"/>
      <c r="AI423" s="3145"/>
      <c r="AJ423" s="2800"/>
      <c r="AK423" s="2800"/>
    </row>
    <row r="424" spans="1:43" s="1437" customFormat="1" ht="15">
      <c r="A424" s="2800"/>
      <c r="B424" s="3145"/>
      <c r="C424" s="3145"/>
      <c r="D424" s="3145"/>
      <c r="E424" s="3145"/>
      <c r="F424" s="3145"/>
      <c r="G424" s="3145"/>
      <c r="H424" s="3145"/>
      <c r="I424" s="3145"/>
      <c r="J424" s="3145"/>
      <c r="K424" s="3145"/>
      <c r="L424" s="3145"/>
      <c r="M424" s="3145"/>
      <c r="N424" s="3145"/>
      <c r="O424" s="3145"/>
      <c r="P424" s="3145"/>
      <c r="Q424" s="3145"/>
      <c r="R424" s="3145"/>
      <c r="S424" s="3145"/>
      <c r="T424" s="3145"/>
      <c r="U424" s="3145"/>
      <c r="V424" s="3145"/>
      <c r="W424" s="3145"/>
      <c r="X424" s="3145"/>
      <c r="Y424" s="3145"/>
      <c r="Z424" s="3145"/>
      <c r="AA424" s="3145"/>
      <c r="AB424" s="3145"/>
      <c r="AC424" s="3145"/>
      <c r="AD424" s="3145"/>
      <c r="AE424" s="3145"/>
      <c r="AF424" s="3145"/>
      <c r="AG424" s="3145"/>
      <c r="AH424" s="3145"/>
      <c r="AI424" s="3145"/>
      <c r="AJ424" s="2800"/>
      <c r="AK424" s="2800"/>
    </row>
    <row r="425" spans="1:43" s="1437" customFormat="1" ht="14">
      <c r="A425" s="383"/>
      <c r="B425" s="1226" t="s">
        <v>993</v>
      </c>
      <c r="C425" s="408"/>
      <c r="D425" s="408"/>
      <c r="E425" s="408"/>
      <c r="F425" s="408"/>
      <c r="G425" s="408"/>
      <c r="H425" s="408"/>
      <c r="I425" s="408"/>
      <c r="J425" s="1226"/>
      <c r="K425" s="1226"/>
      <c r="L425" s="1226"/>
      <c r="M425" s="1226"/>
      <c r="N425" s="1226"/>
      <c r="O425" s="1226"/>
      <c r="P425" s="1226"/>
      <c r="Q425" s="1226"/>
      <c r="R425" s="1226"/>
      <c r="S425" s="1226"/>
      <c r="T425" s="1226"/>
      <c r="U425" s="1226"/>
      <c r="V425" s="1226"/>
      <c r="W425" s="1226"/>
      <c r="X425" s="1226"/>
      <c r="Y425" s="1226"/>
      <c r="Z425" s="1226"/>
      <c r="AA425" s="1226"/>
      <c r="AB425" s="1226"/>
      <c r="AC425" s="1226"/>
      <c r="AD425" s="1226"/>
      <c r="AE425" s="1226"/>
      <c r="AF425" s="1226"/>
      <c r="AG425" s="1226"/>
      <c r="AH425" s="1226"/>
      <c r="AI425" s="1226"/>
      <c r="AJ425" s="1226"/>
      <c r="AK425" s="1226"/>
    </row>
    <row r="426" spans="1:43">
      <c r="B426" s="2803" t="s">
        <v>3210</v>
      </c>
    </row>
    <row r="427" spans="1:43">
      <c r="A427" s="1421" t="str">
        <f>+'6経営計画'!B7</f>
        <v>電力による二酸化炭素削減</v>
      </c>
      <c r="B427" s="1496"/>
      <c r="C427" s="1496"/>
      <c r="D427" s="1496"/>
      <c r="E427" s="1496"/>
      <c r="F427" s="1496"/>
      <c r="G427" s="1496"/>
      <c r="H427" s="1496"/>
      <c r="I427" s="1496"/>
      <c r="J427" s="1496"/>
      <c r="K427" s="1496"/>
      <c r="L427" s="1496"/>
      <c r="M427" s="1496"/>
      <c r="N427" s="3240" t="s">
        <v>1173</v>
      </c>
      <c r="O427" s="3240"/>
      <c r="P427" s="3240"/>
      <c r="Q427" s="3237" t="s">
        <v>1937</v>
      </c>
      <c r="R427" s="3238"/>
      <c r="S427" s="3238"/>
      <c r="T427" s="3238"/>
      <c r="U427" s="3238"/>
      <c r="V427" s="3238"/>
      <c r="W427" s="3238"/>
      <c r="X427" s="3238"/>
      <c r="Y427" s="3238"/>
      <c r="Z427" s="3238"/>
      <c r="AA427" s="3238"/>
      <c r="AB427" s="3238"/>
      <c r="AC427" s="3238"/>
      <c r="AD427" s="3238"/>
      <c r="AE427" s="3238"/>
      <c r="AF427" s="3238"/>
      <c r="AG427" s="3238"/>
      <c r="AH427" s="3238"/>
      <c r="AI427" s="3238"/>
      <c r="AJ427" s="3238"/>
      <c r="AK427" s="3239"/>
    </row>
    <row r="428" spans="1:43" ht="13.5" customHeight="1">
      <c r="A428" s="3294" t="s">
        <v>486</v>
      </c>
      <c r="B428" s="3294"/>
      <c r="C428" s="3294"/>
      <c r="D428" s="3294"/>
      <c r="E428" s="3294"/>
      <c r="F428" s="3294"/>
      <c r="G428" s="3294"/>
      <c r="H428" s="3294"/>
      <c r="I428" s="3294"/>
      <c r="J428" s="3294"/>
      <c r="K428" s="3294"/>
      <c r="L428" s="3294"/>
      <c r="M428" s="3295"/>
      <c r="N428" s="3296" t="str">
        <f>+AA394</f>
        <v>〇</v>
      </c>
      <c r="O428" s="3297"/>
      <c r="P428" s="3297"/>
      <c r="Q428" s="3298" t="str">
        <f>+'6経営計画'!V20</f>
        <v>総括（１年のまとめ）を書く
この内容が環境経営レポートの評価欄に転記される。</v>
      </c>
      <c r="R428" s="3299"/>
      <c r="S428" s="3299"/>
      <c r="T428" s="3299"/>
      <c r="U428" s="3299"/>
      <c r="V428" s="3299"/>
      <c r="W428" s="3299"/>
      <c r="X428" s="3299"/>
      <c r="Y428" s="3299"/>
      <c r="Z428" s="3299"/>
      <c r="AA428" s="3299"/>
      <c r="AB428" s="3299"/>
      <c r="AC428" s="3299"/>
      <c r="AD428" s="3299"/>
      <c r="AE428" s="3299"/>
      <c r="AF428" s="3299"/>
      <c r="AG428" s="3299"/>
      <c r="AH428" s="3299"/>
      <c r="AI428" s="3299"/>
      <c r="AJ428" s="3299"/>
      <c r="AK428" s="3300"/>
      <c r="AL428" s="796"/>
    </row>
    <row r="429" spans="1:43" ht="13.5" customHeight="1">
      <c r="A429" s="3616" t="s">
        <v>2662</v>
      </c>
      <c r="B429" s="3294"/>
      <c r="C429" s="3294"/>
      <c r="D429" s="3294"/>
      <c r="E429" s="3294"/>
      <c r="F429" s="3294"/>
      <c r="G429" s="3294"/>
      <c r="H429" s="3294"/>
      <c r="I429" s="3294"/>
      <c r="J429" s="3294"/>
      <c r="K429" s="3294"/>
      <c r="L429" s="3294"/>
      <c r="M429" s="3295"/>
      <c r="N429" s="3433" t="str">
        <f>+AA396</f>
        <v>〇</v>
      </c>
      <c r="O429" s="3434"/>
      <c r="P429" s="3435"/>
      <c r="Q429" s="3301"/>
      <c r="R429" s="3302"/>
      <c r="S429" s="3302"/>
      <c r="T429" s="3302"/>
      <c r="U429" s="3302"/>
      <c r="V429" s="3302"/>
      <c r="W429" s="3302"/>
      <c r="X429" s="3302"/>
      <c r="Y429" s="3302"/>
      <c r="Z429" s="3302"/>
      <c r="AA429" s="3302"/>
      <c r="AB429" s="3302"/>
      <c r="AC429" s="3302"/>
      <c r="AD429" s="3302"/>
      <c r="AE429" s="3302"/>
      <c r="AF429" s="3302"/>
      <c r="AG429" s="3302"/>
      <c r="AH429" s="3302"/>
      <c r="AI429" s="3302"/>
      <c r="AJ429" s="3302"/>
      <c r="AK429" s="3303"/>
      <c r="AL429" s="796"/>
    </row>
    <row r="430" spans="1:43" s="1437" customFormat="1">
      <c r="A430" s="3307" t="str">
        <f>+'6経営計画'!F7</f>
        <v>・空調温度の適正化（冷房２８℃　暖房２０℃）</v>
      </c>
      <c r="B430" s="3308"/>
      <c r="C430" s="3308"/>
      <c r="D430" s="3308"/>
      <c r="E430" s="3308"/>
      <c r="F430" s="3308"/>
      <c r="G430" s="3308"/>
      <c r="H430" s="3308"/>
      <c r="I430" s="3308"/>
      <c r="J430" s="3308"/>
      <c r="K430" s="3308"/>
      <c r="L430" s="3308"/>
      <c r="M430" s="3308"/>
      <c r="N430" s="3210" t="str">
        <f>+'6経営計画'!T7</f>
        <v>○</v>
      </c>
      <c r="O430" s="3210"/>
      <c r="P430" s="3210"/>
      <c r="Q430" s="3301"/>
      <c r="R430" s="3302"/>
      <c r="S430" s="3302"/>
      <c r="T430" s="3302"/>
      <c r="U430" s="3302"/>
      <c r="V430" s="3302"/>
      <c r="W430" s="3302"/>
      <c r="X430" s="3302"/>
      <c r="Y430" s="3302"/>
      <c r="Z430" s="3302"/>
      <c r="AA430" s="3302"/>
      <c r="AB430" s="3302"/>
      <c r="AC430" s="3302"/>
      <c r="AD430" s="3302"/>
      <c r="AE430" s="3302"/>
      <c r="AF430" s="3302"/>
      <c r="AG430" s="3302"/>
      <c r="AH430" s="3302"/>
      <c r="AI430" s="3302"/>
      <c r="AJ430" s="3302"/>
      <c r="AK430" s="3303"/>
      <c r="AL430" s="2465"/>
      <c r="AQ430" s="2562"/>
    </row>
    <row r="431" spans="1:43" ht="13.5" customHeight="1">
      <c r="A431" s="3235" t="str">
        <f>+'6経営計画'!F8</f>
        <v>・不要照明の消灯</v>
      </c>
      <c r="B431" s="3236"/>
      <c r="C431" s="3236"/>
      <c r="D431" s="3236"/>
      <c r="E431" s="3236"/>
      <c r="F431" s="3236"/>
      <c r="G431" s="3236"/>
      <c r="H431" s="3236"/>
      <c r="I431" s="3236"/>
      <c r="J431" s="3236"/>
      <c r="K431" s="3236"/>
      <c r="L431" s="3236"/>
      <c r="M431" s="3236"/>
      <c r="N431" s="3213" t="str">
        <f>+'6経営計画'!T8</f>
        <v>△</v>
      </c>
      <c r="O431" s="3213"/>
      <c r="P431" s="3213"/>
      <c r="Q431" s="3301"/>
      <c r="R431" s="3302"/>
      <c r="S431" s="3302"/>
      <c r="T431" s="3302"/>
      <c r="U431" s="3302"/>
      <c r="V431" s="3302"/>
      <c r="W431" s="3302"/>
      <c r="X431" s="3302"/>
      <c r="Y431" s="3302"/>
      <c r="Z431" s="3302"/>
      <c r="AA431" s="3302"/>
      <c r="AB431" s="3302"/>
      <c r="AC431" s="3302"/>
      <c r="AD431" s="3302"/>
      <c r="AE431" s="3302"/>
      <c r="AF431" s="3302"/>
      <c r="AG431" s="3302"/>
      <c r="AH431" s="3302"/>
      <c r="AI431" s="3302"/>
      <c r="AJ431" s="3302"/>
      <c r="AK431" s="3303"/>
      <c r="AL431" s="796"/>
    </row>
    <row r="432" spans="1:43">
      <c r="A432" s="3235" t="str">
        <f>+'6経営計画'!F9</f>
        <v>・ノー残業デーの実施</v>
      </c>
      <c r="B432" s="3236"/>
      <c r="C432" s="3236"/>
      <c r="D432" s="3236"/>
      <c r="E432" s="3236"/>
      <c r="F432" s="3236"/>
      <c r="G432" s="3236"/>
      <c r="H432" s="3236"/>
      <c r="I432" s="3236"/>
      <c r="J432" s="3236"/>
      <c r="K432" s="3236"/>
      <c r="L432" s="3236"/>
      <c r="M432" s="3236"/>
      <c r="N432" s="3213">
        <f>+'6経営計画'!T9</f>
        <v>0</v>
      </c>
      <c r="O432" s="3213"/>
      <c r="P432" s="3213"/>
      <c r="Q432" s="3301"/>
      <c r="R432" s="3302"/>
      <c r="S432" s="3302"/>
      <c r="T432" s="3302"/>
      <c r="U432" s="3302"/>
      <c r="V432" s="3302"/>
      <c r="W432" s="3302"/>
      <c r="X432" s="3302"/>
      <c r="Y432" s="3302"/>
      <c r="Z432" s="3302"/>
      <c r="AA432" s="3302"/>
      <c r="AB432" s="3302"/>
      <c r="AC432" s="3302"/>
      <c r="AD432" s="3302"/>
      <c r="AE432" s="3302"/>
      <c r="AF432" s="3302"/>
      <c r="AG432" s="3302"/>
      <c r="AH432" s="3302"/>
      <c r="AI432" s="3302"/>
      <c r="AJ432" s="3302"/>
      <c r="AK432" s="3303"/>
      <c r="AL432" s="797"/>
    </row>
    <row r="433" spans="1:38" ht="14.25" customHeight="1">
      <c r="A433" s="3235" t="str">
        <f>+'6経営計画'!F10</f>
        <v>・生産工程の待機時間短縮</v>
      </c>
      <c r="B433" s="3236"/>
      <c r="C433" s="3236"/>
      <c r="D433" s="3236"/>
      <c r="E433" s="3236"/>
      <c r="F433" s="3236"/>
      <c r="G433" s="3236"/>
      <c r="H433" s="3236"/>
      <c r="I433" s="3236"/>
      <c r="J433" s="3236"/>
      <c r="K433" s="3236"/>
      <c r="L433" s="3236"/>
      <c r="M433" s="3236"/>
      <c r="N433" s="3213">
        <f>+'6経営計画'!T10</f>
        <v>0</v>
      </c>
      <c r="O433" s="3213"/>
      <c r="P433" s="3213"/>
      <c r="Q433" s="3301"/>
      <c r="R433" s="3302"/>
      <c r="S433" s="3302"/>
      <c r="T433" s="3302"/>
      <c r="U433" s="3302"/>
      <c r="V433" s="3302"/>
      <c r="W433" s="3302"/>
      <c r="X433" s="3302"/>
      <c r="Y433" s="3302"/>
      <c r="Z433" s="3302"/>
      <c r="AA433" s="3302"/>
      <c r="AB433" s="3302"/>
      <c r="AC433" s="3302"/>
      <c r="AD433" s="3302"/>
      <c r="AE433" s="3302"/>
      <c r="AF433" s="3302"/>
      <c r="AG433" s="3302"/>
      <c r="AH433" s="3302"/>
      <c r="AI433" s="3302"/>
      <c r="AJ433" s="3302"/>
      <c r="AK433" s="3303"/>
      <c r="AL433" s="192"/>
    </row>
    <row r="434" spans="1:38" ht="14.25" customHeight="1">
      <c r="A434" s="3235" t="str">
        <f>+'6経営計画'!F11</f>
        <v>・空気圧縮機のエア洩れ点検</v>
      </c>
      <c r="B434" s="3236"/>
      <c r="C434" s="3236"/>
      <c r="D434" s="3236"/>
      <c r="E434" s="3236"/>
      <c r="F434" s="3236"/>
      <c r="G434" s="3236"/>
      <c r="H434" s="3236"/>
      <c r="I434" s="3236"/>
      <c r="J434" s="3236"/>
      <c r="K434" s="3236"/>
      <c r="L434" s="3236"/>
      <c r="M434" s="3236"/>
      <c r="N434" s="3213">
        <f>+'6経営計画'!T11</f>
        <v>0</v>
      </c>
      <c r="O434" s="3213"/>
      <c r="P434" s="3213"/>
      <c r="Q434" s="3301"/>
      <c r="R434" s="3302"/>
      <c r="S434" s="3302"/>
      <c r="T434" s="3302"/>
      <c r="U434" s="3302"/>
      <c r="V434" s="3302"/>
      <c r="W434" s="3302"/>
      <c r="X434" s="3302"/>
      <c r="Y434" s="3302"/>
      <c r="Z434" s="3302"/>
      <c r="AA434" s="3302"/>
      <c r="AB434" s="3302"/>
      <c r="AC434" s="3302"/>
      <c r="AD434" s="3302"/>
      <c r="AE434" s="3302"/>
      <c r="AF434" s="3302"/>
      <c r="AG434" s="3302"/>
      <c r="AH434" s="3302"/>
      <c r="AI434" s="3302"/>
      <c r="AJ434" s="3302"/>
      <c r="AK434" s="3303"/>
      <c r="AL434" s="192"/>
    </row>
    <row r="435" spans="1:38" ht="16.5" customHeight="1">
      <c r="A435" s="3233"/>
      <c r="B435" s="3234"/>
      <c r="C435" s="3234"/>
      <c r="D435" s="3234"/>
      <c r="E435" s="3234"/>
      <c r="F435" s="3234"/>
      <c r="G435" s="3234"/>
      <c r="H435" s="3234"/>
      <c r="I435" s="3234"/>
      <c r="J435" s="3234"/>
      <c r="K435" s="3234"/>
      <c r="L435" s="3234"/>
      <c r="M435" s="3234"/>
      <c r="N435" s="3205"/>
      <c r="O435" s="3205"/>
      <c r="P435" s="3205"/>
      <c r="Q435" s="3304"/>
      <c r="R435" s="3305"/>
      <c r="S435" s="3305"/>
      <c r="T435" s="3305"/>
      <c r="U435" s="3305"/>
      <c r="V435" s="3305"/>
      <c r="W435" s="3305"/>
      <c r="X435" s="3305"/>
      <c r="Y435" s="3305"/>
      <c r="Z435" s="3305"/>
      <c r="AA435" s="3305"/>
      <c r="AB435" s="3305"/>
      <c r="AC435" s="3305"/>
      <c r="AD435" s="3305"/>
      <c r="AE435" s="3305"/>
      <c r="AF435" s="3305"/>
      <c r="AG435" s="3305"/>
      <c r="AH435" s="3305"/>
      <c r="AI435" s="3305"/>
      <c r="AJ435" s="3305"/>
      <c r="AK435" s="3306"/>
      <c r="AL435" s="1454" t="s">
        <v>810</v>
      </c>
    </row>
    <row r="436" spans="1:38" ht="16.5" customHeight="1">
      <c r="A436" s="1455"/>
      <c r="B436" s="1455"/>
      <c r="C436" s="1455"/>
      <c r="D436" s="1455"/>
      <c r="E436" s="1455"/>
      <c r="F436" s="1455"/>
      <c r="G436" s="1455"/>
      <c r="H436" s="1455"/>
      <c r="I436" s="1455"/>
      <c r="J436" s="1455"/>
      <c r="K436" s="1455"/>
      <c r="L436" s="1455"/>
      <c r="M436" s="1455"/>
      <c r="N436" s="1499"/>
      <c r="O436" s="1499"/>
      <c r="P436" s="1499"/>
      <c r="Q436" s="1456"/>
      <c r="R436" s="1456"/>
      <c r="S436" s="1456"/>
      <c r="T436" s="1456"/>
      <c r="U436" s="1456"/>
      <c r="V436" s="1456"/>
      <c r="W436" s="1456"/>
      <c r="X436" s="1456"/>
      <c r="Y436" s="1456"/>
      <c r="Z436" s="1456"/>
      <c r="AA436" s="1456"/>
      <c r="AB436" s="1456"/>
      <c r="AC436" s="1456"/>
      <c r="AD436" s="1456"/>
      <c r="AE436" s="1456"/>
      <c r="AF436" s="1456"/>
      <c r="AG436" s="1456"/>
      <c r="AH436" s="1456"/>
      <c r="AI436" s="1456"/>
      <c r="AJ436" s="1456"/>
      <c r="AK436" s="1456"/>
      <c r="AL436" s="1490"/>
    </row>
    <row r="437" spans="1:38" ht="16.5" customHeight="1">
      <c r="A437" s="1455"/>
      <c r="B437" s="1455"/>
      <c r="C437" s="1455"/>
      <c r="D437" s="1455"/>
      <c r="E437" s="1455"/>
      <c r="F437" s="1455"/>
      <c r="G437" s="1455"/>
      <c r="H437" s="1455"/>
      <c r="I437" s="1455"/>
      <c r="J437" s="1455"/>
      <c r="K437" s="1455"/>
      <c r="L437" s="1455"/>
      <c r="M437" s="1455"/>
      <c r="N437" s="1499"/>
      <c r="O437" s="1499"/>
      <c r="P437" s="1499"/>
      <c r="Q437" s="1455" t="s">
        <v>1667</v>
      </c>
      <c r="R437" s="1456"/>
      <c r="S437" s="1456"/>
      <c r="T437" s="1456"/>
      <c r="U437" s="1456"/>
      <c r="V437" s="1456"/>
      <c r="W437" s="1456"/>
      <c r="X437" s="1501"/>
      <c r="Y437" s="1456"/>
      <c r="Z437" s="1456"/>
      <c r="AA437" s="1456"/>
      <c r="AB437" s="1456"/>
      <c r="AC437" s="1456"/>
      <c r="AD437" s="1456"/>
      <c r="AE437" s="1456"/>
      <c r="AF437" s="1456"/>
      <c r="AG437" s="1456"/>
      <c r="AH437" s="1456"/>
      <c r="AI437" s="1456"/>
      <c r="AJ437" s="1456"/>
      <c r="AK437" s="1456"/>
      <c r="AL437" s="1490"/>
    </row>
    <row r="438" spans="1:38" ht="16.5" customHeight="1">
      <c r="A438" s="1455"/>
      <c r="B438" s="1455"/>
      <c r="C438" s="1455"/>
      <c r="D438" s="1455"/>
      <c r="E438" s="1455"/>
      <c r="F438" s="1455"/>
      <c r="G438" s="1455"/>
      <c r="H438" s="1455"/>
      <c r="I438" s="1455"/>
      <c r="J438" s="1455"/>
      <c r="K438" s="1455"/>
      <c r="L438" s="1455"/>
      <c r="M438" s="1455"/>
      <c r="N438" s="1499"/>
      <c r="O438" s="1499"/>
      <c r="P438" s="1499"/>
      <c r="Q438" s="1456"/>
      <c r="R438" s="1456"/>
      <c r="S438" s="1456"/>
      <c r="T438" s="1456"/>
      <c r="U438" s="1456"/>
      <c r="V438" s="1456"/>
      <c r="W438" s="1456"/>
      <c r="X438" s="1833"/>
      <c r="Y438" s="1833"/>
      <c r="Z438" s="1833"/>
      <c r="AA438" s="1833"/>
      <c r="AB438" s="1833"/>
      <c r="AC438" s="1833"/>
      <c r="AD438" s="1833"/>
      <c r="AE438" s="1833"/>
      <c r="AF438" s="1833"/>
      <c r="AG438" s="1833"/>
      <c r="AH438" s="1833"/>
      <c r="AI438" s="1833"/>
      <c r="AJ438" s="1833"/>
      <c r="AK438" s="1456"/>
      <c r="AL438" s="1490"/>
    </row>
    <row r="439" spans="1:38" ht="13.5" customHeight="1">
      <c r="A439" s="1455"/>
      <c r="B439" s="1455"/>
      <c r="C439" s="1455"/>
      <c r="D439" s="1455"/>
      <c r="E439" s="1455"/>
      <c r="F439" s="1455"/>
      <c r="G439" s="1455"/>
      <c r="H439" s="1455"/>
      <c r="I439" s="1455"/>
      <c r="J439" s="1455"/>
      <c r="K439" s="1455"/>
      <c r="L439" s="1455"/>
      <c r="M439" s="1455"/>
      <c r="N439" s="1499"/>
      <c r="O439" s="1499"/>
      <c r="P439" s="1499"/>
      <c r="Q439" s="1456"/>
      <c r="R439" s="1456"/>
      <c r="S439" s="1456"/>
      <c r="T439" s="1456"/>
      <c r="U439" s="1456"/>
      <c r="V439" s="1456"/>
      <c r="W439" s="1456"/>
      <c r="X439" s="1833"/>
      <c r="Y439" s="1833"/>
      <c r="Z439" s="1833"/>
      <c r="AA439" s="1833"/>
      <c r="AB439" s="1833"/>
      <c r="AC439" s="1833"/>
      <c r="AD439" s="1833"/>
      <c r="AE439" s="1833"/>
      <c r="AF439" s="1833"/>
      <c r="AG439" s="1833"/>
      <c r="AH439" s="1833"/>
      <c r="AI439" s="1833"/>
      <c r="AJ439" s="1833"/>
      <c r="AK439" s="1456"/>
      <c r="AL439" s="192"/>
    </row>
    <row r="440" spans="1:38" ht="13.5" customHeight="1">
      <c r="A440" s="1455"/>
      <c r="B440" s="1455"/>
      <c r="C440" s="1455"/>
      <c r="D440" s="1455"/>
      <c r="E440" s="1455"/>
      <c r="F440" s="1455"/>
      <c r="G440" s="1455"/>
      <c r="H440" s="1455"/>
      <c r="I440" s="1455"/>
      <c r="J440" s="1455"/>
      <c r="K440" s="1455"/>
      <c r="L440" s="1455"/>
      <c r="M440" s="1455"/>
      <c r="N440" s="1499"/>
      <c r="O440" s="1499"/>
      <c r="P440" s="1499"/>
      <c r="Q440" s="1456"/>
      <c r="R440" s="1456"/>
      <c r="S440" s="1456"/>
      <c r="T440" s="1456"/>
      <c r="U440" s="1456"/>
      <c r="V440" s="1456"/>
      <c r="W440" s="1456"/>
      <c r="X440" s="1833"/>
      <c r="Y440" s="1833"/>
      <c r="Z440" s="1833"/>
      <c r="AA440" s="1833"/>
      <c r="AB440" s="1833"/>
      <c r="AC440" s="1833"/>
      <c r="AD440" s="1833"/>
      <c r="AE440" s="1833"/>
      <c r="AF440" s="1833"/>
      <c r="AG440" s="1833"/>
      <c r="AH440" s="1833"/>
      <c r="AI440" s="1833"/>
      <c r="AJ440" s="1833"/>
      <c r="AK440" s="1456"/>
      <c r="AL440" s="192"/>
    </row>
    <row r="441" spans="1:38">
      <c r="A441" s="1455"/>
      <c r="B441" s="1455"/>
      <c r="C441" s="1455"/>
      <c r="D441" s="1455"/>
      <c r="E441" s="1455"/>
      <c r="F441" s="1455"/>
      <c r="G441" s="1455"/>
      <c r="H441" s="1455"/>
      <c r="I441" s="1455"/>
      <c r="J441" s="1455"/>
      <c r="K441" s="1455"/>
      <c r="L441" s="1455"/>
      <c r="M441" s="1455"/>
      <c r="N441" s="1499"/>
      <c r="O441" s="1499"/>
      <c r="P441" s="1499"/>
      <c r="Q441" s="1456"/>
      <c r="R441" s="1456"/>
      <c r="S441" s="1456"/>
      <c r="T441" s="1456"/>
      <c r="U441" s="1456"/>
      <c r="V441" s="1456"/>
      <c r="W441" s="1456"/>
      <c r="X441" s="1833"/>
      <c r="Y441" s="1833"/>
      <c r="Z441" s="1833"/>
      <c r="AA441" s="1833"/>
      <c r="AB441" s="1833"/>
      <c r="AC441" s="1833"/>
      <c r="AD441" s="1833"/>
      <c r="AE441" s="1833"/>
      <c r="AF441" s="1833"/>
      <c r="AG441" s="1833"/>
      <c r="AH441" s="1833"/>
      <c r="AI441" s="1833"/>
      <c r="AJ441" s="1833"/>
      <c r="AK441" s="1456"/>
      <c r="AL441" s="1490"/>
    </row>
    <row r="442" spans="1:38" ht="14.25" customHeight="1">
      <c r="A442" s="1455"/>
      <c r="B442" s="1455"/>
      <c r="C442" s="1455"/>
      <c r="D442" s="1455"/>
      <c r="E442" s="1455"/>
      <c r="F442" s="1455"/>
      <c r="G442" s="1455"/>
      <c r="H442" s="1455"/>
      <c r="I442" s="1455"/>
      <c r="J442" s="1455"/>
      <c r="K442" s="1455"/>
      <c r="L442" s="1455"/>
      <c r="M442" s="1455"/>
      <c r="N442" s="1499"/>
      <c r="O442" s="1499"/>
      <c r="P442" s="1499"/>
      <c r="Q442" s="1456"/>
      <c r="S442" s="1456"/>
      <c r="T442" s="1456"/>
      <c r="U442" s="1456"/>
      <c r="V442" s="1456"/>
      <c r="W442" s="1456"/>
      <c r="X442" s="1833"/>
      <c r="Y442" s="1833"/>
      <c r="Z442" s="1833"/>
      <c r="AA442" s="1833"/>
      <c r="AB442" s="1833"/>
      <c r="AC442" s="1833"/>
      <c r="AD442" s="1833"/>
      <c r="AE442" s="1833"/>
      <c r="AF442" s="1833"/>
      <c r="AG442" s="1833"/>
      <c r="AH442" s="1833"/>
      <c r="AI442" s="1833"/>
      <c r="AJ442" s="1833"/>
      <c r="AK442" s="1456"/>
      <c r="AL442" s="192"/>
    </row>
    <row r="443" spans="1:38" ht="14.25" customHeight="1">
      <c r="A443" s="1455"/>
      <c r="B443" s="1455"/>
      <c r="C443" s="1455"/>
      <c r="D443" s="1455"/>
      <c r="E443" s="1455"/>
      <c r="F443" s="1455"/>
      <c r="G443" s="1455"/>
      <c r="H443" s="1455"/>
      <c r="I443" s="1455"/>
      <c r="J443" s="1455"/>
      <c r="K443" s="1455"/>
      <c r="L443" s="1455"/>
      <c r="M443" s="1455"/>
      <c r="N443" s="1499"/>
      <c r="O443" s="1499"/>
      <c r="P443" s="1499"/>
      <c r="Q443" s="1456"/>
      <c r="S443" s="1456"/>
      <c r="T443" s="1456"/>
      <c r="U443" s="1456"/>
      <c r="V443" s="1456"/>
      <c r="W443" s="1456"/>
      <c r="X443" s="1833"/>
      <c r="Y443" s="1833"/>
      <c r="Z443" s="1833"/>
      <c r="AA443" s="1833"/>
      <c r="AB443" s="1833"/>
      <c r="AC443" s="1833"/>
      <c r="AD443" s="1833"/>
      <c r="AE443" s="1833"/>
      <c r="AF443" s="1833"/>
      <c r="AG443" s="1833"/>
      <c r="AH443" s="1833"/>
      <c r="AI443" s="1833"/>
      <c r="AJ443" s="1833"/>
      <c r="AK443" s="1456"/>
      <c r="AL443" s="192"/>
    </row>
    <row r="444" spans="1:38" ht="14.25" customHeight="1">
      <c r="A444" s="1455"/>
      <c r="B444" s="1455"/>
      <c r="C444" s="1455"/>
      <c r="D444" s="1455"/>
      <c r="E444" s="1455"/>
      <c r="F444" s="1455"/>
      <c r="G444" s="1455"/>
      <c r="H444" s="1455"/>
      <c r="I444" s="1455"/>
      <c r="J444" s="1455"/>
      <c r="K444" s="1455"/>
      <c r="L444" s="1455"/>
      <c r="M444" s="1455"/>
      <c r="N444" s="1499"/>
      <c r="O444" s="1499"/>
      <c r="P444" s="1499"/>
      <c r="Q444" s="1456"/>
      <c r="S444" s="1456"/>
      <c r="T444" s="1456"/>
      <c r="U444" s="1456"/>
      <c r="V444" s="1456"/>
      <c r="W444" s="1456"/>
      <c r="X444" s="1833"/>
      <c r="Y444" s="1833"/>
      <c r="Z444" s="1833"/>
      <c r="AA444" s="1833"/>
      <c r="AB444" s="1833"/>
      <c r="AC444" s="1833"/>
      <c r="AD444" s="1833"/>
      <c r="AE444" s="1833"/>
      <c r="AF444" s="1833"/>
      <c r="AG444" s="1833"/>
      <c r="AH444" s="1833"/>
      <c r="AI444" s="1833"/>
      <c r="AJ444" s="1833"/>
      <c r="AK444" s="1456"/>
      <c r="AL444" s="192"/>
    </row>
    <row r="445" spans="1:38" ht="15.75" customHeight="1">
      <c r="A445" s="1455"/>
      <c r="B445" s="1455"/>
      <c r="C445" s="1455"/>
      <c r="D445" s="1455"/>
      <c r="E445" s="1455"/>
      <c r="F445" s="1455"/>
      <c r="G445" s="1455"/>
      <c r="H445" s="1455"/>
      <c r="I445" s="1455"/>
      <c r="J445" s="1455"/>
      <c r="K445" s="1455"/>
      <c r="L445" s="1455"/>
      <c r="M445" s="1455"/>
      <c r="N445" s="1499"/>
      <c r="O445" s="1499"/>
      <c r="P445" s="1499"/>
      <c r="Q445" s="1456"/>
      <c r="R445" s="1456"/>
      <c r="S445" s="1456"/>
      <c r="T445" s="1456"/>
      <c r="U445" s="1456"/>
      <c r="V445" s="1456"/>
      <c r="W445" s="1456"/>
      <c r="X445" s="1833"/>
      <c r="Y445" s="1833"/>
      <c r="Z445" s="1833"/>
      <c r="AA445" s="1833"/>
      <c r="AB445" s="1833"/>
      <c r="AC445" s="1833"/>
      <c r="AD445" s="1833"/>
      <c r="AE445" s="1833"/>
      <c r="AF445" s="1833"/>
      <c r="AG445" s="1833"/>
      <c r="AH445" s="1833"/>
      <c r="AI445" s="1833"/>
      <c r="AJ445" s="1833"/>
      <c r="AK445" s="1456"/>
      <c r="AL445" s="798"/>
    </row>
    <row r="446" spans="1:38" ht="14.25" customHeight="1">
      <c r="A446" s="1455"/>
      <c r="B446" s="1455"/>
      <c r="C446" s="1455"/>
      <c r="D446" s="1455"/>
      <c r="E446" s="1455"/>
      <c r="F446" s="1455"/>
      <c r="G446" s="1455"/>
      <c r="H446" s="1455"/>
      <c r="I446" s="1455"/>
      <c r="J446" s="1455"/>
      <c r="K446" s="1455"/>
      <c r="L446" s="1455"/>
      <c r="M446" s="1455"/>
      <c r="N446" s="1499"/>
      <c r="O446" s="1499"/>
      <c r="P446" s="1499"/>
      <c r="Q446" s="1456"/>
      <c r="R446" s="1456"/>
      <c r="S446" s="1456"/>
      <c r="T446" s="1456"/>
      <c r="U446" s="1456"/>
      <c r="V446" s="1456"/>
      <c r="W446" s="1456"/>
      <c r="X446" s="1833"/>
      <c r="Y446" s="1833"/>
      <c r="Z446" s="1833"/>
      <c r="AA446" s="1833"/>
      <c r="AB446" s="1833"/>
      <c r="AC446" s="1833"/>
      <c r="AD446" s="1833"/>
      <c r="AE446" s="1833"/>
      <c r="AF446" s="1833"/>
      <c r="AG446" s="1833"/>
      <c r="AH446" s="1833"/>
      <c r="AI446" s="1833"/>
      <c r="AJ446" s="1833"/>
      <c r="AK446" s="1456"/>
      <c r="AL446" s="192"/>
    </row>
    <row r="447" spans="1:38" ht="14.25" customHeight="1">
      <c r="A447" s="1455"/>
      <c r="B447" s="1455"/>
      <c r="C447" s="1455"/>
      <c r="D447" s="1455"/>
      <c r="E447" s="1455"/>
      <c r="F447" s="1455"/>
      <c r="G447" s="1455"/>
      <c r="H447" s="1455"/>
      <c r="I447" s="1455"/>
      <c r="J447" s="1455"/>
      <c r="K447" s="1455"/>
      <c r="L447" s="1455"/>
      <c r="M447" s="1455"/>
      <c r="N447" s="1499"/>
      <c r="O447" s="1499"/>
      <c r="P447" s="1499"/>
      <c r="Q447" s="1456"/>
      <c r="R447" s="1456"/>
      <c r="S447" s="1456"/>
      <c r="T447" s="1456"/>
      <c r="U447" s="1456"/>
      <c r="V447" s="1456"/>
      <c r="W447" s="1456"/>
      <c r="X447" s="1456"/>
      <c r="Y447" s="1456"/>
      <c r="Z447" s="1456"/>
      <c r="AA447" s="1456"/>
      <c r="AB447" s="1456"/>
      <c r="AC447" s="1456"/>
      <c r="AD447" s="1456"/>
      <c r="AE447" s="1456"/>
      <c r="AF447" s="1456"/>
      <c r="AG447" s="1456"/>
      <c r="AH447" s="1456"/>
      <c r="AI447" s="1456"/>
      <c r="AJ447" s="1456"/>
      <c r="AK447" s="1456"/>
      <c r="AL447" s="192"/>
    </row>
    <row r="448" spans="1:38" ht="15.75" customHeight="1">
      <c r="A448" s="1502"/>
      <c r="B448" s="3193" t="str">
        <f>+'6経営計画'!H6</f>
        <v>4月</v>
      </c>
      <c r="C448" s="3194"/>
      <c r="D448" s="3195"/>
      <c r="E448" s="3193" t="str">
        <f>+'6経営計画'!I6</f>
        <v>5月</v>
      </c>
      <c r="F448" s="3194"/>
      <c r="G448" s="3195"/>
      <c r="H448" s="3193" t="str">
        <f>+'6経営計画'!J6</f>
        <v>6月</v>
      </c>
      <c r="I448" s="3194"/>
      <c r="J448" s="3195"/>
      <c r="K448" s="3436" t="str">
        <f>+'6経営計画'!K6</f>
        <v>7月</v>
      </c>
      <c r="L448" s="3437"/>
      <c r="M448" s="3438"/>
      <c r="N448" s="3436" t="str">
        <f>+'6経営計画'!L6</f>
        <v>8月</v>
      </c>
      <c r="O448" s="3437"/>
      <c r="P448" s="3438"/>
      <c r="Q448" s="3436" t="str">
        <f>+'6経営計画'!M6</f>
        <v>9月</v>
      </c>
      <c r="R448" s="3437"/>
      <c r="S448" s="3438"/>
      <c r="T448" s="3193" t="str">
        <f>+'6経営計画'!N6</f>
        <v>10月</v>
      </c>
      <c r="U448" s="3194"/>
      <c r="V448" s="3195"/>
      <c r="W448" s="3193" t="str">
        <f>+'6経営計画'!O6</f>
        <v>11月</v>
      </c>
      <c r="X448" s="3194"/>
      <c r="Y448" s="3195"/>
      <c r="Z448" s="3193" t="str">
        <f>+'6経営計画'!P6</f>
        <v>12月</v>
      </c>
      <c r="AA448" s="3194"/>
      <c r="AB448" s="3195"/>
      <c r="AC448" s="3193" t="str">
        <f>+'6経営計画'!Q6</f>
        <v>1月</v>
      </c>
      <c r="AD448" s="3194"/>
      <c r="AE448" s="3195"/>
      <c r="AF448" s="3193" t="str">
        <f>+'6経営計画'!R6</f>
        <v>2月</v>
      </c>
      <c r="AG448" s="3194"/>
      <c r="AH448" s="3195"/>
      <c r="AI448" s="3193" t="str">
        <f>+'6経営計画'!S6</f>
        <v>3月</v>
      </c>
      <c r="AJ448" s="3194"/>
      <c r="AK448" s="3195"/>
      <c r="AL448" s="1490"/>
    </row>
    <row r="449" spans="1:38" ht="14.25" customHeight="1">
      <c r="A449" s="1503">
        <f>+'6経営計画'!B9</f>
        <v>2023</v>
      </c>
      <c r="B449" s="3199">
        <f>+'6経営計画'!H12</f>
        <v>500</v>
      </c>
      <c r="C449" s="3200"/>
      <c r="D449" s="3201"/>
      <c r="E449" s="3199">
        <f>+'6経営計画'!I12</f>
        <v>600</v>
      </c>
      <c r="F449" s="3200"/>
      <c r="G449" s="3201"/>
      <c r="H449" s="3199">
        <f>+'6経営計画'!J12</f>
        <v>700</v>
      </c>
      <c r="I449" s="3200"/>
      <c r="J449" s="3201"/>
      <c r="K449" s="3470">
        <f>+'6経営計画'!K12</f>
        <v>1000</v>
      </c>
      <c r="L449" s="3471"/>
      <c r="M449" s="3472"/>
      <c r="N449" s="3470">
        <f>+'6経営計画'!L12</f>
        <v>1200</v>
      </c>
      <c r="O449" s="3471"/>
      <c r="P449" s="3472"/>
      <c r="Q449" s="3470">
        <f>+'6経営計画'!M12</f>
        <v>1000</v>
      </c>
      <c r="R449" s="3471"/>
      <c r="S449" s="3472"/>
      <c r="T449" s="3199">
        <f>+'6経営計画'!N12</f>
        <v>600</v>
      </c>
      <c r="U449" s="3200"/>
      <c r="V449" s="3201"/>
      <c r="W449" s="3199">
        <f>+'6経営計画'!O12</f>
        <v>800</v>
      </c>
      <c r="X449" s="3200"/>
      <c r="Y449" s="3201"/>
      <c r="Z449" s="3199">
        <f>+'6経営計画'!Q12</f>
        <v>1000</v>
      </c>
      <c r="AA449" s="3200"/>
      <c r="AB449" s="3201"/>
      <c r="AC449" s="3199">
        <f>+'6経営計画'!Q12</f>
        <v>1000</v>
      </c>
      <c r="AD449" s="3200"/>
      <c r="AE449" s="3201"/>
      <c r="AF449" s="3199">
        <f>+'6経営計画'!R12</f>
        <v>1000</v>
      </c>
      <c r="AG449" s="3200"/>
      <c r="AH449" s="3201"/>
      <c r="AI449" s="3199">
        <f>+'6経営計画'!S12</f>
        <v>700</v>
      </c>
      <c r="AJ449" s="3200"/>
      <c r="AK449" s="3201"/>
      <c r="AL449" s="192"/>
    </row>
    <row r="450" spans="1:38" s="1437" customFormat="1" ht="14.25" customHeight="1">
      <c r="A450" s="1503">
        <f>+'6経営計画'!B3</f>
        <v>2024</v>
      </c>
      <c r="B450" s="3199">
        <f>+'6経営計画'!H20</f>
        <v>550</v>
      </c>
      <c r="C450" s="3200"/>
      <c r="D450" s="3201"/>
      <c r="E450" s="3199">
        <f>+'6経営計画'!I20</f>
        <v>610</v>
      </c>
      <c r="F450" s="3200"/>
      <c r="G450" s="3201"/>
      <c r="H450" s="3199">
        <f>+'6経営計画'!J20</f>
        <v>700</v>
      </c>
      <c r="I450" s="3200"/>
      <c r="J450" s="3201"/>
      <c r="K450" s="3470">
        <f>+'6経営計画'!K20</f>
        <v>1000</v>
      </c>
      <c r="L450" s="3471"/>
      <c r="M450" s="3472"/>
      <c r="N450" s="3470">
        <f>+'6経営計画'!L20</f>
        <v>1150</v>
      </c>
      <c r="O450" s="3471"/>
      <c r="P450" s="3472"/>
      <c r="Q450" s="3470">
        <f>+'6経営計画'!M20</f>
        <v>950</v>
      </c>
      <c r="R450" s="3471"/>
      <c r="S450" s="3472"/>
      <c r="T450" s="3199">
        <f>+'6経営計画'!N20</f>
        <v>590</v>
      </c>
      <c r="U450" s="3200"/>
      <c r="V450" s="3201"/>
      <c r="W450" s="3199">
        <f>+'6経営計画'!O20</f>
        <v>780</v>
      </c>
      <c r="X450" s="3200"/>
      <c r="Y450" s="3201"/>
      <c r="Z450" s="3199">
        <f>+'6経営計画'!P20</f>
        <v>950</v>
      </c>
      <c r="AA450" s="3200"/>
      <c r="AB450" s="3201"/>
      <c r="AC450" s="3199">
        <f>+'6経営計画'!Q20</f>
        <v>900</v>
      </c>
      <c r="AD450" s="3200"/>
      <c r="AE450" s="3201"/>
      <c r="AF450" s="3199">
        <f>+'6経営計画'!R20</f>
        <v>900</v>
      </c>
      <c r="AG450" s="3200"/>
      <c r="AH450" s="3201"/>
      <c r="AI450" s="3199">
        <f>+'6経営計画'!S20</f>
        <v>650</v>
      </c>
      <c r="AJ450" s="3200"/>
      <c r="AK450" s="3201"/>
      <c r="AL450" s="1936"/>
    </row>
    <row r="451" spans="1:38" s="1437" customFormat="1" ht="14.25" customHeight="1">
      <c r="A451" s="1504"/>
      <c r="B451" s="1504"/>
      <c r="C451" s="1504"/>
      <c r="D451" s="1504"/>
      <c r="E451" s="1504"/>
      <c r="F451" s="1504"/>
      <c r="G451" s="1504"/>
      <c r="H451" s="1504"/>
      <c r="I451" s="1504"/>
      <c r="J451" s="1504"/>
      <c r="K451" s="1504"/>
      <c r="L451" s="1504"/>
      <c r="M451" s="1504"/>
      <c r="N451" s="1505"/>
      <c r="O451" s="1505"/>
      <c r="P451" s="1505"/>
      <c r="Q451" s="1506"/>
      <c r="R451" s="1506"/>
      <c r="S451" s="1506"/>
      <c r="T451" s="1506"/>
      <c r="U451" s="1506"/>
      <c r="V451" s="1506"/>
      <c r="W451" s="1506"/>
      <c r="X451" s="1506"/>
      <c r="Y451" s="1506"/>
      <c r="Z451" s="1506"/>
      <c r="AA451" s="1506"/>
      <c r="AB451" s="1506"/>
      <c r="AC451" s="1506"/>
      <c r="AD451" s="1506"/>
      <c r="AE451" s="1506"/>
      <c r="AF451" s="1506"/>
      <c r="AG451" s="1506"/>
      <c r="AH451" s="1506"/>
      <c r="AI451" s="1506"/>
      <c r="AJ451" s="1506"/>
      <c r="AK451" s="1506"/>
      <c r="AL451" s="1936"/>
    </row>
    <row r="452" spans="1:38" ht="13.5" hidden="1" customHeight="1">
      <c r="A452" s="1421" t="str">
        <f>+'6経営計画'!B44</f>
        <v>都市ガスによる二酸化炭素削減</v>
      </c>
      <c r="B452" s="1507"/>
      <c r="C452" s="1507"/>
      <c r="D452" s="1507"/>
      <c r="E452" s="1507"/>
      <c r="F452" s="1507"/>
      <c r="G452" s="1507"/>
      <c r="H452" s="1507"/>
      <c r="I452" s="1507"/>
      <c r="J452" s="1507"/>
      <c r="K452" s="1507"/>
      <c r="L452" s="1507"/>
      <c r="M452" s="1507"/>
      <c r="N452" s="3240" t="s">
        <v>1173</v>
      </c>
      <c r="O452" s="3240"/>
      <c r="P452" s="3240"/>
      <c r="Q452" s="3467" t="s">
        <v>1937</v>
      </c>
      <c r="R452" s="3468"/>
      <c r="S452" s="3468"/>
      <c r="T452" s="3468"/>
      <c r="U452" s="3468"/>
      <c r="V452" s="3468"/>
      <c r="W452" s="3468"/>
      <c r="X452" s="3468"/>
      <c r="Y452" s="3468"/>
      <c r="Z452" s="3468"/>
      <c r="AA452" s="3468"/>
      <c r="AB452" s="3468"/>
      <c r="AC452" s="3468"/>
      <c r="AD452" s="3468"/>
      <c r="AE452" s="3468"/>
      <c r="AF452" s="3468"/>
      <c r="AG452" s="3468"/>
      <c r="AH452" s="3468"/>
      <c r="AI452" s="3468"/>
      <c r="AJ452" s="3468"/>
      <c r="AK452" s="3469"/>
      <c r="AL452" s="1490"/>
    </row>
    <row r="453" spans="1:38" ht="13.5" hidden="1" customHeight="1">
      <c r="A453" s="3294" t="s">
        <v>486</v>
      </c>
      <c r="B453" s="3294"/>
      <c r="C453" s="3294"/>
      <c r="D453" s="3294"/>
      <c r="E453" s="3294"/>
      <c r="F453" s="3294"/>
      <c r="G453" s="3294"/>
      <c r="H453" s="3294"/>
      <c r="I453" s="3294"/>
      <c r="J453" s="3294"/>
      <c r="K453" s="3294"/>
      <c r="L453" s="3231"/>
      <c r="M453" s="3232"/>
      <c r="N453" s="3206" t="str">
        <f>+AA398</f>
        <v>〇</v>
      </c>
      <c r="O453" s="3207"/>
      <c r="P453" s="3207"/>
      <c r="Q453" s="3439">
        <f>+'6経営計画'!V54</f>
        <v>0</v>
      </c>
      <c r="R453" s="3144"/>
      <c r="S453" s="3144"/>
      <c r="T453" s="3144"/>
      <c r="U453" s="3144"/>
      <c r="V453" s="3144"/>
      <c r="W453" s="3144"/>
      <c r="X453" s="3144"/>
      <c r="Y453" s="3144"/>
      <c r="Z453" s="3144"/>
      <c r="AA453" s="3144"/>
      <c r="AB453" s="3144"/>
      <c r="AC453" s="3144"/>
      <c r="AD453" s="3144"/>
      <c r="AE453" s="3144"/>
      <c r="AF453" s="3144"/>
      <c r="AG453" s="3144"/>
      <c r="AH453" s="3144"/>
      <c r="AI453" s="3144"/>
      <c r="AJ453" s="3144"/>
      <c r="AK453" s="3440"/>
      <c r="AL453" s="192"/>
    </row>
    <row r="454" spans="1:38" ht="13.5" customHeight="1">
      <c r="A454" s="3208" t="str">
        <f>+'6経営計画'!F44</f>
        <v>・ボイラ・加熱炉の空気比</v>
      </c>
      <c r="B454" s="3209"/>
      <c r="C454" s="3209"/>
      <c r="D454" s="3209"/>
      <c r="E454" s="3209"/>
      <c r="F454" s="3209"/>
      <c r="G454" s="3209"/>
      <c r="H454" s="3209"/>
      <c r="I454" s="3209"/>
      <c r="J454" s="3209"/>
      <c r="K454" s="3209"/>
      <c r="L454" s="3209"/>
      <c r="M454" s="3209"/>
      <c r="N454" s="3210">
        <f>+'6経営計画'!T61</f>
        <v>0</v>
      </c>
      <c r="O454" s="3210"/>
      <c r="P454" s="3210"/>
      <c r="Q454" s="3439"/>
      <c r="R454" s="3144"/>
      <c r="S454" s="3144"/>
      <c r="T454" s="3144"/>
      <c r="U454" s="3144"/>
      <c r="V454" s="3144"/>
      <c r="W454" s="3144"/>
      <c r="X454" s="3144"/>
      <c r="Y454" s="3144"/>
      <c r="Z454" s="3144"/>
      <c r="AA454" s="3144"/>
      <c r="AB454" s="3144"/>
      <c r="AC454" s="3144"/>
      <c r="AD454" s="3144"/>
      <c r="AE454" s="3144"/>
      <c r="AF454" s="3144"/>
      <c r="AG454" s="3144"/>
      <c r="AH454" s="3144"/>
      <c r="AI454" s="3144"/>
      <c r="AJ454" s="3144"/>
      <c r="AK454" s="3440"/>
      <c r="AL454" s="192"/>
    </row>
    <row r="455" spans="1:38" ht="13.5" customHeight="1">
      <c r="A455" s="3211" t="str">
        <f>+'6経営計画'!F45</f>
        <v>・蒸気・温水配管の保温修理</v>
      </c>
      <c r="B455" s="3212"/>
      <c r="C455" s="3212"/>
      <c r="D455" s="3212"/>
      <c r="E455" s="3212"/>
      <c r="F455" s="3212"/>
      <c r="G455" s="3212"/>
      <c r="H455" s="3212"/>
      <c r="I455" s="3212"/>
      <c r="J455" s="3212"/>
      <c r="K455" s="3212"/>
      <c r="L455" s="3212"/>
      <c r="M455" s="3212"/>
      <c r="N455" s="3213">
        <f>+'6経営計画'!T62</f>
        <v>0</v>
      </c>
      <c r="O455" s="3213"/>
      <c r="P455" s="3213"/>
      <c r="Q455" s="3439"/>
      <c r="R455" s="3144"/>
      <c r="S455" s="3144"/>
      <c r="T455" s="3144"/>
      <c r="U455" s="3144"/>
      <c r="V455" s="3144"/>
      <c r="W455" s="3144"/>
      <c r="X455" s="3144"/>
      <c r="Y455" s="3144"/>
      <c r="Z455" s="3144"/>
      <c r="AA455" s="3144"/>
      <c r="AB455" s="3144"/>
      <c r="AC455" s="3144"/>
      <c r="AD455" s="3144"/>
      <c r="AE455" s="3144"/>
      <c r="AF455" s="3144"/>
      <c r="AG455" s="3144"/>
      <c r="AH455" s="3144"/>
      <c r="AI455" s="3144"/>
      <c r="AJ455" s="3144"/>
      <c r="AK455" s="3440"/>
      <c r="AL455" s="1490"/>
    </row>
    <row r="456" spans="1:38" ht="13.5" customHeight="1">
      <c r="A456" s="3211" t="str">
        <f>+'6経営計画'!F46</f>
        <v>・温水温度の適正化</v>
      </c>
      <c r="B456" s="3212"/>
      <c r="C456" s="3212"/>
      <c r="D456" s="3212"/>
      <c r="E456" s="3212"/>
      <c r="F456" s="3212"/>
      <c r="G456" s="3212"/>
      <c r="H456" s="3212"/>
      <c r="I456" s="3212"/>
      <c r="J456" s="3212"/>
      <c r="K456" s="3212"/>
      <c r="L456" s="3212"/>
      <c r="M456" s="3212"/>
      <c r="N456" s="3213">
        <f>+'6経営計画'!T63</f>
        <v>0</v>
      </c>
      <c r="O456" s="3213"/>
      <c r="P456" s="3213"/>
      <c r="Q456" s="3439"/>
      <c r="R456" s="3144"/>
      <c r="S456" s="3144"/>
      <c r="T456" s="3144"/>
      <c r="U456" s="3144"/>
      <c r="V456" s="3144"/>
      <c r="W456" s="3144"/>
      <c r="X456" s="3144"/>
      <c r="Y456" s="3144"/>
      <c r="Z456" s="3144"/>
      <c r="AA456" s="3144"/>
      <c r="AB456" s="3144"/>
      <c r="AC456" s="3144"/>
      <c r="AD456" s="3144"/>
      <c r="AE456" s="3144"/>
      <c r="AF456" s="3144"/>
      <c r="AG456" s="3144"/>
      <c r="AH456" s="3144"/>
      <c r="AI456" s="3144"/>
      <c r="AJ456" s="3144"/>
      <c r="AK456" s="3440"/>
      <c r="AL456" s="192"/>
    </row>
    <row r="457" spans="1:38" ht="13.5" customHeight="1">
      <c r="A457" s="3202" t="str">
        <f>+'6経営計画'!F47</f>
        <v>・</v>
      </c>
      <c r="B457" s="3203"/>
      <c r="C457" s="3203"/>
      <c r="D457" s="3203"/>
      <c r="E457" s="3203"/>
      <c r="F457" s="3203"/>
      <c r="G457" s="3203"/>
      <c r="H457" s="3203"/>
      <c r="I457" s="3203"/>
      <c r="J457" s="3203"/>
      <c r="K457" s="3203"/>
      <c r="L457" s="3203"/>
      <c r="M457" s="3203"/>
      <c r="N457" s="3205"/>
      <c r="O457" s="3205"/>
      <c r="P457" s="3205"/>
      <c r="Q457" s="3441"/>
      <c r="R457" s="3442"/>
      <c r="S457" s="3442"/>
      <c r="T457" s="3442"/>
      <c r="U457" s="3442"/>
      <c r="V457" s="3442"/>
      <c r="W457" s="3442"/>
      <c r="X457" s="3442"/>
      <c r="Y457" s="3442"/>
      <c r="Z457" s="3442"/>
      <c r="AA457" s="3442"/>
      <c r="AB457" s="3442"/>
      <c r="AC457" s="3442"/>
      <c r="AD457" s="3442"/>
      <c r="AE457" s="3442"/>
      <c r="AF457" s="3442"/>
      <c r="AG457" s="3442"/>
      <c r="AH457" s="3442"/>
      <c r="AI457" s="3442"/>
      <c r="AJ457" s="3442"/>
      <c r="AK457" s="3443"/>
      <c r="AL457" s="192"/>
    </row>
    <row r="458" spans="1:38" ht="13.5" customHeight="1">
      <c r="A458" s="1455"/>
      <c r="B458" s="1455"/>
      <c r="C458" s="1455"/>
      <c r="D458" s="1455"/>
      <c r="E458" s="1455"/>
      <c r="F458" s="1455"/>
      <c r="G458" s="1455"/>
      <c r="H458" s="1455"/>
      <c r="I458" s="1455"/>
      <c r="J458" s="1455"/>
      <c r="K458" s="1455"/>
      <c r="L458" s="1455"/>
      <c r="M458" s="1455"/>
      <c r="N458" s="1499"/>
      <c r="O458" s="1499"/>
      <c r="P458" s="1499"/>
      <c r="Q458" s="1456"/>
      <c r="R458" s="1456"/>
      <c r="S458" s="1456"/>
      <c r="T458" s="1456"/>
      <c r="U458" s="1456"/>
      <c r="V458" s="1456"/>
      <c r="W458" s="1456"/>
      <c r="X458" s="1456"/>
      <c r="Y458" s="1456"/>
      <c r="Z458" s="1456"/>
      <c r="AA458" s="1456"/>
      <c r="AB458" s="1456"/>
      <c r="AC458" s="1456"/>
      <c r="AD458" s="1456"/>
      <c r="AE458" s="1456"/>
      <c r="AF458" s="1456"/>
      <c r="AG458" s="1456"/>
      <c r="AH458" s="1456"/>
      <c r="AI458" s="1456"/>
      <c r="AJ458" s="1456"/>
      <c r="AK458" s="1456"/>
      <c r="AL458" s="1490"/>
    </row>
    <row r="459" spans="1:38" ht="13.5" customHeight="1">
      <c r="A459" s="1455"/>
      <c r="B459" s="1455"/>
      <c r="C459" s="1455"/>
      <c r="D459" s="1455"/>
      <c r="E459" s="1455"/>
      <c r="F459" s="1455"/>
      <c r="G459" s="1455"/>
      <c r="H459" s="1455"/>
      <c r="I459" s="1455"/>
      <c r="J459" s="1455"/>
      <c r="K459" s="1455"/>
      <c r="L459" s="1455"/>
      <c r="M459" s="1455"/>
      <c r="N459" s="1499"/>
      <c r="O459" s="1499"/>
      <c r="P459" s="1499"/>
      <c r="Q459" s="1455" t="s">
        <v>1667</v>
      </c>
      <c r="R459" s="1456"/>
      <c r="S459" s="1456"/>
      <c r="T459" s="1456"/>
      <c r="U459" s="1456"/>
      <c r="V459" s="1456"/>
      <c r="W459" s="1456"/>
      <c r="X459" s="1501"/>
      <c r="Y459" s="1456"/>
      <c r="Z459" s="1456"/>
      <c r="AA459" s="1456"/>
      <c r="AB459" s="1456"/>
      <c r="AC459" s="1456"/>
      <c r="AD459" s="1456"/>
      <c r="AE459" s="1456"/>
      <c r="AF459" s="1456"/>
      <c r="AG459" s="1456"/>
      <c r="AH459" s="1456"/>
      <c r="AI459" s="1456"/>
      <c r="AJ459" s="1456"/>
      <c r="AK459" s="1456"/>
      <c r="AL459" s="1490"/>
    </row>
    <row r="460" spans="1:38" ht="13.5" customHeight="1">
      <c r="A460" s="1455"/>
      <c r="B460" s="1455"/>
      <c r="C460" s="1455"/>
      <c r="D460" s="1455"/>
      <c r="E460" s="1455"/>
      <c r="F460" s="1455"/>
      <c r="G460" s="1455"/>
      <c r="H460" s="1455"/>
      <c r="I460" s="1455"/>
      <c r="J460" s="1455"/>
      <c r="K460" s="1455"/>
      <c r="L460" s="1455"/>
      <c r="M460" s="1455"/>
      <c r="N460" s="1499"/>
      <c r="O460" s="1499"/>
      <c r="P460" s="1499"/>
      <c r="Q460" s="1456"/>
      <c r="R460" s="1456"/>
      <c r="S460" s="1456"/>
      <c r="T460" s="1456"/>
      <c r="U460" s="1456"/>
      <c r="V460" s="1456"/>
      <c r="W460" s="1456"/>
      <c r="X460" s="1833"/>
      <c r="Y460" s="1833"/>
      <c r="Z460" s="1833"/>
      <c r="AA460" s="1833"/>
      <c r="AB460" s="1833"/>
      <c r="AC460" s="1833"/>
      <c r="AD460" s="1833"/>
      <c r="AE460" s="1833"/>
      <c r="AF460" s="1833"/>
      <c r="AG460" s="1833"/>
      <c r="AH460" s="1833"/>
      <c r="AI460" s="1833"/>
      <c r="AJ460" s="1833"/>
      <c r="AK460" s="1456"/>
    </row>
    <row r="461" spans="1:38">
      <c r="A461" s="1455"/>
      <c r="B461" s="1455"/>
      <c r="C461" s="1455"/>
      <c r="D461" s="1455"/>
      <c r="E461" s="1455"/>
      <c r="F461" s="1455"/>
      <c r="G461" s="1455"/>
      <c r="H461" s="1455"/>
      <c r="I461" s="1455"/>
      <c r="J461" s="1455"/>
      <c r="K461" s="1455"/>
      <c r="L461" s="1455"/>
      <c r="M461" s="1455"/>
      <c r="N461" s="1499"/>
      <c r="O461" s="1499"/>
      <c r="P461" s="1499"/>
      <c r="Q461" s="1456"/>
      <c r="R461" s="1456"/>
      <c r="S461" s="1456"/>
      <c r="T461" s="1456"/>
      <c r="U461" s="1456"/>
      <c r="V461" s="1456"/>
      <c r="W461" s="1456"/>
      <c r="X461" s="1833"/>
      <c r="Y461" s="1833"/>
      <c r="Z461" s="1833"/>
      <c r="AA461" s="1833"/>
      <c r="AB461" s="1833"/>
      <c r="AC461" s="1833"/>
      <c r="AD461" s="1833"/>
      <c r="AE461" s="1833"/>
      <c r="AF461" s="1833"/>
      <c r="AG461" s="1833"/>
      <c r="AH461" s="1833"/>
      <c r="AI461" s="1833"/>
      <c r="AJ461" s="1833"/>
      <c r="AK461" s="1456"/>
    </row>
    <row r="462" spans="1:38">
      <c r="A462" s="1455"/>
      <c r="B462" s="1455"/>
      <c r="C462" s="1455"/>
      <c r="D462" s="1455"/>
      <c r="E462" s="1455"/>
      <c r="F462" s="1455"/>
      <c r="G462" s="1455"/>
      <c r="H462" s="1455"/>
      <c r="I462" s="1455"/>
      <c r="J462" s="1455"/>
      <c r="K462" s="1455"/>
      <c r="L462" s="1455"/>
      <c r="M462" s="1455"/>
      <c r="N462" s="1499"/>
      <c r="O462" s="1499"/>
      <c r="P462" s="1499"/>
      <c r="Q462" s="1456"/>
      <c r="R462" s="1456"/>
      <c r="S462" s="1456"/>
      <c r="T462" s="1456"/>
      <c r="U462" s="1456"/>
      <c r="V462" s="1456"/>
      <c r="W462" s="1456"/>
      <c r="X462" s="1833"/>
      <c r="Y462" s="1833"/>
      <c r="Z462" s="1833"/>
      <c r="AA462" s="1833"/>
      <c r="AB462" s="1833"/>
      <c r="AC462" s="1833"/>
      <c r="AD462" s="1833"/>
      <c r="AE462" s="1833"/>
      <c r="AF462" s="1833"/>
      <c r="AG462" s="1833"/>
      <c r="AH462" s="1833"/>
      <c r="AI462" s="1833"/>
      <c r="AJ462" s="1833"/>
      <c r="AK462" s="1456"/>
    </row>
    <row r="463" spans="1:38">
      <c r="A463" s="1455"/>
      <c r="B463" s="1455"/>
      <c r="C463" s="1455"/>
      <c r="D463" s="1455"/>
      <c r="E463" s="1455"/>
      <c r="F463" s="1455"/>
      <c r="G463" s="1455"/>
      <c r="H463" s="1455"/>
      <c r="I463" s="1455"/>
      <c r="J463" s="1455"/>
      <c r="K463" s="1455"/>
      <c r="L463" s="1455"/>
      <c r="M463" s="1455"/>
      <c r="N463" s="1499"/>
      <c r="O463" s="1499"/>
      <c r="P463" s="1499"/>
      <c r="Q463" s="1456"/>
      <c r="R463" s="1456"/>
      <c r="S463" s="1456"/>
      <c r="T463" s="1456"/>
      <c r="U463" s="1456"/>
      <c r="V463" s="1456"/>
      <c r="W463" s="1456"/>
      <c r="X463" s="1833"/>
      <c r="Y463" s="1833"/>
      <c r="Z463" s="1833"/>
      <c r="AA463" s="1833"/>
      <c r="AB463" s="1833"/>
      <c r="AC463" s="1833"/>
      <c r="AD463" s="1833"/>
      <c r="AE463" s="1833"/>
      <c r="AF463" s="1833"/>
      <c r="AG463" s="1833"/>
      <c r="AH463" s="1833"/>
      <c r="AI463" s="1833"/>
      <c r="AJ463" s="1833"/>
      <c r="AK463" s="1456"/>
      <c r="AL463" s="1454" t="s">
        <v>810</v>
      </c>
    </row>
    <row r="464" spans="1:38">
      <c r="A464" s="1455"/>
      <c r="B464" s="1455"/>
      <c r="C464" s="1455"/>
      <c r="D464" s="1455"/>
      <c r="E464" s="1455"/>
      <c r="F464" s="1455"/>
      <c r="G464" s="1455"/>
      <c r="H464" s="1455"/>
      <c r="I464" s="1455"/>
      <c r="J464" s="1455"/>
      <c r="K464" s="1455"/>
      <c r="L464" s="1455"/>
      <c r="M464" s="1455"/>
      <c r="N464" s="1499"/>
      <c r="O464" s="1499"/>
      <c r="P464" s="1499"/>
      <c r="Q464" s="1456"/>
      <c r="S464" s="1456"/>
      <c r="T464" s="1456"/>
      <c r="U464" s="1456"/>
      <c r="V464" s="1456"/>
      <c r="W464" s="1456"/>
      <c r="X464" s="1833"/>
      <c r="Y464" s="1833"/>
      <c r="Z464" s="1833"/>
      <c r="AA464" s="1833"/>
      <c r="AB464" s="1833"/>
      <c r="AC464" s="1833"/>
      <c r="AD464" s="1833"/>
      <c r="AE464" s="1833"/>
      <c r="AF464" s="1833"/>
      <c r="AG464" s="1833"/>
      <c r="AH464" s="1833"/>
      <c r="AI464" s="1833"/>
      <c r="AJ464" s="1833"/>
      <c r="AK464" s="1456"/>
    </row>
    <row r="465" spans="1:38" ht="27" hidden="1" customHeight="1">
      <c r="A465" s="1455"/>
      <c r="B465" s="1455"/>
      <c r="C465" s="1455"/>
      <c r="D465" s="1455"/>
      <c r="E465" s="1455"/>
      <c r="F465" s="1455"/>
      <c r="G465" s="1455"/>
      <c r="H465" s="1455"/>
      <c r="I465" s="1455"/>
      <c r="J465" s="1455"/>
      <c r="K465" s="1455"/>
      <c r="L465" s="1455"/>
      <c r="M465" s="1455"/>
      <c r="N465" s="1499"/>
      <c r="O465" s="1499"/>
      <c r="P465" s="1499"/>
      <c r="Q465" s="1456"/>
      <c r="S465" s="1456"/>
      <c r="T465" s="1456"/>
      <c r="U465" s="1456"/>
      <c r="V465" s="1456"/>
      <c r="W465" s="1456"/>
      <c r="X465" s="1833"/>
      <c r="Y465" s="1833"/>
      <c r="Z465" s="1833"/>
      <c r="AA465" s="1833"/>
      <c r="AB465" s="1833"/>
      <c r="AC465" s="1833"/>
      <c r="AD465" s="1833"/>
      <c r="AE465" s="1833"/>
      <c r="AF465" s="1833"/>
      <c r="AG465" s="1833"/>
      <c r="AH465" s="1833"/>
      <c r="AI465" s="1833"/>
      <c r="AJ465" s="1833"/>
      <c r="AK465" s="1456"/>
      <c r="AL465" s="789"/>
    </row>
    <row r="466" spans="1:38" ht="14.25" customHeight="1">
      <c r="A466" s="1455"/>
      <c r="B466" s="1455"/>
      <c r="C466" s="1455"/>
      <c r="D466" s="1455"/>
      <c r="E466" s="1455"/>
      <c r="F466" s="1455"/>
      <c r="G466" s="1455"/>
      <c r="H466" s="1455"/>
      <c r="I466" s="1455"/>
      <c r="J466" s="1455"/>
      <c r="K466" s="1455"/>
      <c r="L466" s="1455"/>
      <c r="M466" s="1455"/>
      <c r="N466" s="1499"/>
      <c r="O466" s="1499"/>
      <c r="P466" s="1499"/>
      <c r="Q466" s="1456"/>
      <c r="S466" s="1456"/>
      <c r="T466" s="1456"/>
      <c r="U466" s="1456"/>
      <c r="V466" s="1456"/>
      <c r="W466" s="1456"/>
      <c r="X466" s="1833"/>
      <c r="Y466" s="1833"/>
      <c r="Z466" s="1833"/>
      <c r="AA466" s="1833"/>
      <c r="AB466" s="1833"/>
      <c r="AC466" s="1833"/>
      <c r="AD466" s="1833"/>
      <c r="AE466" s="1833"/>
      <c r="AF466" s="1833"/>
      <c r="AG466" s="1833"/>
      <c r="AH466" s="1833"/>
      <c r="AI466" s="1833"/>
      <c r="AJ466" s="1833"/>
      <c r="AK466" s="1456"/>
      <c r="AL466" s="1497"/>
    </row>
    <row r="467" spans="1:38">
      <c r="A467" s="1455"/>
      <c r="B467" s="1455"/>
      <c r="C467" s="1455"/>
      <c r="D467" s="1455"/>
      <c r="E467" s="1455"/>
      <c r="F467" s="1455"/>
      <c r="G467" s="1455"/>
      <c r="H467" s="1455"/>
      <c r="I467" s="1455"/>
      <c r="J467" s="1455"/>
      <c r="K467" s="1455"/>
      <c r="L467" s="1455"/>
      <c r="M467" s="1455"/>
      <c r="N467" s="1499"/>
      <c r="O467" s="1499"/>
      <c r="P467" s="1499"/>
      <c r="Q467" s="1456"/>
      <c r="R467" s="1456"/>
      <c r="S467" s="1456"/>
      <c r="T467" s="1456"/>
      <c r="U467" s="1456"/>
      <c r="V467" s="1456"/>
      <c r="W467" s="1456"/>
      <c r="X467" s="1833"/>
      <c r="Y467" s="1833"/>
      <c r="Z467" s="1833"/>
      <c r="AA467" s="1833"/>
      <c r="AB467" s="1833"/>
      <c r="AC467" s="1833"/>
      <c r="AD467" s="1833"/>
      <c r="AE467" s="1833"/>
      <c r="AF467" s="1833"/>
      <c r="AG467" s="1833"/>
      <c r="AH467" s="1833"/>
      <c r="AI467" s="1833"/>
      <c r="AJ467" s="1833"/>
      <c r="AK467" s="1456"/>
      <c r="AL467" s="1498"/>
    </row>
    <row r="468" spans="1:38">
      <c r="A468" s="1455"/>
      <c r="B468" s="1455"/>
      <c r="C468" s="1455"/>
      <c r="D468" s="1455"/>
      <c r="E468" s="1455"/>
      <c r="F468" s="1455"/>
      <c r="G468" s="1455"/>
      <c r="H468" s="1455"/>
      <c r="I468" s="1455"/>
      <c r="J468" s="1455"/>
      <c r="K468" s="1455"/>
      <c r="L468" s="1455"/>
      <c r="M468" s="1455"/>
      <c r="N468" s="1499"/>
      <c r="O468" s="1499"/>
      <c r="P468" s="1499"/>
      <c r="Q468" s="1456"/>
      <c r="R468" s="1456"/>
      <c r="S468" s="1456"/>
      <c r="T468" s="1456"/>
      <c r="U468" s="1456"/>
      <c r="V468" s="1456"/>
      <c r="W468" s="1456"/>
      <c r="X468" s="1833"/>
      <c r="Y468" s="1833"/>
      <c r="Z468" s="1833"/>
      <c r="AA468" s="1833"/>
      <c r="AB468" s="1833"/>
      <c r="AC468" s="1833"/>
      <c r="AD468" s="1833"/>
      <c r="AE468" s="1833"/>
      <c r="AF468" s="1833"/>
      <c r="AG468" s="1833"/>
      <c r="AH468" s="1833"/>
      <c r="AI468" s="1833"/>
      <c r="AJ468" s="1833"/>
      <c r="AK468" s="1456"/>
      <c r="AL468" s="1498"/>
    </row>
    <row r="469" spans="1:38">
      <c r="A469" s="1455"/>
      <c r="B469" s="1455"/>
      <c r="C469" s="1455"/>
      <c r="D469" s="1455"/>
      <c r="E469" s="1455"/>
      <c r="F469" s="1455"/>
      <c r="G469" s="1455"/>
      <c r="H469" s="1455"/>
      <c r="I469" s="1455"/>
      <c r="J469" s="1455"/>
      <c r="K469" s="1455"/>
      <c r="L469" s="1455"/>
      <c r="M469" s="1455"/>
      <c r="N469" s="1499"/>
      <c r="O469" s="1499"/>
      <c r="P469" s="1499"/>
      <c r="Q469" s="1456"/>
      <c r="R469" s="1456"/>
      <c r="S469" s="1456"/>
      <c r="T469" s="1456"/>
      <c r="U469" s="1456"/>
      <c r="V469" s="1456"/>
      <c r="W469" s="1456"/>
      <c r="X469" s="1456"/>
      <c r="Y469" s="1456"/>
      <c r="Z469" s="1456"/>
      <c r="AA469" s="1456"/>
      <c r="AB469" s="1456"/>
      <c r="AC469" s="1456"/>
      <c r="AD469" s="1456"/>
      <c r="AE469" s="1456"/>
      <c r="AF469" s="1456"/>
      <c r="AG469" s="1456"/>
      <c r="AH469" s="1456"/>
      <c r="AI469" s="1456"/>
      <c r="AJ469" s="1456"/>
      <c r="AK469" s="1456"/>
      <c r="AL469" s="1498"/>
    </row>
    <row r="470" spans="1:38">
      <c r="A470" s="1502"/>
      <c r="B470" s="3193" t="str">
        <f>+B448</f>
        <v>4月</v>
      </c>
      <c r="C470" s="3194"/>
      <c r="D470" s="3195"/>
      <c r="E470" s="3193" t="str">
        <f>+E448</f>
        <v>5月</v>
      </c>
      <c r="F470" s="3194"/>
      <c r="G470" s="3195"/>
      <c r="H470" s="3193" t="str">
        <f>+H448</f>
        <v>6月</v>
      </c>
      <c r="I470" s="3194"/>
      <c r="J470" s="3195"/>
      <c r="K470" s="3193" t="str">
        <f>+K448</f>
        <v>7月</v>
      </c>
      <c r="L470" s="3194"/>
      <c r="M470" s="3195"/>
      <c r="N470" s="3193" t="str">
        <f>+N448</f>
        <v>8月</v>
      </c>
      <c r="O470" s="3194"/>
      <c r="P470" s="3195"/>
      <c r="Q470" s="3193" t="str">
        <f>+Q448</f>
        <v>9月</v>
      </c>
      <c r="R470" s="3194"/>
      <c r="S470" s="3195"/>
      <c r="T470" s="3193" t="str">
        <f>+T448</f>
        <v>10月</v>
      </c>
      <c r="U470" s="3194"/>
      <c r="V470" s="3195"/>
      <c r="W470" s="3193" t="str">
        <f>+W448</f>
        <v>11月</v>
      </c>
      <c r="X470" s="3194"/>
      <c r="Y470" s="3195"/>
      <c r="Z470" s="3193" t="str">
        <f>+Z448</f>
        <v>12月</v>
      </c>
      <c r="AA470" s="3194"/>
      <c r="AB470" s="3195"/>
      <c r="AC470" s="3193" t="str">
        <f>+AC448</f>
        <v>1月</v>
      </c>
      <c r="AD470" s="3194"/>
      <c r="AE470" s="3195"/>
      <c r="AF470" s="3193" t="str">
        <f>+AF448</f>
        <v>2月</v>
      </c>
      <c r="AG470" s="3194"/>
      <c r="AH470" s="3195"/>
      <c r="AI470" s="3193" t="str">
        <f t="shared" ref="AI470" si="0">+AI448</f>
        <v>3月</v>
      </c>
      <c r="AJ470" s="3194"/>
      <c r="AK470" s="3195"/>
      <c r="AL470" s="1498"/>
    </row>
    <row r="471" spans="1:38" ht="13.5" customHeight="1">
      <c r="A471" s="1503">
        <f>+'6経営計画'!B46</f>
        <v>2023</v>
      </c>
      <c r="B471" s="3199">
        <f>+'6経営計画'!H71</f>
        <v>100</v>
      </c>
      <c r="C471" s="3200"/>
      <c r="D471" s="3201"/>
      <c r="E471" s="3199">
        <f>+'6経営計画'!I49</f>
        <v>520</v>
      </c>
      <c r="F471" s="3200"/>
      <c r="G471" s="3201"/>
      <c r="H471" s="3199">
        <f>+'6経営計画'!J49</f>
        <v>530</v>
      </c>
      <c r="I471" s="3200"/>
      <c r="J471" s="3201"/>
      <c r="K471" s="3199">
        <f>+'6経営計画'!K49</f>
        <v>550</v>
      </c>
      <c r="L471" s="3200"/>
      <c r="M471" s="3201"/>
      <c r="N471" s="3199">
        <f>+'6経営計画'!L49</f>
        <v>600</v>
      </c>
      <c r="O471" s="3200"/>
      <c r="P471" s="3201"/>
      <c r="Q471" s="3199">
        <f>+'6経営計画'!M49</f>
        <v>600</v>
      </c>
      <c r="R471" s="3200"/>
      <c r="S471" s="3201"/>
      <c r="T471" s="3199">
        <f>+'6経営計画'!N49</f>
        <v>600</v>
      </c>
      <c r="U471" s="3200"/>
      <c r="V471" s="3201"/>
      <c r="W471" s="3199">
        <f>+'6経営計画'!P49</f>
        <v>600</v>
      </c>
      <c r="X471" s="3200"/>
      <c r="Y471" s="3201"/>
      <c r="Z471" s="3199">
        <f>+'6経営計画'!P49</f>
        <v>600</v>
      </c>
      <c r="AA471" s="3200"/>
      <c r="AB471" s="3201"/>
      <c r="AC471" s="3199">
        <f>+'6経営計画'!Q49</f>
        <v>600</v>
      </c>
      <c r="AD471" s="3200"/>
      <c r="AE471" s="3201"/>
      <c r="AF471" s="3199">
        <f>+'6経営計画'!R49</f>
        <v>600</v>
      </c>
      <c r="AG471" s="3200"/>
      <c r="AH471" s="3201"/>
      <c r="AI471" s="3199">
        <f>+'6経営計画'!S49</f>
        <v>600</v>
      </c>
      <c r="AJ471" s="3200"/>
      <c r="AK471" s="3201"/>
      <c r="AL471" s="1498"/>
    </row>
    <row r="472" spans="1:38" ht="13.5" customHeight="1">
      <c r="A472" s="1503">
        <f>+'6経営計画'!B3</f>
        <v>2024</v>
      </c>
      <c r="B472" s="3199">
        <f>+'6経営計画'!H78</f>
        <v>90</v>
      </c>
      <c r="C472" s="3200"/>
      <c r="D472" s="3201"/>
      <c r="E472" s="3199">
        <f>+'6経営計画'!I54</f>
        <v>500</v>
      </c>
      <c r="F472" s="3200"/>
      <c r="G472" s="3201"/>
      <c r="H472" s="3199">
        <f>+'6経営計画'!J54</f>
        <v>510</v>
      </c>
      <c r="I472" s="3200"/>
      <c r="J472" s="3201"/>
      <c r="K472" s="3199">
        <f>+'6経営計画'!K54</f>
        <v>540</v>
      </c>
      <c r="L472" s="3200"/>
      <c r="M472" s="3201"/>
      <c r="N472" s="3199">
        <f>+'6経営計画'!L54</f>
        <v>580</v>
      </c>
      <c r="O472" s="3200"/>
      <c r="P472" s="3201"/>
      <c r="Q472" s="3199">
        <f>+'6経営計画'!M54</f>
        <v>550</v>
      </c>
      <c r="R472" s="3200"/>
      <c r="S472" s="3201"/>
      <c r="T472" s="3199">
        <f>+'6経営計画'!N54</f>
        <v>550</v>
      </c>
      <c r="U472" s="3200"/>
      <c r="V472" s="3201"/>
      <c r="W472" s="3199">
        <f>+'6経営計画'!P54</f>
        <v>550</v>
      </c>
      <c r="X472" s="3200"/>
      <c r="Y472" s="3201"/>
      <c r="Z472" s="3199">
        <f>+'6経営計画'!P54</f>
        <v>550</v>
      </c>
      <c r="AA472" s="3200"/>
      <c r="AB472" s="3201"/>
      <c r="AC472" s="3199">
        <f>+'6経営計画'!Q54</f>
        <v>550</v>
      </c>
      <c r="AD472" s="3200"/>
      <c r="AE472" s="3201"/>
      <c r="AF472" s="3199">
        <f>+'6経営計画'!R54</f>
        <v>550</v>
      </c>
      <c r="AG472" s="3200"/>
      <c r="AH472" s="3201"/>
      <c r="AI472" s="3199">
        <f>+'6経営計画'!S54</f>
        <v>550</v>
      </c>
      <c r="AJ472" s="3200"/>
      <c r="AK472" s="3201"/>
      <c r="AL472" s="1498"/>
    </row>
    <row r="473" spans="1:38" ht="13.5" customHeight="1">
      <c r="A473" s="1504"/>
      <c r="B473" s="1504"/>
      <c r="C473" s="1504"/>
      <c r="D473" s="1504"/>
      <c r="E473" s="1504"/>
      <c r="F473" s="1504"/>
      <c r="G473" s="1504"/>
      <c r="H473" s="1504"/>
      <c r="I473" s="1504"/>
      <c r="J473" s="1504"/>
      <c r="K473" s="1504"/>
      <c r="L473" s="1504"/>
      <c r="M473" s="1504"/>
      <c r="N473" s="1505"/>
      <c r="O473" s="1505"/>
      <c r="P473" s="1505"/>
      <c r="Q473" s="1506"/>
      <c r="R473" s="1506"/>
      <c r="S473" s="1506"/>
      <c r="T473" s="1506"/>
      <c r="U473" s="1506"/>
      <c r="V473" s="1506"/>
      <c r="W473" s="1506"/>
      <c r="X473" s="1506"/>
      <c r="Y473" s="1506"/>
      <c r="Z473" s="1506"/>
      <c r="AA473" s="1506"/>
      <c r="AB473" s="1506"/>
      <c r="AC473" s="1506"/>
      <c r="AD473" s="1506"/>
      <c r="AE473" s="1506"/>
      <c r="AF473" s="1506"/>
      <c r="AG473" s="1506"/>
      <c r="AH473" s="1506"/>
      <c r="AI473" s="1506"/>
      <c r="AJ473" s="1506"/>
      <c r="AK473" s="1506"/>
      <c r="AL473" s="1500"/>
    </row>
    <row r="474" spans="1:38" ht="13.5" customHeight="1">
      <c r="A474" s="1421" t="str">
        <f>+'6経営計画'!B67</f>
        <v>自動車燃料による二酸化炭素削減</v>
      </c>
      <c r="B474" s="1507"/>
      <c r="C474" s="1507"/>
      <c r="D474" s="1507"/>
      <c r="E474" s="1507"/>
      <c r="F474" s="1507"/>
      <c r="G474" s="1507"/>
      <c r="H474" s="1507"/>
      <c r="I474" s="1507"/>
      <c r="J474" s="1507"/>
      <c r="K474" s="1507"/>
      <c r="L474" s="1507"/>
      <c r="M474" s="1507"/>
      <c r="N474" s="3240" t="s">
        <v>1173</v>
      </c>
      <c r="O474" s="3240"/>
      <c r="P474" s="3240"/>
      <c r="Q474" s="3467" t="s">
        <v>1937</v>
      </c>
      <c r="R474" s="3468"/>
      <c r="S474" s="3468"/>
      <c r="T474" s="3468"/>
      <c r="U474" s="3468"/>
      <c r="V474" s="3468"/>
      <c r="W474" s="3468"/>
      <c r="X474" s="3468"/>
      <c r="Y474" s="3468"/>
      <c r="Z474" s="3468"/>
      <c r="AA474" s="3468"/>
      <c r="AB474" s="3468"/>
      <c r="AC474" s="3468"/>
      <c r="AD474" s="3468"/>
      <c r="AE474" s="3468"/>
      <c r="AF474" s="3468"/>
      <c r="AG474" s="3468"/>
      <c r="AH474" s="3468"/>
      <c r="AI474" s="3468"/>
      <c r="AJ474" s="3468"/>
      <c r="AK474" s="3469"/>
      <c r="AL474" s="1500"/>
    </row>
    <row r="475" spans="1:38" ht="13.5" customHeight="1">
      <c r="A475" s="3294" t="s">
        <v>486</v>
      </c>
      <c r="B475" s="3294"/>
      <c r="C475" s="3294"/>
      <c r="D475" s="3294"/>
      <c r="E475" s="3294"/>
      <c r="F475" s="3294"/>
      <c r="G475" s="3294"/>
      <c r="H475" s="3294"/>
      <c r="I475" s="3294"/>
      <c r="J475" s="3294"/>
      <c r="K475" s="3294"/>
      <c r="L475" s="3231"/>
      <c r="M475" s="3232"/>
      <c r="N475" s="3206" t="str">
        <f>+AA401</f>
        <v>〇</v>
      </c>
      <c r="O475" s="3207"/>
      <c r="P475" s="3207"/>
      <c r="Q475" s="3439">
        <f>+'6経営計画'!V78</f>
        <v>0</v>
      </c>
      <c r="R475" s="3144"/>
      <c r="S475" s="3144"/>
      <c r="T475" s="3144"/>
      <c r="U475" s="3144"/>
      <c r="V475" s="3144"/>
      <c r="W475" s="3144"/>
      <c r="X475" s="3144"/>
      <c r="Y475" s="3144"/>
      <c r="Z475" s="3144"/>
      <c r="AA475" s="3144"/>
      <c r="AB475" s="3144"/>
      <c r="AC475" s="3144"/>
      <c r="AD475" s="3144"/>
      <c r="AE475" s="3144"/>
      <c r="AF475" s="3144"/>
      <c r="AG475" s="3144"/>
      <c r="AH475" s="3144"/>
      <c r="AI475" s="3144"/>
      <c r="AJ475" s="3144"/>
      <c r="AK475" s="3440"/>
      <c r="AL475" s="1500"/>
    </row>
    <row r="476" spans="1:38" ht="13.5" customHeight="1">
      <c r="A476" s="3208" t="str">
        <f>+'6経営計画'!F67</f>
        <v>・エコドライブの徹底</v>
      </c>
      <c r="B476" s="3209"/>
      <c r="C476" s="3209"/>
      <c r="D476" s="3209"/>
      <c r="E476" s="3209"/>
      <c r="F476" s="3209"/>
      <c r="G476" s="3209"/>
      <c r="H476" s="3209"/>
      <c r="I476" s="3209"/>
      <c r="J476" s="3209"/>
      <c r="K476" s="3209"/>
      <c r="L476" s="3209"/>
      <c r="M476" s="3209"/>
      <c r="N476" s="3210" t="str">
        <f>+'6経営計画'!T67</f>
        <v>○</v>
      </c>
      <c r="O476" s="3210"/>
      <c r="P476" s="3210"/>
      <c r="Q476" s="3439"/>
      <c r="R476" s="3144"/>
      <c r="S476" s="3144"/>
      <c r="T476" s="3144"/>
      <c r="U476" s="3144"/>
      <c r="V476" s="3144"/>
      <c r="W476" s="3144"/>
      <c r="X476" s="3144"/>
      <c r="Y476" s="3144"/>
      <c r="Z476" s="3144"/>
      <c r="AA476" s="3144"/>
      <c r="AB476" s="3144"/>
      <c r="AC476" s="3144"/>
      <c r="AD476" s="3144"/>
      <c r="AE476" s="3144"/>
      <c r="AF476" s="3144"/>
      <c r="AG476" s="3144"/>
      <c r="AH476" s="3144"/>
      <c r="AI476" s="3144"/>
      <c r="AJ476" s="3144"/>
      <c r="AK476" s="3440"/>
      <c r="AL476" s="1500"/>
    </row>
    <row r="477" spans="1:38" ht="13.5" customHeight="1">
      <c r="A477" s="3211" t="str">
        <f>+'6経営計画'!F68</f>
        <v>・効率的なルートで配送</v>
      </c>
      <c r="B477" s="3212"/>
      <c r="C477" s="3212"/>
      <c r="D477" s="3212"/>
      <c r="E477" s="3212"/>
      <c r="F477" s="3212"/>
      <c r="G477" s="3212"/>
      <c r="H477" s="3212"/>
      <c r="I477" s="3212"/>
      <c r="J477" s="3212"/>
      <c r="K477" s="3212"/>
      <c r="L477" s="3212"/>
      <c r="M477" s="3212"/>
      <c r="N477" s="3213">
        <f>+'6経営計画'!T68</f>
        <v>0</v>
      </c>
      <c r="O477" s="3213"/>
      <c r="P477" s="3213"/>
      <c r="Q477" s="3439"/>
      <c r="R477" s="3144"/>
      <c r="S477" s="3144"/>
      <c r="T477" s="3144"/>
      <c r="U477" s="3144"/>
      <c r="V477" s="3144"/>
      <c r="W477" s="3144"/>
      <c r="X477" s="3144"/>
      <c r="Y477" s="3144"/>
      <c r="Z477" s="3144"/>
      <c r="AA477" s="3144"/>
      <c r="AB477" s="3144"/>
      <c r="AC477" s="3144"/>
      <c r="AD477" s="3144"/>
      <c r="AE477" s="3144"/>
      <c r="AF477" s="3144"/>
      <c r="AG477" s="3144"/>
      <c r="AH477" s="3144"/>
      <c r="AI477" s="3144"/>
      <c r="AJ477" s="3144"/>
      <c r="AK477" s="3440"/>
      <c r="AL477" s="1500"/>
    </row>
    <row r="478" spans="1:38" ht="13.5" customHeight="1">
      <c r="A478" s="3211" t="str">
        <f>+'6経営計画'!F69</f>
        <v>・エリア別営業活動の見直し</v>
      </c>
      <c r="B478" s="3212"/>
      <c r="C478" s="3212"/>
      <c r="D478" s="3212"/>
      <c r="E478" s="3212"/>
      <c r="F478" s="3212"/>
      <c r="G478" s="3212"/>
      <c r="H478" s="3212"/>
      <c r="I478" s="3212"/>
      <c r="J478" s="3212"/>
      <c r="K478" s="3212"/>
      <c r="L478" s="3212"/>
      <c r="M478" s="3212"/>
      <c r="N478" s="3213">
        <f>+'6経営計画'!T69</f>
        <v>0</v>
      </c>
      <c r="O478" s="3213"/>
      <c r="P478" s="3213"/>
      <c r="Q478" s="3439"/>
      <c r="R478" s="3144"/>
      <c r="S478" s="3144"/>
      <c r="T478" s="3144"/>
      <c r="U478" s="3144"/>
      <c r="V478" s="3144"/>
      <c r="W478" s="3144"/>
      <c r="X478" s="3144"/>
      <c r="Y478" s="3144"/>
      <c r="Z478" s="3144"/>
      <c r="AA478" s="3144"/>
      <c r="AB478" s="3144"/>
      <c r="AC478" s="3144"/>
      <c r="AD478" s="3144"/>
      <c r="AE478" s="3144"/>
      <c r="AF478" s="3144"/>
      <c r="AG478" s="3144"/>
      <c r="AH478" s="3144"/>
      <c r="AI478" s="3144"/>
      <c r="AJ478" s="3144"/>
      <c r="AK478" s="3440"/>
      <c r="AL478" s="1500"/>
    </row>
    <row r="479" spans="1:38" ht="13.5" customHeight="1">
      <c r="A479" s="3202"/>
      <c r="B479" s="3203"/>
      <c r="C479" s="3203"/>
      <c r="D479" s="3203"/>
      <c r="E479" s="3203"/>
      <c r="F479" s="3203"/>
      <c r="G479" s="3203"/>
      <c r="H479" s="3203"/>
      <c r="I479" s="3203"/>
      <c r="J479" s="3203"/>
      <c r="K479" s="3203"/>
      <c r="L479" s="3203"/>
      <c r="M479" s="3203"/>
      <c r="N479" s="3205"/>
      <c r="O479" s="3205"/>
      <c r="P479" s="3205"/>
      <c r="Q479" s="3441"/>
      <c r="R479" s="3442"/>
      <c r="S479" s="3442"/>
      <c r="T479" s="3442"/>
      <c r="U479" s="3442"/>
      <c r="V479" s="3442"/>
      <c r="W479" s="3442"/>
      <c r="X479" s="3442"/>
      <c r="Y479" s="3442"/>
      <c r="Z479" s="3442"/>
      <c r="AA479" s="3442"/>
      <c r="AB479" s="3442"/>
      <c r="AC479" s="3442"/>
      <c r="AD479" s="3442"/>
      <c r="AE479" s="3442"/>
      <c r="AF479" s="3442"/>
      <c r="AG479" s="3442"/>
      <c r="AH479" s="3442"/>
      <c r="AI479" s="3442"/>
      <c r="AJ479" s="3442"/>
      <c r="AK479" s="3443"/>
      <c r="AL479" s="1500"/>
    </row>
    <row r="480" spans="1:38" ht="13.5" customHeight="1">
      <c r="A480" s="1455"/>
      <c r="B480" s="1455"/>
      <c r="C480" s="1455"/>
      <c r="D480" s="1455"/>
      <c r="E480" s="1455"/>
      <c r="F480" s="1455"/>
      <c r="G480" s="1455"/>
      <c r="H480" s="1455"/>
      <c r="I480" s="1455"/>
      <c r="J480" s="1455"/>
      <c r="K480" s="1455"/>
      <c r="L480" s="1455"/>
      <c r="M480" s="1455"/>
      <c r="N480" s="1499"/>
      <c r="O480" s="1499"/>
      <c r="P480" s="1499"/>
      <c r="Q480" s="1456"/>
      <c r="R480" s="1456"/>
      <c r="S480" s="1456"/>
      <c r="T480" s="1456"/>
      <c r="U480" s="1456"/>
      <c r="V480" s="1456"/>
      <c r="W480" s="1456"/>
      <c r="X480" s="1456"/>
      <c r="Y480" s="1456"/>
      <c r="Z480" s="1456"/>
      <c r="AA480" s="1456"/>
      <c r="AB480" s="1456"/>
      <c r="AC480" s="1456"/>
      <c r="AD480" s="1456"/>
      <c r="AE480" s="1456"/>
      <c r="AF480" s="1456"/>
      <c r="AG480" s="1456"/>
      <c r="AH480" s="1456"/>
      <c r="AI480" s="1456"/>
      <c r="AJ480" s="1456"/>
      <c r="AK480" s="1456"/>
      <c r="AL480" s="1500"/>
    </row>
    <row r="481" spans="1:43" ht="13.5" customHeight="1">
      <c r="A481" s="1455"/>
      <c r="B481" s="1455"/>
      <c r="C481" s="1455"/>
      <c r="D481" s="1455"/>
      <c r="E481" s="1455"/>
      <c r="F481" s="1455"/>
      <c r="G481" s="1455"/>
      <c r="H481" s="1455"/>
      <c r="I481" s="1455"/>
      <c r="J481" s="1455"/>
      <c r="K481" s="1455"/>
      <c r="L481" s="1455"/>
      <c r="M481" s="1455"/>
      <c r="N481" s="1499"/>
      <c r="O481" s="1499"/>
      <c r="P481" s="1499"/>
      <c r="Q481" s="1455" t="s">
        <v>1667</v>
      </c>
      <c r="R481" s="1456"/>
      <c r="S481" s="1456"/>
      <c r="T481" s="1456"/>
      <c r="U481" s="1456"/>
      <c r="V481" s="1456"/>
      <c r="W481" s="1456"/>
      <c r="X481" s="1501"/>
      <c r="Y481" s="1456"/>
      <c r="Z481" s="1456"/>
      <c r="AA481" s="1456"/>
      <c r="AB481" s="1456"/>
      <c r="AC481" s="1456"/>
      <c r="AD481" s="1456"/>
      <c r="AE481" s="1456"/>
      <c r="AF481" s="1456"/>
      <c r="AG481" s="1456"/>
      <c r="AH481" s="1456"/>
      <c r="AI481" s="1456"/>
      <c r="AJ481" s="1456"/>
      <c r="AK481" s="1456"/>
      <c r="AL481" s="1500"/>
    </row>
    <row r="482" spans="1:43" ht="13.5" customHeight="1">
      <c r="A482" s="1455"/>
      <c r="B482" s="1455"/>
      <c r="C482" s="1455"/>
      <c r="D482" s="1455"/>
      <c r="E482" s="1455"/>
      <c r="F482" s="1455"/>
      <c r="G482" s="1455"/>
      <c r="H482" s="1455"/>
      <c r="I482" s="1455"/>
      <c r="J482" s="1455"/>
      <c r="K482" s="1455"/>
      <c r="L482" s="1455"/>
      <c r="M482" s="1455"/>
      <c r="N482" s="1499"/>
      <c r="O482" s="1499"/>
      <c r="P482" s="1499"/>
      <c r="Q482" s="1456"/>
      <c r="R482" s="1456"/>
      <c r="S482" s="1456"/>
      <c r="T482" s="1456"/>
      <c r="U482" s="1456"/>
      <c r="V482" s="1456"/>
      <c r="W482" s="1456"/>
      <c r="X482" s="1833"/>
      <c r="Y482" s="1833"/>
      <c r="Z482" s="1833"/>
      <c r="AA482" s="1833"/>
      <c r="AB482" s="1833"/>
      <c r="AC482" s="1833"/>
      <c r="AD482" s="1833"/>
      <c r="AE482" s="1833"/>
      <c r="AF482" s="1833"/>
      <c r="AG482" s="1833"/>
      <c r="AH482" s="1833"/>
      <c r="AI482" s="1833"/>
      <c r="AJ482" s="1833"/>
      <c r="AK482" s="1456"/>
      <c r="AL482" s="1500"/>
      <c r="AQ482" s="1420"/>
    </row>
    <row r="483" spans="1:43" ht="13.5" customHeight="1">
      <c r="A483" s="1455"/>
      <c r="B483" s="1455"/>
      <c r="C483" s="1455"/>
      <c r="D483" s="1455"/>
      <c r="E483" s="1455"/>
      <c r="F483" s="1455"/>
      <c r="G483" s="1455"/>
      <c r="H483" s="1455"/>
      <c r="I483" s="1455"/>
      <c r="J483" s="1455"/>
      <c r="K483" s="1455"/>
      <c r="L483" s="1455"/>
      <c r="M483" s="1455"/>
      <c r="N483" s="1499"/>
      <c r="O483" s="1499"/>
      <c r="P483" s="1499"/>
      <c r="Q483" s="1456"/>
      <c r="R483" s="1456"/>
      <c r="S483" s="1456"/>
      <c r="T483" s="1456"/>
      <c r="U483" s="1456"/>
      <c r="V483" s="1456"/>
      <c r="W483" s="1456"/>
      <c r="X483" s="1833"/>
      <c r="Y483" s="1833"/>
      <c r="Z483" s="1833"/>
      <c r="AA483" s="1833"/>
      <c r="AB483" s="1833"/>
      <c r="AC483" s="1833"/>
      <c r="AD483" s="1833"/>
      <c r="AE483" s="1833"/>
      <c r="AF483" s="1833"/>
      <c r="AG483" s="1833"/>
      <c r="AH483" s="1833"/>
      <c r="AI483" s="1833"/>
      <c r="AJ483" s="1833"/>
      <c r="AK483" s="1456"/>
      <c r="AL483" s="1500"/>
    </row>
    <row r="484" spans="1:43" ht="13.5" customHeight="1">
      <c r="A484" s="1455"/>
      <c r="B484" s="1455"/>
      <c r="C484" s="1455"/>
      <c r="D484" s="1455"/>
      <c r="E484" s="1455"/>
      <c r="F484" s="1455"/>
      <c r="G484" s="1455"/>
      <c r="H484" s="1455"/>
      <c r="I484" s="1455"/>
      <c r="J484" s="1455"/>
      <c r="K484" s="1455"/>
      <c r="L484" s="1455"/>
      <c r="M484" s="1455"/>
      <c r="N484" s="1499"/>
      <c r="O484" s="1499"/>
      <c r="P484" s="1499"/>
      <c r="Q484" s="1456"/>
      <c r="R484" s="1456"/>
      <c r="S484" s="1456"/>
      <c r="T484" s="1456"/>
      <c r="U484" s="1456"/>
      <c r="V484" s="1456"/>
      <c r="W484" s="1456"/>
      <c r="X484" s="1833"/>
      <c r="Y484" s="1833"/>
      <c r="Z484" s="1833"/>
      <c r="AA484" s="1833"/>
      <c r="AB484" s="1833"/>
      <c r="AC484" s="1833"/>
      <c r="AD484" s="1833"/>
      <c r="AE484" s="1833"/>
      <c r="AF484" s="1833"/>
      <c r="AG484" s="1833"/>
      <c r="AH484" s="1833"/>
      <c r="AI484" s="1833"/>
      <c r="AJ484" s="1833"/>
      <c r="AK484" s="1456"/>
      <c r="AL484" s="1500"/>
    </row>
    <row r="485" spans="1:43" ht="13.5" customHeight="1">
      <c r="A485" s="1455"/>
      <c r="B485" s="1455"/>
      <c r="C485" s="1455"/>
      <c r="D485" s="1455"/>
      <c r="E485" s="1455"/>
      <c r="F485" s="1455"/>
      <c r="G485" s="1455"/>
      <c r="H485" s="1455"/>
      <c r="I485" s="1455"/>
      <c r="J485" s="1455"/>
      <c r="K485" s="1455"/>
      <c r="L485" s="1455"/>
      <c r="M485" s="1455"/>
      <c r="N485" s="1499"/>
      <c r="O485" s="1499"/>
      <c r="P485" s="1499"/>
      <c r="Q485" s="1456"/>
      <c r="R485" s="1456"/>
      <c r="S485" s="1456"/>
      <c r="T485" s="1456"/>
      <c r="U485" s="1456"/>
      <c r="V485" s="1456"/>
      <c r="W485" s="1456"/>
      <c r="X485" s="1833"/>
      <c r="Y485" s="1833"/>
      <c r="Z485" s="1833"/>
      <c r="AA485" s="1833"/>
      <c r="AB485" s="1833"/>
      <c r="AC485" s="1833"/>
      <c r="AD485" s="1833"/>
      <c r="AE485" s="1833"/>
      <c r="AF485" s="1833"/>
      <c r="AG485" s="1833"/>
      <c r="AH485" s="1833"/>
      <c r="AI485" s="1833"/>
      <c r="AJ485" s="1833"/>
      <c r="AK485" s="1456"/>
      <c r="AL485" s="1500"/>
    </row>
    <row r="486" spans="1:43" ht="13.5" customHeight="1">
      <c r="A486" s="1455"/>
      <c r="B486" s="1455"/>
      <c r="C486" s="1455"/>
      <c r="D486" s="1455"/>
      <c r="E486" s="1455"/>
      <c r="F486" s="1455"/>
      <c r="G486" s="1455"/>
      <c r="H486" s="1455"/>
      <c r="I486" s="1455"/>
      <c r="J486" s="1455"/>
      <c r="K486" s="1455"/>
      <c r="L486" s="1455"/>
      <c r="M486" s="1455"/>
      <c r="N486" s="1499"/>
      <c r="O486" s="1499"/>
      <c r="P486" s="1499"/>
      <c r="Q486" s="1456"/>
      <c r="S486" s="1456"/>
      <c r="T486" s="1456"/>
      <c r="U486" s="1456"/>
      <c r="V486" s="1456"/>
      <c r="W486" s="1456"/>
      <c r="X486" s="1833"/>
      <c r="Y486" s="1833"/>
      <c r="Z486" s="1833"/>
      <c r="AA486" s="1833"/>
      <c r="AB486" s="1833"/>
      <c r="AC486" s="1833"/>
      <c r="AD486" s="1833"/>
      <c r="AE486" s="1833"/>
      <c r="AF486" s="1833"/>
      <c r="AG486" s="1833"/>
      <c r="AH486" s="1833"/>
      <c r="AI486" s="1833"/>
      <c r="AJ486" s="1833"/>
      <c r="AK486" s="1456"/>
      <c r="AL486" s="1500"/>
    </row>
    <row r="487" spans="1:43" ht="13.5" customHeight="1">
      <c r="A487" s="1455"/>
      <c r="B487" s="1455"/>
      <c r="C487" s="1455"/>
      <c r="D487" s="1455"/>
      <c r="E487" s="1455"/>
      <c r="F487" s="1455"/>
      <c r="G487" s="1455"/>
      <c r="H487" s="1455"/>
      <c r="I487" s="1455"/>
      <c r="J487" s="1455"/>
      <c r="K487" s="1455"/>
      <c r="L487" s="1455"/>
      <c r="M487" s="1455"/>
      <c r="N487" s="1499"/>
      <c r="O487" s="1499"/>
      <c r="P487" s="1499"/>
      <c r="Q487" s="1456"/>
      <c r="S487" s="1456"/>
      <c r="T487" s="1456"/>
      <c r="U487" s="1456"/>
      <c r="V487" s="1456"/>
      <c r="W487" s="1456"/>
      <c r="X487" s="1833"/>
      <c r="Y487" s="1833"/>
      <c r="Z487" s="1833"/>
      <c r="AA487" s="1833"/>
      <c r="AB487" s="1833"/>
      <c r="AC487" s="1833"/>
      <c r="AD487" s="1833"/>
      <c r="AE487" s="1833"/>
      <c r="AF487" s="1833"/>
      <c r="AG487" s="1833"/>
      <c r="AH487" s="1833"/>
      <c r="AI487" s="1833"/>
      <c r="AJ487" s="1833"/>
      <c r="AK487" s="1456"/>
      <c r="AL487" s="1500"/>
    </row>
    <row r="488" spans="1:43" ht="13.5" customHeight="1">
      <c r="A488" s="1455"/>
      <c r="B488" s="1455"/>
      <c r="C488" s="1455"/>
      <c r="D488" s="1455"/>
      <c r="E488" s="1455"/>
      <c r="F488" s="1455"/>
      <c r="G488" s="1455"/>
      <c r="H488" s="1455"/>
      <c r="I488" s="1455"/>
      <c r="J488" s="1455"/>
      <c r="K488" s="1455"/>
      <c r="L488" s="1455"/>
      <c r="M488" s="1455"/>
      <c r="N488" s="1499"/>
      <c r="O488" s="1499"/>
      <c r="P488" s="1499"/>
      <c r="Q488" s="1456"/>
      <c r="S488" s="1456"/>
      <c r="T488" s="1456"/>
      <c r="U488" s="1456"/>
      <c r="V488" s="1456"/>
      <c r="W488" s="1456"/>
      <c r="X488" s="1833"/>
      <c r="Y488" s="1833"/>
      <c r="Z488" s="1833"/>
      <c r="AA488" s="1833"/>
      <c r="AB488" s="1833"/>
      <c r="AC488" s="1833"/>
      <c r="AD488" s="1833"/>
      <c r="AE488" s="1833"/>
      <c r="AF488" s="1833"/>
      <c r="AG488" s="1833"/>
      <c r="AH488" s="1833"/>
      <c r="AI488" s="1833"/>
      <c r="AJ488" s="1833"/>
      <c r="AK488" s="1456"/>
      <c r="AL488" s="1500"/>
    </row>
    <row r="489" spans="1:43" ht="17.25" customHeight="1">
      <c r="A489" s="1455"/>
      <c r="B489" s="1455"/>
      <c r="C489" s="1455"/>
      <c r="D489" s="1455"/>
      <c r="E489" s="1455"/>
      <c r="F489" s="1455"/>
      <c r="G489" s="1455"/>
      <c r="H489" s="1455"/>
      <c r="I489" s="1455"/>
      <c r="J489" s="1455"/>
      <c r="K489" s="1455"/>
      <c r="L489" s="1455"/>
      <c r="M489" s="1455"/>
      <c r="N489" s="1499"/>
      <c r="O489" s="1499"/>
      <c r="P489" s="1499"/>
      <c r="Q489" s="1456"/>
      <c r="R489" s="1456"/>
      <c r="S489" s="1456"/>
      <c r="T489" s="1456"/>
      <c r="U489" s="1456"/>
      <c r="V489" s="1456"/>
      <c r="W489" s="1456"/>
      <c r="X489" s="1833"/>
      <c r="Y489" s="1833"/>
      <c r="Z489" s="1833"/>
      <c r="AA489" s="1833"/>
      <c r="AB489" s="1833"/>
      <c r="AC489" s="1833"/>
      <c r="AD489" s="1833"/>
      <c r="AE489" s="1833"/>
      <c r="AF489" s="1833"/>
      <c r="AG489" s="1833"/>
      <c r="AH489" s="1833"/>
      <c r="AI489" s="1833"/>
      <c r="AJ489" s="1833"/>
      <c r="AK489" s="1456"/>
      <c r="AL489" s="1497"/>
    </row>
    <row r="490" spans="1:43" ht="14.25" customHeight="1">
      <c r="A490" s="1455"/>
      <c r="B490" s="1455"/>
      <c r="C490" s="1455"/>
      <c r="D490" s="1455"/>
      <c r="E490" s="1455"/>
      <c r="F490" s="1455"/>
      <c r="G490" s="1455"/>
      <c r="H490" s="1455"/>
      <c r="I490" s="1455"/>
      <c r="J490" s="1455"/>
      <c r="K490" s="1455"/>
      <c r="L490" s="1455"/>
      <c r="M490" s="1455"/>
      <c r="N490" s="1499"/>
      <c r="O490" s="1499"/>
      <c r="P490" s="1499"/>
      <c r="Q490" s="1456"/>
      <c r="R490" s="1456"/>
      <c r="S490" s="1456"/>
      <c r="T490" s="1456"/>
      <c r="U490" s="1456"/>
      <c r="V490" s="1456"/>
      <c r="W490" s="1456"/>
      <c r="X490" s="1833"/>
      <c r="Y490" s="1833"/>
      <c r="Z490" s="1833"/>
      <c r="AA490" s="1833"/>
      <c r="AB490" s="1833"/>
      <c r="AC490" s="1833"/>
      <c r="AD490" s="1833"/>
      <c r="AE490" s="1833"/>
      <c r="AF490" s="1833"/>
      <c r="AG490" s="1833"/>
      <c r="AH490" s="1833"/>
      <c r="AI490" s="1833"/>
      <c r="AJ490" s="1833"/>
      <c r="AK490" s="1456"/>
      <c r="AL490" s="1497"/>
    </row>
    <row r="491" spans="1:43" ht="13.5" customHeight="1">
      <c r="A491" s="1455"/>
      <c r="B491" s="1455"/>
      <c r="C491" s="1455"/>
      <c r="D491" s="1455"/>
      <c r="E491" s="1455"/>
      <c r="F491" s="1455"/>
      <c r="G491" s="1455"/>
      <c r="H491" s="1455"/>
      <c r="I491" s="1455"/>
      <c r="J491" s="1455"/>
      <c r="K491" s="1455"/>
      <c r="L491" s="1455"/>
      <c r="M491" s="1455"/>
      <c r="N491" s="1499"/>
      <c r="O491" s="1499"/>
      <c r="P491" s="1499"/>
      <c r="Q491" s="1456"/>
      <c r="R491" s="1456"/>
      <c r="S491" s="1456"/>
      <c r="T491" s="1456"/>
      <c r="U491" s="1456"/>
      <c r="V491" s="1456"/>
      <c r="W491" s="1456"/>
      <c r="X491" s="1456"/>
      <c r="Y491" s="1456"/>
      <c r="Z491" s="1456"/>
      <c r="AA491" s="1456"/>
      <c r="AB491" s="1456"/>
      <c r="AC491" s="1456"/>
      <c r="AD491" s="1456"/>
      <c r="AE491" s="1456"/>
      <c r="AF491" s="1456"/>
      <c r="AG491" s="1456"/>
      <c r="AH491" s="1456"/>
      <c r="AI491" s="1456"/>
      <c r="AJ491" s="1456"/>
      <c r="AK491" s="1456"/>
      <c r="AL491" s="1498"/>
    </row>
    <row r="492" spans="1:43">
      <c r="A492" s="1435"/>
      <c r="B492" s="3193" t="str">
        <f>+B448</f>
        <v>4月</v>
      </c>
      <c r="C492" s="3194"/>
      <c r="D492" s="3195"/>
      <c r="E492" s="3193" t="str">
        <f>+E448</f>
        <v>5月</v>
      </c>
      <c r="F492" s="3194"/>
      <c r="G492" s="3195"/>
      <c r="H492" s="3193" t="str">
        <f>+H448</f>
        <v>6月</v>
      </c>
      <c r="I492" s="3194"/>
      <c r="J492" s="3195"/>
      <c r="K492" s="3193" t="str">
        <f>+K448</f>
        <v>7月</v>
      </c>
      <c r="L492" s="3194"/>
      <c r="M492" s="3195"/>
      <c r="N492" s="3193" t="str">
        <f>+N448</f>
        <v>8月</v>
      </c>
      <c r="O492" s="3194"/>
      <c r="P492" s="3195"/>
      <c r="Q492" s="3193" t="str">
        <f>+Q448</f>
        <v>9月</v>
      </c>
      <c r="R492" s="3194"/>
      <c r="S492" s="3195"/>
      <c r="T492" s="3193" t="str">
        <f>+T448</f>
        <v>10月</v>
      </c>
      <c r="U492" s="3194"/>
      <c r="V492" s="3195"/>
      <c r="W492" s="3193" t="str">
        <f>+W448</f>
        <v>11月</v>
      </c>
      <c r="X492" s="3194"/>
      <c r="Y492" s="3195"/>
      <c r="Z492" s="3193" t="str">
        <f>+Z448</f>
        <v>12月</v>
      </c>
      <c r="AA492" s="3194"/>
      <c r="AB492" s="3195"/>
      <c r="AC492" s="3193" t="str">
        <f>+AC448</f>
        <v>1月</v>
      </c>
      <c r="AD492" s="3194"/>
      <c r="AE492" s="3195"/>
      <c r="AF492" s="3193" t="str">
        <f>+AF448</f>
        <v>2月</v>
      </c>
      <c r="AG492" s="3194"/>
      <c r="AH492" s="3195"/>
      <c r="AI492" s="3193" t="str">
        <f>+AI448</f>
        <v>3月</v>
      </c>
      <c r="AJ492" s="3194"/>
      <c r="AK492" s="3195"/>
      <c r="AL492" s="1498"/>
    </row>
    <row r="493" spans="1:43">
      <c r="A493" s="1503">
        <f>+'6経営計画'!B70</f>
        <v>2023</v>
      </c>
      <c r="B493" s="3199">
        <f>+'6経営計画'!H71</f>
        <v>100</v>
      </c>
      <c r="C493" s="3200"/>
      <c r="D493" s="3201"/>
      <c r="E493" s="3199">
        <f>+'6経営計画'!I71</f>
        <v>100</v>
      </c>
      <c r="F493" s="3200"/>
      <c r="G493" s="3201"/>
      <c r="H493" s="3199">
        <f>+'6経営計画'!J71</f>
        <v>100</v>
      </c>
      <c r="I493" s="3200"/>
      <c r="J493" s="3201"/>
      <c r="K493" s="3199">
        <f>+'6経営計画'!K71</f>
        <v>100</v>
      </c>
      <c r="L493" s="3200"/>
      <c r="M493" s="3201"/>
      <c r="N493" s="3199">
        <f>+'6経営計画'!L71</f>
        <v>100</v>
      </c>
      <c r="O493" s="3200"/>
      <c r="P493" s="3201"/>
      <c r="Q493" s="3199">
        <f>+'6経営計画'!M71</f>
        <v>100</v>
      </c>
      <c r="R493" s="3200"/>
      <c r="S493" s="3201"/>
      <c r="T493" s="3199">
        <f>+'6経営計画'!N71</f>
        <v>100</v>
      </c>
      <c r="U493" s="3200"/>
      <c r="V493" s="3201"/>
      <c r="W493" s="3199">
        <f>+'6経営計画'!O71</f>
        <v>100</v>
      </c>
      <c r="X493" s="3200"/>
      <c r="Y493" s="3201"/>
      <c r="Z493" s="3199">
        <f>+'6経営計画'!P71</f>
        <v>100</v>
      </c>
      <c r="AA493" s="3200"/>
      <c r="AB493" s="3201"/>
      <c r="AC493" s="3199">
        <f>+'6経営計画'!Q71</f>
        <v>100</v>
      </c>
      <c r="AD493" s="3200"/>
      <c r="AE493" s="3201"/>
      <c r="AF493" s="3199">
        <f>+'6経営計画'!R71</f>
        <v>100</v>
      </c>
      <c r="AG493" s="3200"/>
      <c r="AH493" s="3201"/>
      <c r="AI493" s="3199">
        <f>+'6経営計画'!S71</f>
        <v>100</v>
      </c>
      <c r="AJ493" s="3200"/>
      <c r="AK493" s="3201"/>
      <c r="AL493" s="1498"/>
    </row>
    <row r="494" spans="1:43" ht="13.5" customHeight="1">
      <c r="A494" s="1503">
        <f>+'6経営計画'!B3</f>
        <v>2024</v>
      </c>
      <c r="B494" s="3199">
        <f>+'6経営計画'!H78</f>
        <v>90</v>
      </c>
      <c r="C494" s="3200"/>
      <c r="D494" s="3201"/>
      <c r="E494" s="3199">
        <f>+'6経営計画'!I78</f>
        <v>90</v>
      </c>
      <c r="F494" s="3200"/>
      <c r="G494" s="3201"/>
      <c r="H494" s="3199">
        <f>+'6経営計画'!J78</f>
        <v>90</v>
      </c>
      <c r="I494" s="3200"/>
      <c r="J494" s="3201"/>
      <c r="K494" s="3199">
        <f>+'6経営計画'!K78</f>
        <v>90</v>
      </c>
      <c r="L494" s="3200"/>
      <c r="M494" s="3201"/>
      <c r="N494" s="3199">
        <f>+'6経営計画'!L78</f>
        <v>90</v>
      </c>
      <c r="O494" s="3200"/>
      <c r="P494" s="3201"/>
      <c r="Q494" s="3199">
        <f>+'6経営計画'!M78</f>
        <v>90</v>
      </c>
      <c r="R494" s="3200"/>
      <c r="S494" s="3201"/>
      <c r="T494" s="3199">
        <f>+'6経営計画'!N78</f>
        <v>90</v>
      </c>
      <c r="U494" s="3200"/>
      <c r="V494" s="3201"/>
      <c r="W494" s="3199">
        <f>+'6経営計画'!O78</f>
        <v>90</v>
      </c>
      <c r="X494" s="3200"/>
      <c r="Y494" s="3201"/>
      <c r="Z494" s="3199">
        <f>+'6経営計画'!P78</f>
        <v>90</v>
      </c>
      <c r="AA494" s="3200"/>
      <c r="AB494" s="3201"/>
      <c r="AC494" s="3199">
        <f>+'6経営計画'!Q78</f>
        <v>90</v>
      </c>
      <c r="AD494" s="3200"/>
      <c r="AE494" s="3201"/>
      <c r="AF494" s="3199">
        <f>+'6経営計画'!R78</f>
        <v>90</v>
      </c>
      <c r="AG494" s="3200"/>
      <c r="AH494" s="3201"/>
      <c r="AI494" s="3199">
        <f>+'6経営計画'!S78</f>
        <v>90</v>
      </c>
      <c r="AJ494" s="3200"/>
      <c r="AK494" s="3201"/>
      <c r="AL494" s="1498"/>
    </row>
    <row r="495" spans="1:43" ht="13.5" customHeight="1">
      <c r="A495" s="1504"/>
      <c r="B495" s="1504"/>
      <c r="C495" s="1504"/>
      <c r="D495" s="1504"/>
      <c r="E495" s="1504"/>
      <c r="F495" s="1504"/>
      <c r="G495" s="1504"/>
      <c r="H495" s="1504"/>
      <c r="I495" s="1504"/>
      <c r="J495" s="1504"/>
      <c r="K495" s="1504"/>
      <c r="L495" s="1504"/>
      <c r="M495" s="1504"/>
      <c r="N495" s="1505"/>
      <c r="O495" s="1505"/>
      <c r="P495" s="1505"/>
      <c r="Q495" s="1506"/>
      <c r="R495" s="1506"/>
      <c r="S495" s="1506"/>
      <c r="T495" s="1506"/>
      <c r="U495" s="1506"/>
      <c r="V495" s="1506"/>
      <c r="W495" s="1506"/>
      <c r="X495" s="1506"/>
      <c r="Y495" s="1506"/>
      <c r="Z495" s="1506"/>
      <c r="AA495" s="1506"/>
      <c r="AB495" s="1506"/>
      <c r="AC495" s="1506"/>
      <c r="AD495" s="1506"/>
      <c r="AE495" s="1506"/>
      <c r="AF495" s="1506"/>
      <c r="AG495" s="1506"/>
      <c r="AH495" s="1506"/>
      <c r="AI495" s="1506"/>
      <c r="AJ495" s="1506"/>
      <c r="AK495" s="1506"/>
      <c r="AL495" s="1500"/>
    </row>
    <row r="496" spans="1:43" ht="13.5" customHeight="1">
      <c r="A496" s="1455"/>
      <c r="B496" s="1455"/>
      <c r="C496" s="1455"/>
      <c r="D496" s="1455"/>
      <c r="E496" s="1455"/>
      <c r="F496" s="1455"/>
      <c r="G496" s="1455"/>
      <c r="H496" s="1455"/>
      <c r="I496" s="1455"/>
      <c r="J496" s="1455"/>
      <c r="K496" s="1455"/>
      <c r="L496" s="1455"/>
      <c r="M496" s="1455"/>
      <c r="N496" s="1499"/>
      <c r="O496" s="1499"/>
      <c r="P496" s="1499"/>
      <c r="Q496" s="1456"/>
      <c r="R496" s="1456"/>
      <c r="S496" s="1456"/>
      <c r="T496" s="1456"/>
      <c r="U496" s="1456"/>
      <c r="V496" s="1456"/>
      <c r="W496" s="1456"/>
      <c r="X496" s="1456"/>
      <c r="Y496" s="1456"/>
      <c r="Z496" s="1456"/>
      <c r="AA496" s="1456"/>
      <c r="AB496" s="1456"/>
      <c r="AC496" s="1456"/>
      <c r="AD496" s="1456"/>
      <c r="AE496" s="1456"/>
      <c r="AF496" s="1456"/>
      <c r="AG496" s="1456"/>
      <c r="AH496" s="1456"/>
      <c r="AI496" s="1456"/>
      <c r="AJ496" s="1456"/>
      <c r="AK496" s="1456"/>
      <c r="AL496" s="1500"/>
    </row>
    <row r="497" spans="1:43" ht="13.5" customHeight="1">
      <c r="A497" s="1455"/>
      <c r="B497" s="1455"/>
      <c r="C497" s="1455"/>
      <c r="D497" s="1455"/>
      <c r="E497" s="1455"/>
      <c r="F497" s="1455"/>
      <c r="G497" s="1455"/>
      <c r="H497" s="1455"/>
      <c r="I497" s="1455"/>
      <c r="J497" s="1455"/>
      <c r="K497" s="1455"/>
      <c r="L497" s="1455"/>
      <c r="M497" s="1455"/>
      <c r="N497" s="1499"/>
      <c r="O497" s="1499"/>
      <c r="P497" s="1499"/>
      <c r="Q497" s="1455" t="s">
        <v>1667</v>
      </c>
      <c r="R497" s="1456"/>
      <c r="S497" s="1456"/>
      <c r="T497" s="1456"/>
      <c r="U497" s="1456"/>
      <c r="V497" s="1456"/>
      <c r="W497" s="1456"/>
      <c r="X497" s="1501"/>
      <c r="Y497" s="1456"/>
      <c r="Z497" s="1456"/>
      <c r="AA497" s="1456"/>
      <c r="AB497" s="1456"/>
      <c r="AC497" s="1456"/>
      <c r="AD497" s="1456"/>
      <c r="AE497" s="1456"/>
      <c r="AF497" s="1456"/>
      <c r="AG497" s="1456"/>
      <c r="AH497" s="1456"/>
      <c r="AI497" s="1456"/>
      <c r="AJ497" s="1456"/>
      <c r="AK497" s="1456"/>
      <c r="AL497" s="1500"/>
    </row>
    <row r="498" spans="1:43" ht="13.5" customHeight="1">
      <c r="A498" s="1455"/>
      <c r="B498" s="1455"/>
      <c r="C498" s="1455"/>
      <c r="D498" s="1455"/>
      <c r="E498" s="1455"/>
      <c r="F498" s="1455"/>
      <c r="G498" s="1455"/>
      <c r="H498" s="1455"/>
      <c r="I498" s="1455"/>
      <c r="J498" s="1455"/>
      <c r="K498" s="1455"/>
      <c r="L498" s="1455"/>
      <c r="M498" s="1455"/>
      <c r="N498" s="1499"/>
      <c r="O498" s="1499"/>
      <c r="P498" s="1499"/>
      <c r="Q498" s="1456"/>
      <c r="R498" s="1456"/>
      <c r="S498" s="1456"/>
      <c r="T498" s="1456"/>
      <c r="U498" s="1456"/>
      <c r="V498" s="1456"/>
      <c r="W498" s="1456"/>
      <c r="X498" s="1833"/>
      <c r="Y498" s="1833"/>
      <c r="Z498" s="1833"/>
      <c r="AA498" s="1833"/>
      <c r="AB498" s="1833"/>
      <c r="AC498" s="1833"/>
      <c r="AD498" s="1833"/>
      <c r="AE498" s="1833"/>
      <c r="AF498" s="1833"/>
      <c r="AG498" s="1833"/>
      <c r="AH498" s="1833"/>
      <c r="AI498" s="1833"/>
      <c r="AJ498" s="1833"/>
      <c r="AK498" s="1456"/>
      <c r="AL498" s="1500"/>
    </row>
    <row r="499" spans="1:43" ht="13.5" customHeight="1">
      <c r="A499" s="1455"/>
      <c r="B499" s="1455"/>
      <c r="C499" s="1455"/>
      <c r="D499" s="1455"/>
      <c r="E499" s="1455"/>
      <c r="F499" s="1455"/>
      <c r="G499" s="1455"/>
      <c r="H499" s="1455"/>
      <c r="I499" s="1455"/>
      <c r="J499" s="1455"/>
      <c r="K499" s="1455"/>
      <c r="L499" s="1455"/>
      <c r="M499" s="1455"/>
      <c r="N499" s="1499"/>
      <c r="O499" s="1499"/>
      <c r="P499" s="1499"/>
      <c r="Q499" s="1456"/>
      <c r="R499" s="1456"/>
      <c r="S499" s="1456"/>
      <c r="T499" s="1456"/>
      <c r="U499" s="1456"/>
      <c r="V499" s="1456"/>
      <c r="W499" s="1456"/>
      <c r="X499" s="1833"/>
      <c r="Y499" s="1833"/>
      <c r="Z499" s="1833"/>
      <c r="AA499" s="1833"/>
      <c r="AB499" s="1833"/>
      <c r="AC499" s="1833"/>
      <c r="AD499" s="1833"/>
      <c r="AE499" s="1833"/>
      <c r="AF499" s="1833"/>
      <c r="AG499" s="1833"/>
      <c r="AH499" s="1833"/>
      <c r="AI499" s="1833"/>
      <c r="AJ499" s="1833"/>
      <c r="AK499" s="1456"/>
      <c r="AL499" s="1500"/>
    </row>
    <row r="500" spans="1:43" ht="13.5" customHeight="1">
      <c r="A500" s="1455"/>
      <c r="B500" s="1455"/>
      <c r="C500" s="1455"/>
      <c r="D500" s="1455"/>
      <c r="E500" s="1455"/>
      <c r="F500" s="1455"/>
      <c r="G500" s="1455"/>
      <c r="H500" s="1455"/>
      <c r="I500" s="1455"/>
      <c r="J500" s="1455"/>
      <c r="K500" s="1455"/>
      <c r="L500" s="1455"/>
      <c r="M500" s="1455"/>
      <c r="N500" s="1499"/>
      <c r="O500" s="1499"/>
      <c r="P500" s="1499"/>
      <c r="Q500" s="1456"/>
      <c r="R500" s="1456"/>
      <c r="S500" s="1456"/>
      <c r="T500" s="1456"/>
      <c r="U500" s="1456"/>
      <c r="V500" s="1456"/>
      <c r="W500" s="1456"/>
      <c r="X500" s="1833"/>
      <c r="Y500" s="1833"/>
      <c r="Z500" s="1833"/>
      <c r="AA500" s="1833"/>
      <c r="AB500" s="1833"/>
      <c r="AC500" s="1833"/>
      <c r="AD500" s="1833"/>
      <c r="AE500" s="1833"/>
      <c r="AF500" s="1833"/>
      <c r="AG500" s="1833"/>
      <c r="AH500" s="1833"/>
      <c r="AI500" s="1833"/>
      <c r="AJ500" s="1833"/>
      <c r="AK500" s="1456"/>
      <c r="AL500" s="1500"/>
    </row>
    <row r="501" spans="1:43" ht="13.5" customHeight="1">
      <c r="A501" s="1455"/>
      <c r="B501" s="1455"/>
      <c r="C501" s="1455"/>
      <c r="D501" s="1455"/>
      <c r="E501" s="1455"/>
      <c r="F501" s="1455"/>
      <c r="G501" s="1455"/>
      <c r="H501" s="1455"/>
      <c r="I501" s="1455"/>
      <c r="J501" s="1455"/>
      <c r="K501" s="1455"/>
      <c r="L501" s="1455"/>
      <c r="M501" s="1455"/>
      <c r="N501" s="1499"/>
      <c r="O501" s="1499"/>
      <c r="P501" s="1499"/>
      <c r="Q501" s="1456"/>
      <c r="R501" s="1456"/>
      <c r="S501" s="1456"/>
      <c r="T501" s="1456"/>
      <c r="U501" s="1456"/>
      <c r="V501" s="1456"/>
      <c r="W501" s="1456"/>
      <c r="X501" s="1833"/>
      <c r="Y501" s="1833"/>
      <c r="Z501" s="1833"/>
      <c r="AA501" s="1833"/>
      <c r="AB501" s="1833"/>
      <c r="AC501" s="1833"/>
      <c r="AD501" s="1833"/>
      <c r="AE501" s="1833"/>
      <c r="AF501" s="1833"/>
      <c r="AG501" s="1833"/>
      <c r="AH501" s="1833"/>
      <c r="AI501" s="1833"/>
      <c r="AJ501" s="1833"/>
      <c r="AK501" s="1456"/>
      <c r="AL501" s="1500"/>
    </row>
    <row r="502" spans="1:43" ht="13.5" customHeight="1">
      <c r="A502" s="1455"/>
      <c r="B502" s="1455"/>
      <c r="C502" s="1455"/>
      <c r="D502" s="1455"/>
      <c r="E502" s="1455"/>
      <c r="F502" s="1455"/>
      <c r="G502" s="1455"/>
      <c r="H502" s="1455"/>
      <c r="I502" s="1455"/>
      <c r="J502" s="1455"/>
      <c r="K502" s="1455"/>
      <c r="L502" s="1455"/>
      <c r="M502" s="1455"/>
      <c r="N502" s="1499"/>
      <c r="O502" s="1499"/>
      <c r="P502" s="1499"/>
      <c r="Q502" s="1456"/>
      <c r="S502" s="1456"/>
      <c r="T502" s="1456"/>
      <c r="U502" s="1456"/>
      <c r="V502" s="1456"/>
      <c r="W502" s="1456"/>
      <c r="X502" s="1833"/>
      <c r="Y502" s="1833"/>
      <c r="Z502" s="1833"/>
      <c r="AA502" s="1833"/>
      <c r="AB502" s="1833"/>
      <c r="AC502" s="1833"/>
      <c r="AD502" s="1833"/>
      <c r="AE502" s="1833"/>
      <c r="AF502" s="1833"/>
      <c r="AG502" s="1833"/>
      <c r="AH502" s="1833"/>
      <c r="AI502" s="1833"/>
      <c r="AJ502" s="1833"/>
      <c r="AK502" s="1456"/>
      <c r="AL502" s="1500"/>
    </row>
    <row r="503" spans="1:43" ht="13.5" customHeight="1">
      <c r="A503" s="1455"/>
      <c r="B503" s="1455"/>
      <c r="C503" s="1455"/>
      <c r="D503" s="1455"/>
      <c r="E503" s="1455"/>
      <c r="F503" s="1455"/>
      <c r="G503" s="1455"/>
      <c r="H503" s="1455"/>
      <c r="I503" s="1455"/>
      <c r="J503" s="1455"/>
      <c r="K503" s="1455"/>
      <c r="L503" s="1455"/>
      <c r="M503" s="1455"/>
      <c r="N503" s="1499"/>
      <c r="O503" s="1499"/>
      <c r="P503" s="1499"/>
      <c r="Q503" s="1456"/>
      <c r="S503" s="1456"/>
      <c r="T503" s="1456"/>
      <c r="U503" s="1456"/>
      <c r="V503" s="1456"/>
      <c r="W503" s="1456"/>
      <c r="X503" s="1833"/>
      <c r="Y503" s="1833"/>
      <c r="Z503" s="1833"/>
      <c r="AA503" s="1833"/>
      <c r="AB503" s="1833"/>
      <c r="AC503" s="1833"/>
      <c r="AD503" s="1833"/>
      <c r="AE503" s="1833"/>
      <c r="AF503" s="1833"/>
      <c r="AG503" s="1833"/>
      <c r="AH503" s="1833"/>
      <c r="AI503" s="1833"/>
      <c r="AJ503" s="1833"/>
      <c r="AK503" s="1456"/>
      <c r="AL503" s="1500"/>
    </row>
    <row r="504" spans="1:43" ht="13.5" customHeight="1">
      <c r="A504" s="1455"/>
      <c r="B504" s="1455"/>
      <c r="C504" s="1455"/>
      <c r="D504" s="1455"/>
      <c r="E504" s="1455"/>
      <c r="F504" s="1455"/>
      <c r="G504" s="1455"/>
      <c r="H504" s="1455"/>
      <c r="I504" s="1455"/>
      <c r="J504" s="1455"/>
      <c r="K504" s="1455"/>
      <c r="L504" s="1455"/>
      <c r="M504" s="1455"/>
      <c r="N504" s="1499"/>
      <c r="O504" s="1499"/>
      <c r="P504" s="1499"/>
      <c r="Q504" s="1456"/>
      <c r="S504" s="1456"/>
      <c r="T504" s="1456"/>
      <c r="U504" s="1456"/>
      <c r="V504" s="1456"/>
      <c r="W504" s="1456"/>
      <c r="X504" s="1833"/>
      <c r="Y504" s="1833"/>
      <c r="Z504" s="1833"/>
      <c r="AA504" s="1833"/>
      <c r="AB504" s="1833"/>
      <c r="AC504" s="1833"/>
      <c r="AD504" s="1833"/>
      <c r="AE504" s="1833"/>
      <c r="AF504" s="1833"/>
      <c r="AG504" s="1833"/>
      <c r="AH504" s="1833"/>
      <c r="AI504" s="1833"/>
      <c r="AJ504" s="1833"/>
      <c r="AK504" s="1456"/>
      <c r="AL504" s="1500"/>
      <c r="AQ504" s="1420"/>
    </row>
    <row r="505" spans="1:43" ht="13.5" customHeight="1">
      <c r="A505" s="1455"/>
      <c r="B505" s="1455"/>
      <c r="C505" s="1455"/>
      <c r="D505" s="1455"/>
      <c r="E505" s="1455"/>
      <c r="F505" s="1455"/>
      <c r="G505" s="1455"/>
      <c r="H505" s="1455"/>
      <c r="I505" s="1455"/>
      <c r="J505" s="1455"/>
      <c r="K505" s="1455"/>
      <c r="L505" s="1455"/>
      <c r="M505" s="1455"/>
      <c r="N505" s="1499"/>
      <c r="O505" s="1499"/>
      <c r="P505" s="1499"/>
      <c r="Q505" s="1456"/>
      <c r="R505" s="1456"/>
      <c r="S505" s="1456"/>
      <c r="T505" s="1456"/>
      <c r="U505" s="1456"/>
      <c r="V505" s="1456"/>
      <c r="W505" s="1456"/>
      <c r="X505" s="1833"/>
      <c r="Y505" s="1833"/>
      <c r="Z505" s="1833"/>
      <c r="AA505" s="1833"/>
      <c r="AB505" s="1833"/>
      <c r="AC505" s="1833"/>
      <c r="AD505" s="1833"/>
      <c r="AE505" s="1833"/>
      <c r="AF505" s="1833"/>
      <c r="AG505" s="1833"/>
      <c r="AH505" s="1833"/>
      <c r="AI505" s="1833"/>
      <c r="AJ505" s="1833"/>
      <c r="AK505" s="1456"/>
      <c r="AL505" s="1500"/>
    </row>
    <row r="506" spans="1:43" ht="13.5" customHeight="1">
      <c r="A506" s="1455"/>
      <c r="B506" s="1455"/>
      <c r="C506" s="1455"/>
      <c r="D506" s="1455"/>
      <c r="E506" s="1455"/>
      <c r="F506" s="1455"/>
      <c r="G506" s="1455"/>
      <c r="H506" s="1455"/>
      <c r="I506" s="1455"/>
      <c r="J506" s="1455"/>
      <c r="K506" s="1455"/>
      <c r="L506" s="1455"/>
      <c r="M506" s="1455"/>
      <c r="N506" s="1499"/>
      <c r="O506" s="1499"/>
      <c r="P506" s="1499"/>
      <c r="Q506" s="1456"/>
      <c r="R506" s="1456"/>
      <c r="S506" s="1456"/>
      <c r="T506" s="1456"/>
      <c r="U506" s="1456"/>
      <c r="V506" s="1456"/>
      <c r="W506" s="1456"/>
      <c r="X506" s="1833"/>
      <c r="Y506" s="1833"/>
      <c r="Z506" s="1833"/>
      <c r="AA506" s="1833"/>
      <c r="AB506" s="1833"/>
      <c r="AC506" s="1833"/>
      <c r="AD506" s="1833"/>
      <c r="AE506" s="1833"/>
      <c r="AF506" s="1833"/>
      <c r="AG506" s="1833"/>
      <c r="AH506" s="1833"/>
      <c r="AI506" s="1833"/>
      <c r="AJ506" s="1833"/>
      <c r="AK506" s="1456"/>
      <c r="AL506" s="1500"/>
    </row>
    <row r="507" spans="1:43" ht="13.5" customHeight="1">
      <c r="A507" s="1455"/>
      <c r="B507" s="1455"/>
      <c r="C507" s="1455"/>
      <c r="D507" s="1455"/>
      <c r="E507" s="1455"/>
      <c r="F507" s="1455"/>
      <c r="G507" s="1455"/>
      <c r="H507" s="1455"/>
      <c r="I507" s="1455"/>
      <c r="J507" s="1455"/>
      <c r="K507" s="1455"/>
      <c r="L507" s="1455"/>
      <c r="M507" s="1455"/>
      <c r="N507" s="1499"/>
      <c r="O507" s="1499"/>
      <c r="P507" s="1499"/>
      <c r="Q507" s="1456"/>
      <c r="R507" s="1456"/>
      <c r="S507" s="1456"/>
      <c r="T507" s="1456"/>
      <c r="U507" s="1456"/>
      <c r="V507" s="1456"/>
      <c r="W507" s="1456"/>
      <c r="X507" s="1456"/>
      <c r="Y507" s="1456"/>
      <c r="Z507" s="1456"/>
      <c r="AA507" s="1456"/>
      <c r="AB507" s="1456"/>
      <c r="AC507" s="1456"/>
      <c r="AD507" s="1456"/>
      <c r="AE507" s="1456"/>
      <c r="AF507" s="1456"/>
      <c r="AG507" s="1456"/>
      <c r="AH507" s="1456"/>
      <c r="AI507" s="1456"/>
      <c r="AJ507" s="1456"/>
      <c r="AK507" s="1456"/>
      <c r="AL507" s="1500"/>
    </row>
    <row r="508" spans="1:43" ht="13.5" customHeight="1">
      <c r="A508" s="1435"/>
      <c r="B508" s="3193" t="str">
        <f>+B448</f>
        <v>4月</v>
      </c>
      <c r="C508" s="3194"/>
      <c r="D508" s="3195"/>
      <c r="E508" s="3193" t="str">
        <f t="shared" ref="E508" si="1">+E448</f>
        <v>5月</v>
      </c>
      <c r="F508" s="3194"/>
      <c r="G508" s="3195"/>
      <c r="H508" s="3193" t="str">
        <f t="shared" ref="H508" si="2">+H448</f>
        <v>6月</v>
      </c>
      <c r="I508" s="3194"/>
      <c r="J508" s="3195"/>
      <c r="K508" s="3193" t="str">
        <f t="shared" ref="K508" si="3">+K448</f>
        <v>7月</v>
      </c>
      <c r="L508" s="3194"/>
      <c r="M508" s="3195"/>
      <c r="N508" s="3193" t="str">
        <f t="shared" ref="N508" si="4">+N448</f>
        <v>8月</v>
      </c>
      <c r="O508" s="3194"/>
      <c r="P508" s="3195"/>
      <c r="Q508" s="3193" t="str">
        <f t="shared" ref="Q508" si="5">+Q448</f>
        <v>9月</v>
      </c>
      <c r="R508" s="3194"/>
      <c r="S508" s="3195"/>
      <c r="T508" s="3193" t="str">
        <f t="shared" ref="T508" si="6">+T448</f>
        <v>10月</v>
      </c>
      <c r="U508" s="3194"/>
      <c r="V508" s="3195"/>
      <c r="W508" s="3193" t="str">
        <f t="shared" ref="W508" si="7">+W448</f>
        <v>11月</v>
      </c>
      <c r="X508" s="3194"/>
      <c r="Y508" s="3195"/>
      <c r="Z508" s="3193" t="str">
        <f t="shared" ref="Z508" si="8">+Z448</f>
        <v>12月</v>
      </c>
      <c r="AA508" s="3194"/>
      <c r="AB508" s="3195"/>
      <c r="AC508" s="3193" t="str">
        <f t="shared" ref="AC508" si="9">+AC448</f>
        <v>1月</v>
      </c>
      <c r="AD508" s="3194"/>
      <c r="AE508" s="3195"/>
      <c r="AF508" s="3193" t="str">
        <f t="shared" ref="AF508" si="10">+AF448</f>
        <v>2月</v>
      </c>
      <c r="AG508" s="3194"/>
      <c r="AH508" s="3195"/>
      <c r="AI508" s="3193" t="str">
        <f t="shared" ref="AI508" si="11">+AI448</f>
        <v>3月</v>
      </c>
      <c r="AJ508" s="3194"/>
      <c r="AK508" s="3195"/>
      <c r="AL508" s="1500"/>
    </row>
    <row r="509" spans="1:43" ht="13.5" customHeight="1">
      <c r="A509" s="1503">
        <f>+'6経営計画'!B70</f>
        <v>2023</v>
      </c>
      <c r="B509" s="3199">
        <f>+'6経営計画'!H72</f>
        <v>200</v>
      </c>
      <c r="C509" s="3200"/>
      <c r="D509" s="3201"/>
      <c r="E509" s="3199">
        <f>+'6経営計画'!I72</f>
        <v>200</v>
      </c>
      <c r="F509" s="3200"/>
      <c r="G509" s="3201"/>
      <c r="H509" s="3199">
        <f>+'6経営計画'!J72</f>
        <v>200</v>
      </c>
      <c r="I509" s="3200"/>
      <c r="J509" s="3201"/>
      <c r="K509" s="3199">
        <f>+'6経営計画'!K72</f>
        <v>200</v>
      </c>
      <c r="L509" s="3200"/>
      <c r="M509" s="3201"/>
      <c r="N509" s="3199">
        <f>+'6経営計画'!L72</f>
        <v>200</v>
      </c>
      <c r="O509" s="3200"/>
      <c r="P509" s="3201"/>
      <c r="Q509" s="3199">
        <f>+'6経営計画'!M72</f>
        <v>200</v>
      </c>
      <c r="R509" s="3200"/>
      <c r="S509" s="3201"/>
      <c r="T509" s="3199">
        <f>+'6経営計画'!N72</f>
        <v>200</v>
      </c>
      <c r="U509" s="3200"/>
      <c r="V509" s="3201"/>
      <c r="W509" s="3199">
        <f>+'6経営計画'!O72</f>
        <v>200</v>
      </c>
      <c r="X509" s="3200"/>
      <c r="Y509" s="3201"/>
      <c r="Z509" s="3199">
        <f>+'6経営計画'!P72</f>
        <v>200</v>
      </c>
      <c r="AA509" s="3200"/>
      <c r="AB509" s="3201"/>
      <c r="AC509" s="3199">
        <f>+'6経営計画'!Q72</f>
        <v>200</v>
      </c>
      <c r="AD509" s="3200"/>
      <c r="AE509" s="3201"/>
      <c r="AF509" s="3199">
        <f>+'6経営計画'!R72</f>
        <v>200</v>
      </c>
      <c r="AG509" s="3200"/>
      <c r="AH509" s="3201"/>
      <c r="AI509" s="3199">
        <f>+'6経営計画'!S72</f>
        <v>200</v>
      </c>
      <c r="AJ509" s="3200"/>
      <c r="AK509" s="3201"/>
      <c r="AL509" s="1500"/>
    </row>
    <row r="510" spans="1:43" ht="13.5" customHeight="1">
      <c r="A510" s="1503">
        <f>+'6経営計画'!B3</f>
        <v>2024</v>
      </c>
      <c r="B510" s="3199">
        <f>+'6経営計画'!H79</f>
        <v>150</v>
      </c>
      <c r="C510" s="3200"/>
      <c r="D510" s="3201"/>
      <c r="E510" s="3199">
        <f>+'6経営計画'!I79</f>
        <v>150</v>
      </c>
      <c r="F510" s="3200"/>
      <c r="G510" s="3201"/>
      <c r="H510" s="3199">
        <f>+'6経営計画'!J79</f>
        <v>150</v>
      </c>
      <c r="I510" s="3200"/>
      <c r="J510" s="3201"/>
      <c r="K510" s="3199">
        <f>+'6経営計画'!K79</f>
        <v>150</v>
      </c>
      <c r="L510" s="3200"/>
      <c r="M510" s="3201"/>
      <c r="N510" s="3199">
        <f>+'6経営計画'!L79</f>
        <v>150</v>
      </c>
      <c r="O510" s="3200"/>
      <c r="P510" s="3201"/>
      <c r="Q510" s="3199">
        <f>+'6経営計画'!M666689</f>
        <v>0</v>
      </c>
      <c r="R510" s="3200"/>
      <c r="S510" s="3201"/>
      <c r="T510" s="3199">
        <f>+'6経営計画'!N79</f>
        <v>150</v>
      </c>
      <c r="U510" s="3200"/>
      <c r="V510" s="3201"/>
      <c r="W510" s="3199">
        <f>+'6経営計画'!O79</f>
        <v>150</v>
      </c>
      <c r="X510" s="3200"/>
      <c r="Y510" s="3201"/>
      <c r="Z510" s="3199">
        <f>+'6経営計画'!P79</f>
        <v>150</v>
      </c>
      <c r="AA510" s="3200"/>
      <c r="AB510" s="3201"/>
      <c r="AC510" s="3199">
        <f>+'6経営計画'!Q79</f>
        <v>150</v>
      </c>
      <c r="AD510" s="3200"/>
      <c r="AE510" s="3201"/>
      <c r="AF510" s="3199">
        <f>+'6経営計画'!R79</f>
        <v>150</v>
      </c>
      <c r="AG510" s="3200"/>
      <c r="AH510" s="3201"/>
      <c r="AI510" s="3199">
        <f>+'6経営計画'!S79</f>
        <v>150</v>
      </c>
      <c r="AJ510" s="3200"/>
      <c r="AK510" s="3201"/>
      <c r="AL510" s="1500"/>
    </row>
    <row r="511" spans="1:43" ht="15" customHeight="1">
      <c r="A511" s="1938"/>
      <c r="B511" s="1831"/>
      <c r="C511" s="1831"/>
      <c r="D511" s="1831"/>
      <c r="E511" s="1831"/>
      <c r="F511" s="1831"/>
      <c r="G511" s="1831"/>
      <c r="H511" s="1831"/>
      <c r="I511" s="1831"/>
      <c r="J511" s="1831"/>
      <c r="K511" s="1831"/>
      <c r="L511" s="1831"/>
      <c r="M511" s="1831"/>
      <c r="N511" s="1831"/>
      <c r="O511" s="1831"/>
      <c r="P511" s="1831"/>
      <c r="Q511" s="1831"/>
      <c r="R511" s="1831"/>
      <c r="S511" s="1831"/>
      <c r="T511" s="1831"/>
      <c r="U511" s="1831"/>
      <c r="V511" s="1831"/>
      <c r="W511" s="1831"/>
      <c r="X511" s="1831"/>
      <c r="Y511" s="1831"/>
      <c r="Z511" s="1831"/>
      <c r="AA511" s="1831"/>
      <c r="AB511" s="1831"/>
      <c r="AC511" s="1831"/>
      <c r="AD511" s="1831"/>
      <c r="AE511" s="1831"/>
      <c r="AF511" s="1831"/>
      <c r="AG511" s="1831"/>
      <c r="AH511" s="1831"/>
      <c r="AI511" s="1831"/>
      <c r="AJ511" s="1831"/>
      <c r="AK511" s="1831"/>
      <c r="AL511" s="1497"/>
    </row>
    <row r="512" spans="1:43" ht="14.25" customHeight="1">
      <c r="A512" s="1507" t="str">
        <f>+'6経営計画'!B92</f>
        <v>一般廃棄物の削減</v>
      </c>
      <c r="B512" s="1507"/>
      <c r="C512" s="1507"/>
      <c r="D512" s="1507"/>
      <c r="E512" s="1507"/>
      <c r="F512" s="1507"/>
      <c r="G512" s="1507"/>
      <c r="H512" s="1507"/>
      <c r="I512" s="1507"/>
      <c r="J512" s="1507"/>
      <c r="K512" s="1507"/>
      <c r="L512" s="1507"/>
      <c r="M512" s="1507"/>
      <c r="N512" s="3240" t="s">
        <v>1173</v>
      </c>
      <c r="O512" s="3240"/>
      <c r="P512" s="3240"/>
      <c r="Q512" s="3467" t="s">
        <v>1937</v>
      </c>
      <c r="R512" s="3468"/>
      <c r="S512" s="3468"/>
      <c r="T512" s="3468"/>
      <c r="U512" s="3468"/>
      <c r="V512" s="3468"/>
      <c r="W512" s="3468"/>
      <c r="X512" s="3468"/>
      <c r="Y512" s="3468"/>
      <c r="Z512" s="3468"/>
      <c r="AA512" s="3468"/>
      <c r="AB512" s="3468"/>
      <c r="AC512" s="3468"/>
      <c r="AD512" s="3468"/>
      <c r="AE512" s="3468"/>
      <c r="AF512" s="3468"/>
      <c r="AG512" s="3468"/>
      <c r="AH512" s="3468"/>
      <c r="AI512" s="3468"/>
      <c r="AJ512" s="3468"/>
      <c r="AK512" s="3469"/>
      <c r="AL512" s="1497"/>
    </row>
    <row r="513" spans="1:43" ht="13.5" customHeight="1">
      <c r="A513" s="3278" t="s">
        <v>486</v>
      </c>
      <c r="B513" s="3278"/>
      <c r="C513" s="3278"/>
      <c r="D513" s="3278"/>
      <c r="E513" s="3278"/>
      <c r="F513" s="3278"/>
      <c r="G513" s="3278"/>
      <c r="H513" s="3278"/>
      <c r="I513" s="3278"/>
      <c r="J513" s="3278"/>
      <c r="K513" s="3278"/>
      <c r="L513" s="3278"/>
      <c r="M513" s="3278"/>
      <c r="N513" s="3206" t="str">
        <f>+AA405</f>
        <v>〇</v>
      </c>
      <c r="O513" s="3207"/>
      <c r="P513" s="3207"/>
      <c r="Q513" s="3544">
        <f>+'6経営計画'!V101</f>
        <v>0</v>
      </c>
      <c r="R513" s="3545"/>
      <c r="S513" s="3545"/>
      <c r="T513" s="3545"/>
      <c r="U513" s="3545"/>
      <c r="V513" s="3545"/>
      <c r="W513" s="3545"/>
      <c r="X513" s="3545"/>
      <c r="Y513" s="3545"/>
      <c r="Z513" s="3545"/>
      <c r="AA513" s="3545"/>
      <c r="AB513" s="3545"/>
      <c r="AC513" s="3545"/>
      <c r="AD513" s="3545"/>
      <c r="AE513" s="3545"/>
      <c r="AF513" s="3545"/>
      <c r="AG513" s="3545"/>
      <c r="AH513" s="3545"/>
      <c r="AI513" s="3545"/>
      <c r="AJ513" s="3545"/>
      <c r="AK513" s="3546"/>
      <c r="AL513" s="1498"/>
    </row>
    <row r="514" spans="1:43">
      <c r="A514" s="3208" t="str">
        <f>+'6経営計画'!F92</f>
        <v>・分別の徹底</v>
      </c>
      <c r="B514" s="3209"/>
      <c r="C514" s="3209"/>
      <c r="D514" s="3209"/>
      <c r="E514" s="3209"/>
      <c r="F514" s="3209"/>
      <c r="G514" s="3209"/>
      <c r="H514" s="3209"/>
      <c r="I514" s="3209"/>
      <c r="J514" s="3209"/>
      <c r="K514" s="3209"/>
      <c r="L514" s="3209"/>
      <c r="M514" s="3209"/>
      <c r="N514" s="3210" t="str">
        <f>+'6経営計画'!T92</f>
        <v>○</v>
      </c>
      <c r="O514" s="3210"/>
      <c r="P514" s="3210"/>
      <c r="Q514" s="3439"/>
      <c r="R514" s="3144"/>
      <c r="S514" s="3144"/>
      <c r="T514" s="3144"/>
      <c r="U514" s="3144"/>
      <c r="V514" s="3144"/>
      <c r="W514" s="3144"/>
      <c r="X514" s="3144"/>
      <c r="Y514" s="3144"/>
      <c r="Z514" s="3144"/>
      <c r="AA514" s="3144"/>
      <c r="AB514" s="3144"/>
      <c r="AC514" s="3144"/>
      <c r="AD514" s="3144"/>
      <c r="AE514" s="3144"/>
      <c r="AF514" s="3144"/>
      <c r="AG514" s="3144"/>
      <c r="AH514" s="3144"/>
      <c r="AI514" s="3144"/>
      <c r="AJ514" s="3144"/>
      <c r="AK514" s="3440"/>
      <c r="AL514" s="1498"/>
    </row>
    <row r="515" spans="1:43">
      <c r="A515" s="3211" t="str">
        <f>+'6経営計画'!F93</f>
        <v>・シュレッダー廃紙のリサイクル化</v>
      </c>
      <c r="B515" s="3212"/>
      <c r="C515" s="3212"/>
      <c r="D515" s="3212"/>
      <c r="E515" s="3212"/>
      <c r="F515" s="3212"/>
      <c r="G515" s="3212"/>
      <c r="H515" s="3212"/>
      <c r="I515" s="3212"/>
      <c r="J515" s="3212"/>
      <c r="K515" s="3212"/>
      <c r="L515" s="3212"/>
      <c r="M515" s="3212"/>
      <c r="N515" s="3213">
        <f>+'6経営計画'!T93</f>
        <v>0</v>
      </c>
      <c r="O515" s="3213"/>
      <c r="P515" s="3213"/>
      <c r="Q515" s="3439"/>
      <c r="R515" s="3144"/>
      <c r="S515" s="3144"/>
      <c r="T515" s="3144"/>
      <c r="U515" s="3144"/>
      <c r="V515" s="3144"/>
      <c r="W515" s="3144"/>
      <c r="X515" s="3144"/>
      <c r="Y515" s="3144"/>
      <c r="Z515" s="3144"/>
      <c r="AA515" s="3144"/>
      <c r="AB515" s="3144"/>
      <c r="AC515" s="3144"/>
      <c r="AD515" s="3144"/>
      <c r="AE515" s="3144"/>
      <c r="AF515" s="3144"/>
      <c r="AG515" s="3144"/>
      <c r="AH515" s="3144"/>
      <c r="AI515" s="3144"/>
      <c r="AJ515" s="3144"/>
      <c r="AK515" s="3440"/>
      <c r="AL515" s="1498"/>
    </row>
    <row r="516" spans="1:43" ht="13.5" customHeight="1">
      <c r="A516" s="3211" t="str">
        <f>+'6経営計画'!F94</f>
        <v>・帳票見直しによる印刷物の削減</v>
      </c>
      <c r="B516" s="3212"/>
      <c r="C516" s="3212"/>
      <c r="D516" s="3212"/>
      <c r="E516" s="3212"/>
      <c r="F516" s="3212"/>
      <c r="G516" s="3212"/>
      <c r="H516" s="3212"/>
      <c r="I516" s="3212"/>
      <c r="J516" s="3212"/>
      <c r="K516" s="3212"/>
      <c r="L516" s="3212"/>
      <c r="M516" s="3212"/>
      <c r="N516" s="3213">
        <f>+'6経営計画'!T94</f>
        <v>0</v>
      </c>
      <c r="O516" s="3213"/>
      <c r="P516" s="3213"/>
      <c r="Q516" s="3439"/>
      <c r="R516" s="3144"/>
      <c r="S516" s="3144"/>
      <c r="T516" s="3144"/>
      <c r="U516" s="3144"/>
      <c r="V516" s="3144"/>
      <c r="W516" s="3144"/>
      <c r="X516" s="3144"/>
      <c r="Y516" s="3144"/>
      <c r="Z516" s="3144"/>
      <c r="AA516" s="3144"/>
      <c r="AB516" s="3144"/>
      <c r="AC516" s="3144"/>
      <c r="AD516" s="3144"/>
      <c r="AE516" s="3144"/>
      <c r="AF516" s="3144"/>
      <c r="AG516" s="3144"/>
      <c r="AH516" s="3144"/>
      <c r="AI516" s="3144"/>
      <c r="AJ516" s="3144"/>
      <c r="AK516" s="3440"/>
      <c r="AL516" s="1498"/>
    </row>
    <row r="517" spans="1:43" ht="13.5" customHeight="1">
      <c r="A517" s="3202" t="str">
        <f>+'6経営計画'!F95</f>
        <v>・梱包材の再利用</v>
      </c>
      <c r="B517" s="3203"/>
      <c r="C517" s="3203"/>
      <c r="D517" s="3203"/>
      <c r="E517" s="3203"/>
      <c r="F517" s="3203"/>
      <c r="G517" s="3203"/>
      <c r="H517" s="3203"/>
      <c r="I517" s="3203"/>
      <c r="J517" s="3203"/>
      <c r="K517" s="3203"/>
      <c r="L517" s="3203"/>
      <c r="M517" s="3204"/>
      <c r="N517" s="3205">
        <f>+'6経営計画'!T95</f>
        <v>0</v>
      </c>
      <c r="O517" s="3205"/>
      <c r="P517" s="3205"/>
      <c r="Q517" s="3441"/>
      <c r="R517" s="3442"/>
      <c r="S517" s="3442"/>
      <c r="T517" s="3442"/>
      <c r="U517" s="3442"/>
      <c r="V517" s="3442"/>
      <c r="W517" s="3442"/>
      <c r="X517" s="3442"/>
      <c r="Y517" s="3442"/>
      <c r="Z517" s="3442"/>
      <c r="AA517" s="3442"/>
      <c r="AB517" s="3442"/>
      <c r="AC517" s="3442"/>
      <c r="AD517" s="3442"/>
      <c r="AE517" s="3442"/>
      <c r="AF517" s="3442"/>
      <c r="AG517" s="3442"/>
      <c r="AH517" s="3442"/>
      <c r="AI517" s="3442"/>
      <c r="AJ517" s="3442"/>
      <c r="AK517" s="3443"/>
      <c r="AL517" s="1500"/>
    </row>
    <row r="518" spans="1:43" ht="13.5" customHeight="1">
      <c r="A518" s="1455"/>
      <c r="B518" s="1455"/>
      <c r="C518" s="1455"/>
      <c r="D518" s="1455"/>
      <c r="E518" s="1455"/>
      <c r="F518" s="1455"/>
      <c r="G518" s="1455"/>
      <c r="H518" s="1455"/>
      <c r="I518" s="1455"/>
      <c r="J518" s="1455"/>
      <c r="K518" s="1455"/>
      <c r="L518" s="1455"/>
      <c r="M518" s="1455"/>
      <c r="N518" s="1499"/>
      <c r="O518" s="1499"/>
      <c r="P518" s="1499"/>
      <c r="Q518" s="1456"/>
      <c r="R518" s="1456"/>
      <c r="S518" s="1456"/>
      <c r="T518" s="1456"/>
      <c r="U518" s="1456"/>
      <c r="V518" s="1456"/>
      <c r="W518" s="1456"/>
      <c r="X518" s="1456"/>
      <c r="Y518" s="1456"/>
      <c r="Z518" s="1456"/>
      <c r="AA518" s="1456"/>
      <c r="AB518" s="1456"/>
      <c r="AC518" s="1456"/>
      <c r="AD518" s="1456"/>
      <c r="AE518" s="1456"/>
      <c r="AF518" s="1456"/>
      <c r="AG518" s="1456"/>
      <c r="AH518" s="1456"/>
      <c r="AI518" s="1456"/>
      <c r="AJ518" s="1456"/>
      <c r="AK518" s="1456"/>
      <c r="AL518" s="1500"/>
    </row>
    <row r="519" spans="1:43" ht="13.5" customHeight="1">
      <c r="A519" s="1455"/>
      <c r="B519" s="1455"/>
      <c r="C519" s="1455"/>
      <c r="D519" s="1455"/>
      <c r="E519" s="1455"/>
      <c r="F519" s="1455"/>
      <c r="G519" s="1455"/>
      <c r="H519" s="1455"/>
      <c r="I519" s="1455"/>
      <c r="J519" s="1455"/>
      <c r="K519" s="1455"/>
      <c r="L519" s="1455"/>
      <c r="M519" s="1455"/>
      <c r="N519" s="1499"/>
      <c r="O519" s="1499"/>
      <c r="P519" s="1499"/>
      <c r="Q519" s="1455" t="s">
        <v>1667</v>
      </c>
      <c r="R519" s="1456"/>
      <c r="S519" s="1456"/>
      <c r="T519" s="1456"/>
      <c r="U519" s="1456"/>
      <c r="V519" s="1456"/>
      <c r="W519" s="1456"/>
      <c r="X519" s="1501"/>
      <c r="Y519" s="1456"/>
      <c r="Z519" s="1456"/>
      <c r="AA519" s="1456"/>
      <c r="AB519" s="1456"/>
      <c r="AC519" s="1456"/>
      <c r="AD519" s="1456"/>
      <c r="AE519" s="1456"/>
      <c r="AF519" s="1456"/>
      <c r="AG519" s="1456"/>
      <c r="AH519" s="1456"/>
      <c r="AI519" s="1456"/>
      <c r="AJ519" s="1456"/>
      <c r="AK519" s="1456"/>
      <c r="AL519" s="1500"/>
    </row>
    <row r="520" spans="1:43" ht="13.5" customHeight="1">
      <c r="A520" s="1455"/>
      <c r="B520" s="1455"/>
      <c r="C520" s="1455"/>
      <c r="D520" s="1455"/>
      <c r="E520" s="1455"/>
      <c r="F520" s="1455"/>
      <c r="G520" s="1455"/>
      <c r="H520" s="1455"/>
      <c r="I520" s="1455"/>
      <c r="J520" s="1455"/>
      <c r="K520" s="1455"/>
      <c r="L520" s="1455"/>
      <c r="M520" s="1455"/>
      <c r="N520" s="1499"/>
      <c r="O520" s="1499"/>
      <c r="P520" s="1499"/>
      <c r="Q520" s="1456"/>
      <c r="R520" s="1456"/>
      <c r="S520" s="1456"/>
      <c r="T520" s="1456"/>
      <c r="U520" s="1456"/>
      <c r="V520" s="1456"/>
      <c r="W520" s="1456"/>
      <c r="X520" s="1833"/>
      <c r="Y520" s="1833"/>
      <c r="Z520" s="1833"/>
      <c r="AA520" s="1833"/>
      <c r="AB520" s="1833"/>
      <c r="AC520" s="1833"/>
      <c r="AD520" s="1833"/>
      <c r="AE520" s="1833"/>
      <c r="AF520" s="1833"/>
      <c r="AG520" s="1833"/>
      <c r="AH520" s="1833"/>
      <c r="AI520" s="1833"/>
      <c r="AJ520" s="1833"/>
      <c r="AK520" s="1456"/>
      <c r="AL520" s="1500"/>
    </row>
    <row r="521" spans="1:43" ht="13.5" customHeight="1">
      <c r="A521" s="1455"/>
      <c r="B521" s="1455"/>
      <c r="C521" s="1455"/>
      <c r="D521" s="1455"/>
      <c r="E521" s="1455"/>
      <c r="F521" s="1455"/>
      <c r="G521" s="1455"/>
      <c r="H521" s="1455"/>
      <c r="I521" s="1455"/>
      <c r="J521" s="1455"/>
      <c r="K521" s="1455"/>
      <c r="L521" s="1455"/>
      <c r="M521" s="1455"/>
      <c r="N521" s="1499"/>
      <c r="O521" s="1499"/>
      <c r="P521" s="1499"/>
      <c r="Q521" s="1456"/>
      <c r="R521" s="1456"/>
      <c r="S521" s="1456"/>
      <c r="T521" s="1456"/>
      <c r="U521" s="1456"/>
      <c r="V521" s="1456"/>
      <c r="W521" s="1456"/>
      <c r="X521" s="1833"/>
      <c r="Y521" s="1833"/>
      <c r="Z521" s="1833"/>
      <c r="AA521" s="1833"/>
      <c r="AB521" s="1833"/>
      <c r="AC521" s="1833"/>
      <c r="AD521" s="1833"/>
      <c r="AE521" s="1833"/>
      <c r="AF521" s="1833"/>
      <c r="AG521" s="1833"/>
      <c r="AH521" s="1833"/>
      <c r="AI521" s="1833"/>
      <c r="AJ521" s="1833"/>
      <c r="AK521" s="1456"/>
      <c r="AL521" s="1500"/>
    </row>
    <row r="522" spans="1:43" ht="13.5" customHeight="1">
      <c r="A522" s="1455"/>
      <c r="B522" s="1455"/>
      <c r="C522" s="1455"/>
      <c r="D522" s="1455"/>
      <c r="E522" s="1455"/>
      <c r="F522" s="1455"/>
      <c r="G522" s="1455"/>
      <c r="H522" s="1455"/>
      <c r="I522" s="1455"/>
      <c r="J522" s="1455"/>
      <c r="K522" s="1455"/>
      <c r="L522" s="1455"/>
      <c r="M522" s="1455"/>
      <c r="N522" s="1499"/>
      <c r="O522" s="1499"/>
      <c r="P522" s="1499"/>
      <c r="Q522" s="1456"/>
      <c r="R522" s="1456"/>
      <c r="S522" s="1456"/>
      <c r="T522" s="1456"/>
      <c r="U522" s="1456"/>
      <c r="V522" s="1456"/>
      <c r="W522" s="1456"/>
      <c r="X522" s="1833"/>
      <c r="Y522" s="1833"/>
      <c r="Z522" s="1833"/>
      <c r="AA522" s="1833"/>
      <c r="AB522" s="1833"/>
      <c r="AC522" s="1833"/>
      <c r="AD522" s="1833"/>
      <c r="AE522" s="1833"/>
      <c r="AF522" s="1833"/>
      <c r="AG522" s="1833"/>
      <c r="AH522" s="1833"/>
      <c r="AI522" s="1833"/>
      <c r="AJ522" s="1833"/>
      <c r="AK522" s="1456"/>
      <c r="AL522" s="1500"/>
    </row>
    <row r="523" spans="1:43" ht="13.5" customHeight="1">
      <c r="A523" s="1455"/>
      <c r="B523" s="1455"/>
      <c r="C523" s="1455"/>
      <c r="D523" s="1455"/>
      <c r="E523" s="1455"/>
      <c r="F523" s="1455"/>
      <c r="G523" s="1455"/>
      <c r="H523" s="1455"/>
      <c r="I523" s="1455"/>
      <c r="J523" s="1455"/>
      <c r="K523" s="1455"/>
      <c r="L523" s="1455"/>
      <c r="M523" s="1455"/>
      <c r="N523" s="1499"/>
      <c r="O523" s="1499"/>
      <c r="P523" s="1499"/>
      <c r="Q523" s="1456"/>
      <c r="R523" s="1456"/>
      <c r="S523" s="1456"/>
      <c r="T523" s="1456"/>
      <c r="U523" s="1456"/>
      <c r="V523" s="1456"/>
      <c r="W523" s="1456"/>
      <c r="X523" s="1833"/>
      <c r="Y523" s="1833"/>
      <c r="Z523" s="1833"/>
      <c r="AA523" s="1833"/>
      <c r="AB523" s="1833"/>
      <c r="AC523" s="1833"/>
      <c r="AD523" s="1833"/>
      <c r="AE523" s="1833"/>
      <c r="AF523" s="1833"/>
      <c r="AG523" s="1833"/>
      <c r="AH523" s="1833"/>
      <c r="AI523" s="1833"/>
      <c r="AJ523" s="1833"/>
      <c r="AK523" s="1456"/>
      <c r="AL523" s="1500"/>
    </row>
    <row r="524" spans="1:43" ht="13.5" customHeight="1">
      <c r="A524" s="1455"/>
      <c r="B524" s="1455"/>
      <c r="C524" s="1455"/>
      <c r="D524" s="1455"/>
      <c r="E524" s="1455"/>
      <c r="F524" s="1455"/>
      <c r="G524" s="1455"/>
      <c r="H524" s="1455"/>
      <c r="I524" s="1455"/>
      <c r="J524" s="1455"/>
      <c r="K524" s="1455"/>
      <c r="L524" s="1455"/>
      <c r="M524" s="1455"/>
      <c r="N524" s="1499"/>
      <c r="O524" s="1499"/>
      <c r="P524" s="1499"/>
      <c r="Q524" s="1456"/>
      <c r="S524" s="1456"/>
      <c r="T524" s="1456"/>
      <c r="U524" s="1456"/>
      <c r="V524" s="1456"/>
      <c r="W524" s="1456"/>
      <c r="X524" s="1833"/>
      <c r="Y524" s="1833"/>
      <c r="Z524" s="1833"/>
      <c r="AA524" s="1833"/>
      <c r="AB524" s="1833"/>
      <c r="AC524" s="1833"/>
      <c r="AD524" s="1833"/>
      <c r="AE524" s="1833"/>
      <c r="AF524" s="1833"/>
      <c r="AG524" s="1833"/>
      <c r="AH524" s="1833"/>
      <c r="AI524" s="1833"/>
      <c r="AJ524" s="1833"/>
      <c r="AK524" s="1456"/>
      <c r="AL524" s="1500"/>
    </row>
    <row r="525" spans="1:43" ht="13.5" customHeight="1">
      <c r="A525" s="1455"/>
      <c r="B525" s="1455"/>
      <c r="C525" s="1455"/>
      <c r="D525" s="1455"/>
      <c r="E525" s="1455"/>
      <c r="F525" s="1455"/>
      <c r="G525" s="1455"/>
      <c r="H525" s="1455"/>
      <c r="I525" s="1455"/>
      <c r="J525" s="1455"/>
      <c r="K525" s="1455"/>
      <c r="L525" s="1455"/>
      <c r="M525" s="1455"/>
      <c r="N525" s="1499"/>
      <c r="O525" s="1499"/>
      <c r="P525" s="1499"/>
      <c r="Q525" s="1456"/>
      <c r="S525" s="1456"/>
      <c r="T525" s="1456"/>
      <c r="U525" s="1456"/>
      <c r="V525" s="1456"/>
      <c r="W525" s="1456"/>
      <c r="X525" s="1833"/>
      <c r="Y525" s="1833"/>
      <c r="Z525" s="1833"/>
      <c r="AA525" s="1833"/>
      <c r="AB525" s="1833"/>
      <c r="AC525" s="1833"/>
      <c r="AD525" s="1833"/>
      <c r="AE525" s="1833"/>
      <c r="AF525" s="1833"/>
      <c r="AG525" s="1833"/>
      <c r="AH525" s="1833"/>
      <c r="AI525" s="1833"/>
      <c r="AJ525" s="1833"/>
      <c r="AK525" s="1456"/>
      <c r="AL525" s="1500"/>
    </row>
    <row r="526" spans="1:43" ht="13.5" customHeight="1">
      <c r="A526" s="1455"/>
      <c r="B526" s="1455"/>
      <c r="C526" s="1455"/>
      <c r="D526" s="1455"/>
      <c r="E526" s="1455"/>
      <c r="F526" s="1455"/>
      <c r="G526" s="1455"/>
      <c r="H526" s="1455"/>
      <c r="I526" s="1455"/>
      <c r="J526" s="1455"/>
      <c r="K526" s="1455"/>
      <c r="L526" s="1455"/>
      <c r="M526" s="1455"/>
      <c r="N526" s="1499"/>
      <c r="O526" s="1499"/>
      <c r="P526" s="1499"/>
      <c r="Q526" s="1456"/>
      <c r="S526" s="1456"/>
      <c r="T526" s="1456"/>
      <c r="U526" s="1456"/>
      <c r="V526" s="1456"/>
      <c r="W526" s="1456"/>
      <c r="X526" s="1833"/>
      <c r="Y526" s="1833"/>
      <c r="Z526" s="1833"/>
      <c r="AA526" s="1833"/>
      <c r="AB526" s="1833"/>
      <c r="AC526" s="1833"/>
      <c r="AD526" s="1833"/>
      <c r="AE526" s="1833"/>
      <c r="AF526" s="1833"/>
      <c r="AG526" s="1833"/>
      <c r="AH526" s="1833"/>
      <c r="AI526" s="1833"/>
      <c r="AJ526" s="1833"/>
      <c r="AK526" s="1456"/>
      <c r="AL526" s="1500"/>
      <c r="AQ526" s="1420"/>
    </row>
    <row r="527" spans="1:43" ht="13.5" customHeight="1">
      <c r="A527" s="1455"/>
      <c r="B527" s="1455"/>
      <c r="C527" s="1455"/>
      <c r="D527" s="1455"/>
      <c r="E527" s="1455"/>
      <c r="F527" s="1455"/>
      <c r="G527" s="1455"/>
      <c r="H527" s="1455"/>
      <c r="I527" s="1455"/>
      <c r="J527" s="1455"/>
      <c r="K527" s="1455"/>
      <c r="L527" s="1455"/>
      <c r="M527" s="1455"/>
      <c r="N527" s="1499"/>
      <c r="O527" s="1499"/>
      <c r="P527" s="1499"/>
      <c r="Q527" s="1456"/>
      <c r="R527" s="1456"/>
      <c r="S527" s="1456"/>
      <c r="T527" s="1456"/>
      <c r="U527" s="1456"/>
      <c r="V527" s="1456"/>
      <c r="W527" s="1456"/>
      <c r="X527" s="1833"/>
      <c r="Y527" s="1833"/>
      <c r="Z527" s="1833"/>
      <c r="AA527" s="1833"/>
      <c r="AB527" s="1833"/>
      <c r="AC527" s="1833"/>
      <c r="AD527" s="1833"/>
      <c r="AE527" s="1833"/>
      <c r="AF527" s="1833"/>
      <c r="AG527" s="1833"/>
      <c r="AH527" s="1833"/>
      <c r="AI527" s="1833"/>
      <c r="AJ527" s="1833"/>
      <c r="AK527" s="1456"/>
      <c r="AL527" s="1500"/>
    </row>
    <row r="528" spans="1:43" ht="13.5" customHeight="1">
      <c r="A528" s="1455"/>
      <c r="B528" s="1455"/>
      <c r="C528" s="1455"/>
      <c r="D528" s="1455"/>
      <c r="E528" s="1455"/>
      <c r="F528" s="1455"/>
      <c r="G528" s="1455"/>
      <c r="H528" s="1455"/>
      <c r="I528" s="1455"/>
      <c r="J528" s="1455"/>
      <c r="K528" s="1455"/>
      <c r="L528" s="1455"/>
      <c r="M528" s="1455"/>
      <c r="N528" s="1499"/>
      <c r="O528" s="1499"/>
      <c r="P528" s="1499"/>
      <c r="Q528" s="1456"/>
      <c r="R528" s="1456"/>
      <c r="S528" s="1456"/>
      <c r="T528" s="1456"/>
      <c r="U528" s="1456"/>
      <c r="V528" s="1456"/>
      <c r="W528" s="1456"/>
      <c r="X528" s="1833"/>
      <c r="Y528" s="1833"/>
      <c r="Z528" s="1833"/>
      <c r="AA528" s="1833"/>
      <c r="AB528" s="1833"/>
      <c r="AC528" s="1833"/>
      <c r="AD528" s="1833"/>
      <c r="AE528" s="1833"/>
      <c r="AF528" s="1833"/>
      <c r="AG528" s="1833"/>
      <c r="AH528" s="1833"/>
      <c r="AI528" s="1833"/>
      <c r="AJ528" s="1833"/>
      <c r="AK528" s="1456"/>
      <c r="AL528" s="1500"/>
    </row>
    <row r="529" spans="1:43" ht="13.5" customHeight="1">
      <c r="A529" s="1455"/>
      <c r="B529" s="1455"/>
      <c r="C529" s="1455"/>
      <c r="D529" s="1455"/>
      <c r="E529" s="1455"/>
      <c r="F529" s="1455"/>
      <c r="G529" s="1455"/>
      <c r="H529" s="1455"/>
      <c r="I529" s="1455"/>
      <c r="J529" s="1455"/>
      <c r="K529" s="1455"/>
      <c r="L529" s="1455"/>
      <c r="M529" s="1455"/>
      <c r="N529" s="1499"/>
      <c r="O529" s="1499"/>
      <c r="P529" s="1499"/>
      <c r="Q529" s="1456"/>
      <c r="R529" s="1456"/>
      <c r="S529" s="1456"/>
      <c r="T529" s="1456"/>
      <c r="U529" s="1456"/>
      <c r="V529" s="1456"/>
      <c r="W529" s="1456"/>
      <c r="X529" s="1456"/>
      <c r="Y529" s="1456"/>
      <c r="Z529" s="1456"/>
      <c r="AA529" s="1456"/>
      <c r="AB529" s="1456"/>
      <c r="AC529" s="1456"/>
      <c r="AD529" s="1456"/>
      <c r="AE529" s="1456"/>
      <c r="AF529" s="1456"/>
      <c r="AG529" s="1456"/>
      <c r="AH529" s="1456"/>
      <c r="AI529" s="1456"/>
      <c r="AJ529" s="1456"/>
      <c r="AK529" s="1456"/>
      <c r="AL529" s="1500"/>
    </row>
    <row r="530" spans="1:43" ht="13.5" customHeight="1">
      <c r="A530" s="1502"/>
      <c r="B530" s="3193" t="str">
        <f>+B448</f>
        <v>4月</v>
      </c>
      <c r="C530" s="3194"/>
      <c r="D530" s="3195"/>
      <c r="E530" s="3193" t="str">
        <f t="shared" ref="E530" si="12">+E448</f>
        <v>5月</v>
      </c>
      <c r="F530" s="3194"/>
      <c r="G530" s="3195"/>
      <c r="H530" s="3193" t="str">
        <f t="shared" ref="H530" si="13">+H448</f>
        <v>6月</v>
      </c>
      <c r="I530" s="3194"/>
      <c r="J530" s="3195"/>
      <c r="K530" s="3193" t="str">
        <f t="shared" ref="K530" si="14">+K448</f>
        <v>7月</v>
      </c>
      <c r="L530" s="3194"/>
      <c r="M530" s="3195"/>
      <c r="N530" s="3193" t="str">
        <f t="shared" ref="N530" si="15">+N448</f>
        <v>8月</v>
      </c>
      <c r="O530" s="3194"/>
      <c r="P530" s="3195"/>
      <c r="Q530" s="3193" t="str">
        <f t="shared" ref="Q530" si="16">+Q448</f>
        <v>9月</v>
      </c>
      <c r="R530" s="3194"/>
      <c r="S530" s="3195"/>
      <c r="T530" s="3193" t="str">
        <f t="shared" ref="T530" si="17">+T448</f>
        <v>10月</v>
      </c>
      <c r="U530" s="3194"/>
      <c r="V530" s="3195"/>
      <c r="W530" s="3193" t="str">
        <f t="shared" ref="W530" si="18">+W448</f>
        <v>11月</v>
      </c>
      <c r="X530" s="3194"/>
      <c r="Y530" s="3195"/>
      <c r="Z530" s="3193" t="str">
        <f t="shared" ref="Z530" si="19">+Z448</f>
        <v>12月</v>
      </c>
      <c r="AA530" s="3194"/>
      <c r="AB530" s="3195"/>
      <c r="AC530" s="3193" t="str">
        <f t="shared" ref="AC530" si="20">+AC448</f>
        <v>1月</v>
      </c>
      <c r="AD530" s="3194"/>
      <c r="AE530" s="3195"/>
      <c r="AF530" s="3193" t="str">
        <f t="shared" ref="AF530" si="21">+AF448</f>
        <v>2月</v>
      </c>
      <c r="AG530" s="3194"/>
      <c r="AH530" s="3195"/>
      <c r="AI530" s="3193" t="str">
        <f t="shared" ref="AI530" si="22">+AI448</f>
        <v>3月</v>
      </c>
      <c r="AJ530" s="3194"/>
      <c r="AK530" s="3195"/>
      <c r="AL530" s="1500"/>
    </row>
    <row r="531" spans="1:43" ht="13.5" customHeight="1">
      <c r="A531" s="1503">
        <f>+'6経営計画'!B94</f>
        <v>2023</v>
      </c>
      <c r="B531" s="3199">
        <f>+'6経営計画'!H97</f>
        <v>100</v>
      </c>
      <c r="C531" s="3200"/>
      <c r="D531" s="3201"/>
      <c r="E531" s="3199">
        <f>+'6経営計画'!I97</f>
        <v>100</v>
      </c>
      <c r="F531" s="3200"/>
      <c r="G531" s="3201"/>
      <c r="H531" s="3199">
        <f>+'6経営計画'!J97</f>
        <v>100</v>
      </c>
      <c r="I531" s="3200"/>
      <c r="J531" s="3201"/>
      <c r="K531" s="3199">
        <f>+'6経営計画'!K97</f>
        <v>100</v>
      </c>
      <c r="L531" s="3200"/>
      <c r="M531" s="3201"/>
      <c r="N531" s="3199">
        <f>+'6経営計画'!L97</f>
        <v>100</v>
      </c>
      <c r="O531" s="3200"/>
      <c r="P531" s="3201"/>
      <c r="Q531" s="3199">
        <f>+'6経営計画'!M97</f>
        <v>100</v>
      </c>
      <c r="R531" s="3200"/>
      <c r="S531" s="3201"/>
      <c r="T531" s="3199">
        <f>+'6経営計画'!N97</f>
        <v>100</v>
      </c>
      <c r="U531" s="3200"/>
      <c r="V531" s="3201"/>
      <c r="W531" s="3199">
        <f>+'6経営計画'!O97</f>
        <v>100</v>
      </c>
      <c r="X531" s="3200"/>
      <c r="Y531" s="3201"/>
      <c r="Z531" s="3199">
        <f>+'6経営計画'!Q97</f>
        <v>100</v>
      </c>
      <c r="AA531" s="3200"/>
      <c r="AB531" s="3201"/>
      <c r="AC531" s="3199">
        <f>+'6経営計画'!Q97</f>
        <v>100</v>
      </c>
      <c r="AD531" s="3200"/>
      <c r="AE531" s="3201"/>
      <c r="AF531" s="3199">
        <f>+'6経営計画'!R97</f>
        <v>100</v>
      </c>
      <c r="AG531" s="3200"/>
      <c r="AH531" s="3201"/>
      <c r="AI531" s="3199">
        <f>+'6経営計画'!S97</f>
        <v>100</v>
      </c>
      <c r="AJ531" s="3200"/>
      <c r="AK531" s="3201"/>
      <c r="AL531" s="1500"/>
    </row>
    <row r="532" spans="1:43" ht="13.5" customHeight="1">
      <c r="A532" s="1503">
        <f>+'6経営計画'!B3</f>
        <v>2024</v>
      </c>
      <c r="B532" s="3199">
        <f>+'6経営計画'!H101</f>
        <v>90</v>
      </c>
      <c r="C532" s="3200"/>
      <c r="D532" s="3201"/>
      <c r="E532" s="3199">
        <f>+'6経営計画'!I101</f>
        <v>90</v>
      </c>
      <c r="F532" s="3200"/>
      <c r="G532" s="3201"/>
      <c r="H532" s="3199">
        <f>+'6経営計画'!J101</f>
        <v>90</v>
      </c>
      <c r="I532" s="3200"/>
      <c r="J532" s="3201"/>
      <c r="K532" s="3199">
        <f>+'6経営計画'!K101</f>
        <v>90</v>
      </c>
      <c r="L532" s="3200"/>
      <c r="M532" s="3201"/>
      <c r="N532" s="3199">
        <f>+'6経営計画'!L101</f>
        <v>90</v>
      </c>
      <c r="O532" s="3200"/>
      <c r="P532" s="3201"/>
      <c r="Q532" s="3199">
        <f>+'6経営計画'!M101</f>
        <v>90</v>
      </c>
      <c r="R532" s="3200"/>
      <c r="S532" s="3201"/>
      <c r="T532" s="3199">
        <f>+'6経営計画'!N101</f>
        <v>90</v>
      </c>
      <c r="U532" s="3200"/>
      <c r="V532" s="3201"/>
      <c r="W532" s="3199">
        <f>+'6経営計画'!O101</f>
        <v>90</v>
      </c>
      <c r="X532" s="3200"/>
      <c r="Y532" s="3201"/>
      <c r="Z532" s="3199">
        <f>+'6経営計画'!P101</f>
        <v>90</v>
      </c>
      <c r="AA532" s="3200"/>
      <c r="AB532" s="3201"/>
      <c r="AC532" s="3199">
        <f>+'6経営計画'!Q101</f>
        <v>90</v>
      </c>
      <c r="AD532" s="3200"/>
      <c r="AE532" s="3201"/>
      <c r="AF532" s="3199">
        <f>+'6経営計画'!R101</f>
        <v>90</v>
      </c>
      <c r="AG532" s="3200"/>
      <c r="AH532" s="3201"/>
      <c r="AI532" s="3199">
        <f>+'6経営計画'!S101</f>
        <v>90</v>
      </c>
      <c r="AJ532" s="3200"/>
      <c r="AK532" s="3201"/>
      <c r="AL532" s="1500"/>
    </row>
    <row r="533" spans="1:43" ht="13.5" customHeight="1">
      <c r="A533" s="1504"/>
      <c r="B533" s="1504"/>
      <c r="C533" s="1504"/>
      <c r="D533" s="1504"/>
      <c r="E533" s="1504"/>
      <c r="F533" s="1504"/>
      <c r="G533" s="1504"/>
      <c r="H533" s="1504"/>
      <c r="I533" s="1504"/>
      <c r="J533" s="1504"/>
      <c r="K533" s="1504"/>
      <c r="L533" s="1504"/>
      <c r="M533" s="1504"/>
      <c r="N533" s="1505"/>
      <c r="O533" s="1505"/>
      <c r="P533" s="1505"/>
      <c r="Q533" s="1506"/>
      <c r="R533" s="1506"/>
      <c r="S533" s="1506"/>
      <c r="T533" s="1506"/>
      <c r="U533" s="1506"/>
      <c r="V533" s="1506"/>
      <c r="W533" s="1506"/>
      <c r="X533" s="1506"/>
      <c r="Y533" s="1506"/>
      <c r="Z533" s="1506"/>
      <c r="AA533" s="1506"/>
      <c r="AB533" s="1506"/>
      <c r="AC533" s="1506"/>
      <c r="AD533" s="1506"/>
      <c r="AE533" s="1506"/>
      <c r="AF533" s="1506"/>
      <c r="AG533" s="1506"/>
      <c r="AH533" s="1506"/>
      <c r="AI533" s="1506"/>
      <c r="AJ533" s="1506"/>
      <c r="AK533" s="1506"/>
      <c r="AL533" s="1500"/>
    </row>
    <row r="534" spans="1:43" ht="13.5" customHeight="1">
      <c r="A534" s="1508" t="str">
        <f>+'6経営計画'!B123</f>
        <v>○○廃棄物の削減</v>
      </c>
      <c r="B534" s="1507"/>
      <c r="C534" s="1507"/>
      <c r="D534" s="1507"/>
      <c r="E534" s="1507"/>
      <c r="F534" s="1507"/>
      <c r="G534" s="1507"/>
      <c r="H534" s="1507"/>
      <c r="I534" s="1507"/>
      <c r="J534" s="1507"/>
      <c r="K534" s="1507"/>
      <c r="L534" s="1507"/>
      <c r="M534" s="1507"/>
      <c r="N534" s="3240" t="s">
        <v>1173</v>
      </c>
      <c r="O534" s="3240"/>
      <c r="P534" s="3240"/>
      <c r="Q534" s="3467" t="s">
        <v>1937</v>
      </c>
      <c r="R534" s="3468"/>
      <c r="S534" s="3468"/>
      <c r="T534" s="3468"/>
      <c r="U534" s="3468"/>
      <c r="V534" s="3468"/>
      <c r="W534" s="3468"/>
      <c r="X534" s="3468"/>
      <c r="Y534" s="3468"/>
      <c r="Z534" s="3468"/>
      <c r="AA534" s="3468"/>
      <c r="AB534" s="3468"/>
      <c r="AC534" s="3468"/>
      <c r="AD534" s="3468"/>
      <c r="AE534" s="3468"/>
      <c r="AF534" s="3468"/>
      <c r="AG534" s="3468"/>
      <c r="AH534" s="3468"/>
      <c r="AI534" s="3468"/>
      <c r="AJ534" s="3468"/>
      <c r="AK534" s="3469"/>
      <c r="AL534" s="1500"/>
    </row>
    <row r="535" spans="1:43" ht="13.5" customHeight="1">
      <c r="A535" s="3294" t="s">
        <v>486</v>
      </c>
      <c r="B535" s="3231"/>
      <c r="C535" s="3231"/>
      <c r="D535" s="3231"/>
      <c r="E535" s="3231"/>
      <c r="F535" s="3231"/>
      <c r="G535" s="3231"/>
      <c r="H535" s="3231"/>
      <c r="I535" s="3231"/>
      <c r="J535" s="3231"/>
      <c r="K535" s="3231"/>
      <c r="L535" s="3231"/>
      <c r="M535" s="3232"/>
      <c r="N535" s="3206" t="str">
        <f>+AA408</f>
        <v>〇</v>
      </c>
      <c r="O535" s="3207"/>
      <c r="P535" s="3207"/>
      <c r="Q535" s="3439">
        <f>+'6経営計画'!V132</f>
        <v>0</v>
      </c>
      <c r="R535" s="3144"/>
      <c r="S535" s="3144"/>
      <c r="T535" s="3144"/>
      <c r="U535" s="3144"/>
      <c r="V535" s="3144"/>
      <c r="W535" s="3144"/>
      <c r="X535" s="3144"/>
      <c r="Y535" s="3144"/>
      <c r="Z535" s="3144"/>
      <c r="AA535" s="3144"/>
      <c r="AB535" s="3144"/>
      <c r="AC535" s="3144"/>
      <c r="AD535" s="3144"/>
      <c r="AE535" s="3144"/>
      <c r="AF535" s="3144"/>
      <c r="AG535" s="3144"/>
      <c r="AH535" s="3144"/>
      <c r="AI535" s="3144"/>
      <c r="AJ535" s="3144"/>
      <c r="AK535" s="3440"/>
      <c r="AL535" s="1500"/>
    </row>
    <row r="536" spans="1:43" ht="13.5" customHeight="1">
      <c r="A536" s="3208" t="str">
        <f>+'6経営計画'!F123</f>
        <v>・作業ミスによる廃棄量の削減</v>
      </c>
      <c r="B536" s="3209"/>
      <c r="C536" s="3209"/>
      <c r="D536" s="3209"/>
      <c r="E536" s="3209"/>
      <c r="F536" s="3209"/>
      <c r="G536" s="3209"/>
      <c r="H536" s="3209"/>
      <c r="I536" s="3209"/>
      <c r="J536" s="3209"/>
      <c r="K536" s="3209"/>
      <c r="L536" s="3209"/>
      <c r="M536" s="3209"/>
      <c r="N536" s="3210" t="str">
        <f>+'6経営計画'!T123</f>
        <v>○</v>
      </c>
      <c r="O536" s="3210"/>
      <c r="P536" s="3210"/>
      <c r="Q536" s="3439"/>
      <c r="R536" s="3144"/>
      <c r="S536" s="3144"/>
      <c r="T536" s="3144"/>
      <c r="U536" s="3144"/>
      <c r="V536" s="3144"/>
      <c r="W536" s="3144"/>
      <c r="X536" s="3144"/>
      <c r="Y536" s="3144"/>
      <c r="Z536" s="3144"/>
      <c r="AA536" s="3144"/>
      <c r="AB536" s="3144"/>
      <c r="AC536" s="3144"/>
      <c r="AD536" s="3144"/>
      <c r="AE536" s="3144"/>
      <c r="AF536" s="3144"/>
      <c r="AG536" s="3144"/>
      <c r="AH536" s="3144"/>
      <c r="AI536" s="3144"/>
      <c r="AJ536" s="3144"/>
      <c r="AK536" s="3440"/>
      <c r="AL536" s="1500"/>
    </row>
    <row r="537" spans="1:43" ht="13.5" customHeight="1">
      <c r="A537" s="3211" t="str">
        <f>+'6経営計画'!F124</f>
        <v>・素材別ボックスの設置</v>
      </c>
      <c r="B537" s="3212"/>
      <c r="C537" s="3212"/>
      <c r="D537" s="3212"/>
      <c r="E537" s="3212"/>
      <c r="F537" s="3212"/>
      <c r="G537" s="3212"/>
      <c r="H537" s="3212"/>
      <c r="I537" s="3212"/>
      <c r="J537" s="3212"/>
      <c r="K537" s="3212"/>
      <c r="L537" s="3212"/>
      <c r="M537" s="3212"/>
      <c r="N537" s="3213">
        <f>+'6経営計画'!T124</f>
        <v>0</v>
      </c>
      <c r="O537" s="3213"/>
      <c r="P537" s="3213"/>
      <c r="Q537" s="3439"/>
      <c r="R537" s="3144"/>
      <c r="S537" s="3144"/>
      <c r="T537" s="3144"/>
      <c r="U537" s="3144"/>
      <c r="V537" s="3144"/>
      <c r="W537" s="3144"/>
      <c r="X537" s="3144"/>
      <c r="Y537" s="3144"/>
      <c r="Z537" s="3144"/>
      <c r="AA537" s="3144"/>
      <c r="AB537" s="3144"/>
      <c r="AC537" s="3144"/>
      <c r="AD537" s="3144"/>
      <c r="AE537" s="3144"/>
      <c r="AF537" s="3144"/>
      <c r="AG537" s="3144"/>
      <c r="AH537" s="3144"/>
      <c r="AI537" s="3144"/>
      <c r="AJ537" s="3144"/>
      <c r="AK537" s="3440"/>
      <c r="AL537" s="1500"/>
    </row>
    <row r="538" spans="1:43" ht="13.5" customHeight="1">
      <c r="A538" s="3211" t="str">
        <f>+'6経営計画'!F125</f>
        <v>・リサイクル業者の開拓</v>
      </c>
      <c r="B538" s="3212"/>
      <c r="C538" s="3212"/>
      <c r="D538" s="3212"/>
      <c r="E538" s="3212"/>
      <c r="F538" s="3212"/>
      <c r="G538" s="3212"/>
      <c r="H538" s="3212"/>
      <c r="I538" s="3212"/>
      <c r="J538" s="3212"/>
      <c r="K538" s="3212"/>
      <c r="L538" s="3212"/>
      <c r="M538" s="3212"/>
      <c r="N538" s="3213">
        <f>+'6経営計画'!T125</f>
        <v>0</v>
      </c>
      <c r="O538" s="3213"/>
      <c r="P538" s="3213"/>
      <c r="Q538" s="3439"/>
      <c r="R538" s="3144"/>
      <c r="S538" s="3144"/>
      <c r="T538" s="3144"/>
      <c r="U538" s="3144"/>
      <c r="V538" s="3144"/>
      <c r="W538" s="3144"/>
      <c r="X538" s="3144"/>
      <c r="Y538" s="3144"/>
      <c r="Z538" s="3144"/>
      <c r="AA538" s="3144"/>
      <c r="AB538" s="3144"/>
      <c r="AC538" s="3144"/>
      <c r="AD538" s="3144"/>
      <c r="AE538" s="3144"/>
      <c r="AF538" s="3144"/>
      <c r="AG538" s="3144"/>
      <c r="AH538" s="3144"/>
      <c r="AI538" s="3144"/>
      <c r="AJ538" s="3144"/>
      <c r="AK538" s="3440"/>
      <c r="AL538" s="1500"/>
    </row>
    <row r="539" spans="1:43" ht="13.5" customHeight="1">
      <c r="A539" s="3202"/>
      <c r="B539" s="3203"/>
      <c r="C539" s="3203"/>
      <c r="D539" s="3203"/>
      <c r="E539" s="3203"/>
      <c r="F539" s="3203"/>
      <c r="G539" s="3203"/>
      <c r="H539" s="3203"/>
      <c r="I539" s="3203"/>
      <c r="J539" s="3203"/>
      <c r="K539" s="3203"/>
      <c r="L539" s="3203"/>
      <c r="M539" s="3204"/>
      <c r="N539" s="3205"/>
      <c r="O539" s="3205"/>
      <c r="P539" s="3205"/>
      <c r="Q539" s="3441"/>
      <c r="R539" s="3442"/>
      <c r="S539" s="3442"/>
      <c r="T539" s="3442"/>
      <c r="U539" s="3442"/>
      <c r="V539" s="3442"/>
      <c r="W539" s="3442"/>
      <c r="X539" s="3442"/>
      <c r="Y539" s="3442"/>
      <c r="Z539" s="3442"/>
      <c r="AA539" s="3442"/>
      <c r="AB539" s="3442"/>
      <c r="AC539" s="3442"/>
      <c r="AD539" s="3442"/>
      <c r="AE539" s="3442"/>
      <c r="AF539" s="3442"/>
      <c r="AG539" s="3442"/>
      <c r="AH539" s="3442"/>
      <c r="AI539" s="3442"/>
      <c r="AJ539" s="3442"/>
      <c r="AK539" s="3443"/>
      <c r="AL539" s="1500"/>
    </row>
    <row r="540" spans="1:43" ht="13.5" customHeight="1">
      <c r="A540" s="1455"/>
      <c r="B540" s="1455"/>
      <c r="C540" s="1455"/>
      <c r="D540" s="1455"/>
      <c r="E540" s="1455"/>
      <c r="F540" s="1455"/>
      <c r="G540" s="1455"/>
      <c r="H540" s="1455"/>
      <c r="I540" s="1455"/>
      <c r="J540" s="1455"/>
      <c r="K540" s="1455"/>
      <c r="L540" s="1455"/>
      <c r="M540" s="1455"/>
      <c r="N540" s="1499"/>
      <c r="O540" s="1499"/>
      <c r="P540" s="1499"/>
      <c r="Q540" s="1456"/>
      <c r="R540" s="1456"/>
      <c r="S540" s="1456"/>
      <c r="T540" s="1456"/>
      <c r="U540" s="1456"/>
      <c r="V540" s="1456"/>
      <c r="W540" s="1456"/>
      <c r="X540" s="1456"/>
      <c r="Y540" s="1456"/>
      <c r="Z540" s="1456"/>
      <c r="AA540" s="1456"/>
      <c r="AB540" s="1456"/>
      <c r="AC540" s="1456"/>
      <c r="AD540" s="1456"/>
      <c r="AE540" s="1456"/>
      <c r="AF540" s="1456"/>
      <c r="AG540" s="1456"/>
      <c r="AH540" s="1456"/>
      <c r="AI540" s="1456"/>
      <c r="AJ540" s="1456"/>
      <c r="AK540" s="1456"/>
      <c r="AL540" s="1500"/>
    </row>
    <row r="541" spans="1:43" ht="13.5" customHeight="1">
      <c r="A541" s="1455"/>
      <c r="B541" s="1455"/>
      <c r="C541" s="1455"/>
      <c r="D541" s="1455"/>
      <c r="E541" s="1455"/>
      <c r="F541" s="1455"/>
      <c r="G541" s="1455"/>
      <c r="H541" s="1455"/>
      <c r="I541" s="1455"/>
      <c r="J541" s="1455"/>
      <c r="K541" s="1455"/>
      <c r="L541" s="1455"/>
      <c r="M541" s="1455"/>
      <c r="N541" s="1499"/>
      <c r="O541" s="1499"/>
      <c r="P541" s="1499"/>
      <c r="Q541" s="1455" t="s">
        <v>1667</v>
      </c>
      <c r="R541" s="1456"/>
      <c r="S541" s="1456"/>
      <c r="T541" s="1456"/>
      <c r="U541" s="1456"/>
      <c r="V541" s="1456"/>
      <c r="W541" s="1456"/>
      <c r="X541" s="1501"/>
      <c r="Y541" s="1456"/>
      <c r="Z541" s="1456"/>
      <c r="AA541" s="1456"/>
      <c r="AB541" s="1456"/>
      <c r="AC541" s="1456"/>
      <c r="AD541" s="1456"/>
      <c r="AE541" s="1456"/>
      <c r="AF541" s="1456"/>
      <c r="AG541" s="1456"/>
      <c r="AH541" s="1456"/>
      <c r="AI541" s="1456"/>
      <c r="AJ541" s="1456"/>
      <c r="AK541" s="1456"/>
      <c r="AL541" s="1500"/>
    </row>
    <row r="542" spans="1:43" ht="13.5" customHeight="1">
      <c r="A542" s="1455"/>
      <c r="B542" s="1455"/>
      <c r="C542" s="1455"/>
      <c r="D542" s="1455"/>
      <c r="E542" s="1455"/>
      <c r="F542" s="1455"/>
      <c r="G542" s="1455"/>
      <c r="H542" s="1455"/>
      <c r="I542" s="1455"/>
      <c r="J542" s="1455"/>
      <c r="K542" s="1455"/>
      <c r="L542" s="1455"/>
      <c r="M542" s="1455"/>
      <c r="N542" s="1499"/>
      <c r="O542" s="1499"/>
      <c r="P542" s="1499"/>
      <c r="Q542" s="1456"/>
      <c r="R542" s="1456"/>
      <c r="S542" s="1456"/>
      <c r="T542" s="1456"/>
      <c r="U542" s="1456"/>
      <c r="V542" s="1456"/>
      <c r="W542" s="1456"/>
      <c r="X542" s="1833"/>
      <c r="Y542" s="1833"/>
      <c r="Z542" s="1833"/>
      <c r="AA542" s="1833"/>
      <c r="AB542" s="1833"/>
      <c r="AC542" s="1833"/>
      <c r="AD542" s="1833"/>
      <c r="AE542" s="1833"/>
      <c r="AF542" s="1833"/>
      <c r="AG542" s="1833"/>
      <c r="AH542" s="1833"/>
      <c r="AI542" s="1833"/>
      <c r="AJ542" s="1833"/>
      <c r="AK542" s="1456"/>
      <c r="AL542" s="1500"/>
      <c r="AQ542" s="1420"/>
    </row>
    <row r="543" spans="1:43" ht="13.5" customHeight="1">
      <c r="A543" s="1455"/>
      <c r="B543" s="1455"/>
      <c r="C543" s="1455"/>
      <c r="D543" s="1455"/>
      <c r="E543" s="1455"/>
      <c r="F543" s="1455"/>
      <c r="G543" s="1455"/>
      <c r="H543" s="1455"/>
      <c r="I543" s="1455"/>
      <c r="J543" s="1455"/>
      <c r="K543" s="1455"/>
      <c r="L543" s="1455"/>
      <c r="M543" s="1455"/>
      <c r="N543" s="1499"/>
      <c r="O543" s="1499"/>
      <c r="P543" s="1499"/>
      <c r="Q543" s="1456"/>
      <c r="R543" s="1456"/>
      <c r="S543" s="1456"/>
      <c r="T543" s="1456"/>
      <c r="U543" s="1456"/>
      <c r="V543" s="1456"/>
      <c r="W543" s="1456"/>
      <c r="X543" s="1833"/>
      <c r="Y543" s="1833"/>
      <c r="Z543" s="1833"/>
      <c r="AA543" s="1833"/>
      <c r="AB543" s="1833"/>
      <c r="AC543" s="1833"/>
      <c r="AD543" s="1833"/>
      <c r="AE543" s="1833"/>
      <c r="AF543" s="1833"/>
      <c r="AG543" s="1833"/>
      <c r="AH543" s="1833"/>
      <c r="AI543" s="1833"/>
      <c r="AJ543" s="1833"/>
      <c r="AK543" s="1456"/>
      <c r="AL543" s="1500"/>
    </row>
    <row r="544" spans="1:43" ht="13.5" customHeight="1">
      <c r="A544" s="1455"/>
      <c r="B544" s="1455"/>
      <c r="C544" s="1455"/>
      <c r="D544" s="1455"/>
      <c r="E544" s="1455"/>
      <c r="F544" s="1455"/>
      <c r="G544" s="1455"/>
      <c r="H544" s="1455"/>
      <c r="I544" s="1455"/>
      <c r="J544" s="1455"/>
      <c r="K544" s="1455"/>
      <c r="L544" s="1455"/>
      <c r="M544" s="1455"/>
      <c r="N544" s="1499"/>
      <c r="O544" s="1499"/>
      <c r="P544" s="1499"/>
      <c r="Q544" s="1456"/>
      <c r="R544" s="1456"/>
      <c r="S544" s="1456"/>
      <c r="T544" s="1456"/>
      <c r="U544" s="1456"/>
      <c r="V544" s="1456"/>
      <c r="W544" s="1456"/>
      <c r="X544" s="1833"/>
      <c r="Y544" s="1833"/>
      <c r="Z544" s="1833"/>
      <c r="AA544" s="1833"/>
      <c r="AB544" s="1833"/>
      <c r="AC544" s="1833"/>
      <c r="AD544" s="1833"/>
      <c r="AE544" s="1833"/>
      <c r="AF544" s="1833"/>
      <c r="AG544" s="1833"/>
      <c r="AH544" s="1833"/>
      <c r="AI544" s="1833"/>
      <c r="AJ544" s="1833"/>
      <c r="AK544" s="1456"/>
      <c r="AL544" s="1500"/>
    </row>
    <row r="545" spans="1:38" ht="13.5" customHeight="1">
      <c r="A545" s="1455"/>
      <c r="B545" s="1455"/>
      <c r="C545" s="1455"/>
      <c r="D545" s="1455"/>
      <c r="E545" s="1455"/>
      <c r="F545" s="1455"/>
      <c r="G545" s="1455"/>
      <c r="H545" s="1455"/>
      <c r="I545" s="1455"/>
      <c r="J545" s="1455"/>
      <c r="K545" s="1455"/>
      <c r="L545" s="1455"/>
      <c r="M545" s="1455"/>
      <c r="N545" s="1499"/>
      <c r="O545" s="1499"/>
      <c r="P545" s="1499"/>
      <c r="Q545" s="1456"/>
      <c r="R545" s="1456"/>
      <c r="S545" s="1456"/>
      <c r="T545" s="1456"/>
      <c r="U545" s="1456"/>
      <c r="V545" s="1456"/>
      <c r="W545" s="1456"/>
      <c r="X545" s="1833"/>
      <c r="Y545" s="1833"/>
      <c r="Z545" s="1833"/>
      <c r="AA545" s="1833"/>
      <c r="AB545" s="1833"/>
      <c r="AC545" s="1833"/>
      <c r="AD545" s="1833"/>
      <c r="AE545" s="1833"/>
      <c r="AF545" s="1833"/>
      <c r="AG545" s="1833"/>
      <c r="AH545" s="1833"/>
      <c r="AI545" s="1833"/>
      <c r="AJ545" s="1833"/>
      <c r="AK545" s="1456"/>
      <c r="AL545" s="1500"/>
    </row>
    <row r="546" spans="1:38" ht="13.5" customHeight="1">
      <c r="A546" s="1455"/>
      <c r="B546" s="1455"/>
      <c r="C546" s="1455"/>
      <c r="D546" s="1455"/>
      <c r="E546" s="1455"/>
      <c r="F546" s="1455"/>
      <c r="G546" s="1455"/>
      <c r="H546" s="1455"/>
      <c r="I546" s="1455"/>
      <c r="J546" s="1455"/>
      <c r="K546" s="1455"/>
      <c r="L546" s="1455"/>
      <c r="M546" s="1455"/>
      <c r="N546" s="1499"/>
      <c r="O546" s="1499"/>
      <c r="P546" s="1499"/>
      <c r="Q546" s="1456"/>
      <c r="S546" s="1456"/>
      <c r="T546" s="1456"/>
      <c r="U546" s="1456"/>
      <c r="V546" s="1456"/>
      <c r="W546" s="1456"/>
      <c r="X546" s="1833"/>
      <c r="Y546" s="1833"/>
      <c r="Z546" s="1833"/>
      <c r="AA546" s="1833"/>
      <c r="AB546" s="1833"/>
      <c r="AC546" s="1833"/>
      <c r="AD546" s="1833"/>
      <c r="AE546" s="1833"/>
      <c r="AF546" s="1833"/>
      <c r="AG546" s="1833"/>
      <c r="AH546" s="1833"/>
      <c r="AI546" s="1833"/>
      <c r="AJ546" s="1833"/>
      <c r="AK546" s="1456"/>
      <c r="AL546" s="1500"/>
    </row>
    <row r="547" spans="1:38" ht="13.5" customHeight="1">
      <c r="A547" s="1455"/>
      <c r="B547" s="1455"/>
      <c r="C547" s="1455"/>
      <c r="D547" s="1455"/>
      <c r="E547" s="1455"/>
      <c r="F547" s="1455"/>
      <c r="G547" s="1455"/>
      <c r="H547" s="1455"/>
      <c r="I547" s="1455"/>
      <c r="J547" s="1455"/>
      <c r="K547" s="1455"/>
      <c r="L547" s="1455"/>
      <c r="M547" s="1455"/>
      <c r="N547" s="1499"/>
      <c r="O547" s="1499"/>
      <c r="P547" s="1499"/>
      <c r="Q547" s="1456"/>
      <c r="S547" s="1456"/>
      <c r="T547" s="1456"/>
      <c r="U547" s="1456"/>
      <c r="V547" s="1456"/>
      <c r="W547" s="1456"/>
      <c r="X547" s="1833"/>
      <c r="Y547" s="1833"/>
      <c r="Z547" s="1833"/>
      <c r="AA547" s="1833"/>
      <c r="AB547" s="1833"/>
      <c r="AC547" s="1833"/>
      <c r="AD547" s="1833"/>
      <c r="AE547" s="1833"/>
      <c r="AF547" s="1833"/>
      <c r="AG547" s="1833"/>
      <c r="AH547" s="1833"/>
      <c r="AI547" s="1833"/>
      <c r="AJ547" s="1833"/>
      <c r="AK547" s="1456"/>
      <c r="AL547" s="1500"/>
    </row>
    <row r="548" spans="1:38" ht="13.5" customHeight="1">
      <c r="A548" s="1455"/>
      <c r="B548" s="1455"/>
      <c r="C548" s="1455"/>
      <c r="D548" s="1455"/>
      <c r="E548" s="1455"/>
      <c r="F548" s="1455"/>
      <c r="G548" s="1455"/>
      <c r="H548" s="1455"/>
      <c r="I548" s="1455"/>
      <c r="J548" s="1455"/>
      <c r="K548" s="1455"/>
      <c r="L548" s="1455"/>
      <c r="M548" s="1455"/>
      <c r="N548" s="1499"/>
      <c r="O548" s="1499"/>
      <c r="P548" s="1499"/>
      <c r="Q548" s="1456"/>
      <c r="S548" s="1456"/>
      <c r="T548" s="1456"/>
      <c r="U548" s="1456"/>
      <c r="V548" s="1456"/>
      <c r="W548" s="1456"/>
      <c r="X548" s="1833"/>
      <c r="Y548" s="1833"/>
      <c r="Z548" s="1833"/>
      <c r="AA548" s="1833"/>
      <c r="AB548" s="1833"/>
      <c r="AC548" s="1833"/>
      <c r="AD548" s="1833"/>
      <c r="AE548" s="1833"/>
      <c r="AF548" s="1833"/>
      <c r="AG548" s="1833"/>
      <c r="AH548" s="1833"/>
      <c r="AI548" s="1833"/>
      <c r="AJ548" s="1833"/>
      <c r="AK548" s="1456"/>
      <c r="AL548" s="1497"/>
    </row>
    <row r="549" spans="1:38" ht="13.5" customHeight="1">
      <c r="A549" s="1455"/>
      <c r="B549" s="1455"/>
      <c r="C549" s="1455"/>
      <c r="D549" s="1455"/>
      <c r="E549" s="1455"/>
      <c r="F549" s="1455"/>
      <c r="G549" s="1455"/>
      <c r="H549" s="1455"/>
      <c r="I549" s="1455"/>
      <c r="J549" s="1455"/>
      <c r="K549" s="1455"/>
      <c r="L549" s="1455"/>
      <c r="M549" s="1455"/>
      <c r="N549" s="1499"/>
      <c r="O549" s="1499"/>
      <c r="P549" s="1499"/>
      <c r="Q549" s="1456"/>
      <c r="R549" s="1456"/>
      <c r="S549" s="1456"/>
      <c r="T549" s="1456"/>
      <c r="U549" s="1456"/>
      <c r="V549" s="1456"/>
      <c r="W549" s="1456"/>
      <c r="X549" s="1833"/>
      <c r="Y549" s="1833"/>
      <c r="Z549" s="1833"/>
      <c r="AA549" s="1833"/>
      <c r="AB549" s="1833"/>
      <c r="AC549" s="1833"/>
      <c r="AD549" s="1833"/>
      <c r="AE549" s="1833"/>
      <c r="AF549" s="1833"/>
      <c r="AG549" s="1833"/>
      <c r="AH549" s="1833"/>
      <c r="AI549" s="1833"/>
      <c r="AJ549" s="1833"/>
      <c r="AK549" s="1456"/>
      <c r="AL549" s="1939"/>
    </row>
    <row r="550" spans="1:38" ht="14.25" customHeight="1">
      <c r="A550" s="1455"/>
      <c r="B550" s="1455"/>
      <c r="C550" s="1455"/>
      <c r="D550" s="1455"/>
      <c r="E550" s="1455"/>
      <c r="F550" s="1455"/>
      <c r="G550" s="1455"/>
      <c r="H550" s="1455"/>
      <c r="I550" s="1455"/>
      <c r="J550" s="1455"/>
      <c r="K550" s="1455"/>
      <c r="L550" s="1455"/>
      <c r="M550" s="1455"/>
      <c r="N550" s="1499"/>
      <c r="O550" s="1499"/>
      <c r="P550" s="1499"/>
      <c r="Q550" s="1456"/>
      <c r="R550" s="1456"/>
      <c r="S550" s="1456"/>
      <c r="T550" s="1456"/>
      <c r="U550" s="1456"/>
      <c r="V550" s="1456"/>
      <c r="W550" s="1456"/>
      <c r="X550" s="1833"/>
      <c r="Y550" s="1833"/>
      <c r="Z550" s="1833"/>
      <c r="AA550" s="1833"/>
      <c r="AB550" s="1833"/>
      <c r="AC550" s="1833"/>
      <c r="AD550" s="1833"/>
      <c r="AE550" s="1833"/>
      <c r="AF550" s="1833"/>
      <c r="AG550" s="1833"/>
      <c r="AH550" s="1833"/>
      <c r="AI550" s="1833"/>
      <c r="AJ550" s="1833"/>
      <c r="AK550" s="1456"/>
      <c r="AL550" s="1497"/>
    </row>
    <row r="551" spans="1:38" ht="13.5" customHeight="1">
      <c r="A551" s="1455"/>
      <c r="B551" s="1455"/>
      <c r="C551" s="1455"/>
      <c r="D551" s="1455"/>
      <c r="E551" s="1455"/>
      <c r="F551" s="1455"/>
      <c r="G551" s="1455"/>
      <c r="H551" s="1455"/>
      <c r="I551" s="1455"/>
      <c r="J551" s="1455"/>
      <c r="K551" s="1455"/>
      <c r="L551" s="1455"/>
      <c r="M551" s="1455"/>
      <c r="N551" s="1499"/>
      <c r="O551" s="1499"/>
      <c r="P551" s="1499"/>
      <c r="Q551" s="1456"/>
      <c r="R551" s="1456"/>
      <c r="S551" s="1456"/>
      <c r="T551" s="1456"/>
      <c r="U551" s="1456"/>
      <c r="V551" s="1456"/>
      <c r="W551" s="1456"/>
      <c r="X551" s="1456"/>
      <c r="Y551" s="1456"/>
      <c r="Z551" s="1456"/>
      <c r="AA551" s="1456"/>
      <c r="AB551" s="1456"/>
      <c r="AC551" s="1456"/>
      <c r="AD551" s="1456"/>
      <c r="AE551" s="1456"/>
      <c r="AF551" s="1456"/>
      <c r="AG551" s="1456"/>
      <c r="AH551" s="1456"/>
      <c r="AI551" s="1456"/>
      <c r="AJ551" s="1456"/>
      <c r="AK551" s="1456"/>
      <c r="AL551" s="1498"/>
    </row>
    <row r="552" spans="1:38" ht="13.5" customHeight="1">
      <c r="A552" s="1502"/>
      <c r="B552" s="3193" t="str">
        <f>+B448</f>
        <v>4月</v>
      </c>
      <c r="C552" s="3194"/>
      <c r="D552" s="3195"/>
      <c r="E552" s="3193" t="str">
        <f t="shared" ref="E552" si="23">+E448</f>
        <v>5月</v>
      </c>
      <c r="F552" s="3194"/>
      <c r="G552" s="3195"/>
      <c r="H552" s="3193" t="str">
        <f t="shared" ref="H552" si="24">+H448</f>
        <v>6月</v>
      </c>
      <c r="I552" s="3194"/>
      <c r="J552" s="3195"/>
      <c r="K552" s="3193" t="str">
        <f t="shared" ref="K552" si="25">+K448</f>
        <v>7月</v>
      </c>
      <c r="L552" s="3194"/>
      <c r="M552" s="3195"/>
      <c r="N552" s="3193" t="str">
        <f t="shared" ref="N552" si="26">+N448</f>
        <v>8月</v>
      </c>
      <c r="O552" s="3194"/>
      <c r="P552" s="3195"/>
      <c r="Q552" s="3193" t="str">
        <f t="shared" ref="Q552" si="27">+Q448</f>
        <v>9月</v>
      </c>
      <c r="R552" s="3194"/>
      <c r="S552" s="3195"/>
      <c r="T552" s="3193" t="str">
        <f t="shared" ref="T552" si="28">+T448</f>
        <v>10月</v>
      </c>
      <c r="U552" s="3194"/>
      <c r="V552" s="3195"/>
      <c r="W552" s="3193" t="str">
        <f t="shared" ref="W552" si="29">+W448</f>
        <v>11月</v>
      </c>
      <c r="X552" s="3194"/>
      <c r="Y552" s="3195"/>
      <c r="Z552" s="3193" t="str">
        <f t="shared" ref="Z552" si="30">+Z448</f>
        <v>12月</v>
      </c>
      <c r="AA552" s="3194"/>
      <c r="AB552" s="3195"/>
      <c r="AC552" s="3193" t="str">
        <f t="shared" ref="AC552" si="31">+AC448</f>
        <v>1月</v>
      </c>
      <c r="AD552" s="3194"/>
      <c r="AE552" s="3195"/>
      <c r="AF552" s="3193" t="str">
        <f t="shared" ref="AF552" si="32">+AF448</f>
        <v>2月</v>
      </c>
      <c r="AG552" s="3194"/>
      <c r="AH552" s="3195"/>
      <c r="AI552" s="3193" t="str">
        <f t="shared" ref="AI552" si="33">+AI448</f>
        <v>3月</v>
      </c>
      <c r="AJ552" s="3194"/>
      <c r="AK552" s="3195"/>
      <c r="AL552" s="1498"/>
    </row>
    <row r="553" spans="1:38">
      <c r="A553" s="1503">
        <f>+'6経営計画'!B125</f>
        <v>2023</v>
      </c>
      <c r="B553" s="3196">
        <f>+'6経営計画'!H128</f>
        <v>0</v>
      </c>
      <c r="C553" s="3197"/>
      <c r="D553" s="3198"/>
      <c r="E553" s="3199">
        <f>+'6経営計画'!I128</f>
        <v>0</v>
      </c>
      <c r="F553" s="3200"/>
      <c r="G553" s="3201"/>
      <c r="H553" s="3199">
        <f>+'6経営計画'!J128</f>
        <v>0</v>
      </c>
      <c r="I553" s="3200"/>
      <c r="J553" s="3201"/>
      <c r="K553" s="3199">
        <f>+'6経営計画'!K128</f>
        <v>0</v>
      </c>
      <c r="L553" s="3200"/>
      <c r="M553" s="3201"/>
      <c r="N553" s="3199">
        <f>+'6経営計画'!L128</f>
        <v>0</v>
      </c>
      <c r="O553" s="3200"/>
      <c r="P553" s="3201"/>
      <c r="Q553" s="3199">
        <f>+'6経営計画'!M128</f>
        <v>0</v>
      </c>
      <c r="R553" s="3200"/>
      <c r="S553" s="3201"/>
      <c r="T553" s="3199">
        <f>+'6経営計画'!N128</f>
        <v>0</v>
      </c>
      <c r="U553" s="3200"/>
      <c r="V553" s="3201"/>
      <c r="W553" s="3199">
        <f>+'6経営計画'!O128</f>
        <v>0</v>
      </c>
      <c r="X553" s="3200"/>
      <c r="Y553" s="3201"/>
      <c r="Z553" s="3199">
        <f>+'6経営計画'!Q128</f>
        <v>0</v>
      </c>
      <c r="AA553" s="3200"/>
      <c r="AB553" s="3201"/>
      <c r="AC553" s="3199">
        <f>+'6経営計画'!Q128</f>
        <v>0</v>
      </c>
      <c r="AD553" s="3200"/>
      <c r="AE553" s="3201"/>
      <c r="AF553" s="3199">
        <f>+'6経営計画'!R128</f>
        <v>0</v>
      </c>
      <c r="AG553" s="3200"/>
      <c r="AH553" s="3201"/>
      <c r="AI553" s="3199">
        <f>+'6経営計画'!S128</f>
        <v>0</v>
      </c>
      <c r="AJ553" s="3200"/>
      <c r="AK553" s="3201"/>
      <c r="AL553" s="1498"/>
    </row>
    <row r="554" spans="1:38" ht="13.5" customHeight="1">
      <c r="A554" s="1503">
        <f>+'6経営計画'!B3</f>
        <v>2024</v>
      </c>
      <c r="B554" s="3196">
        <f>+'6経営計画'!H132</f>
        <v>0</v>
      </c>
      <c r="C554" s="3197"/>
      <c r="D554" s="3198"/>
      <c r="E554" s="3199">
        <f>+'6経営計画'!I132</f>
        <v>0</v>
      </c>
      <c r="F554" s="3200"/>
      <c r="G554" s="3201"/>
      <c r="H554" s="3199">
        <f>+'6経営計画'!J132</f>
        <v>0</v>
      </c>
      <c r="I554" s="3200"/>
      <c r="J554" s="3201"/>
      <c r="K554" s="3199">
        <f>+'6経営計画'!K132</f>
        <v>0</v>
      </c>
      <c r="L554" s="3200"/>
      <c r="M554" s="3201"/>
      <c r="N554" s="3199">
        <f>+'6経営計画'!L132</f>
        <v>0</v>
      </c>
      <c r="O554" s="3200"/>
      <c r="P554" s="3201"/>
      <c r="Q554" s="3199">
        <f>+'6経営計画'!M132</f>
        <v>0</v>
      </c>
      <c r="R554" s="3200"/>
      <c r="S554" s="3201"/>
      <c r="T554" s="3199">
        <f>+'6経営計画'!N132</f>
        <v>0</v>
      </c>
      <c r="U554" s="3200"/>
      <c r="V554" s="3201"/>
      <c r="W554" s="3199">
        <f>+'6経営計画'!O132</f>
        <v>0</v>
      </c>
      <c r="X554" s="3200"/>
      <c r="Y554" s="3201"/>
      <c r="Z554" s="3199">
        <f>+'6経営計画'!P132</f>
        <v>0</v>
      </c>
      <c r="AA554" s="3200"/>
      <c r="AB554" s="3201"/>
      <c r="AC554" s="3199">
        <f>+'6経営計画'!Q132</f>
        <v>0</v>
      </c>
      <c r="AD554" s="3200"/>
      <c r="AE554" s="3201"/>
      <c r="AF554" s="3199">
        <f>+'6経営計画'!R132</f>
        <v>0</v>
      </c>
      <c r="AG554" s="3200"/>
      <c r="AH554" s="3201"/>
      <c r="AI554" s="3199">
        <f>+'6経営計画'!S132</f>
        <v>0</v>
      </c>
      <c r="AJ554" s="3200"/>
      <c r="AK554" s="3201"/>
      <c r="AL554" s="1498"/>
    </row>
    <row r="555" spans="1:38" ht="13.5" customHeight="1">
      <c r="A555" s="1504"/>
      <c r="B555" s="1504"/>
      <c r="C555" s="1504"/>
      <c r="D555" s="1504"/>
      <c r="E555" s="1504"/>
      <c r="F555" s="1504"/>
      <c r="G555" s="1504"/>
      <c r="H555" s="1504"/>
      <c r="I555" s="1504"/>
      <c r="J555" s="1504"/>
      <c r="K555" s="1504"/>
      <c r="L555" s="1504"/>
      <c r="M555" s="1504"/>
      <c r="N555" s="1505"/>
      <c r="O555" s="1505"/>
      <c r="P555" s="1505"/>
      <c r="Q555" s="1506"/>
      <c r="R555" s="1506"/>
      <c r="S555" s="1506"/>
      <c r="T555" s="1506"/>
      <c r="U555" s="1506"/>
      <c r="V555" s="1506"/>
      <c r="W555" s="1506"/>
      <c r="X555" s="1506"/>
      <c r="Y555" s="1506"/>
      <c r="Z555" s="1506"/>
      <c r="AA555" s="1506"/>
      <c r="AB555" s="1506"/>
      <c r="AC555" s="1506"/>
      <c r="AD555" s="1506"/>
      <c r="AE555" s="1506"/>
      <c r="AF555" s="1506"/>
      <c r="AG555" s="1506"/>
      <c r="AH555" s="1506"/>
      <c r="AI555" s="1506"/>
      <c r="AJ555" s="1506"/>
      <c r="AK555" s="1506"/>
      <c r="AL555" s="1500"/>
    </row>
    <row r="556" spans="1:38" ht="13.5" customHeight="1">
      <c r="A556" s="1507" t="str">
        <f>+'6経営計画'!B105</f>
        <v>受託廃棄物のリサイクル率の向上</v>
      </c>
      <c r="B556" s="1507"/>
      <c r="C556" s="1507"/>
      <c r="D556" s="1507"/>
      <c r="E556" s="1507"/>
      <c r="F556" s="1507"/>
      <c r="G556" s="1507"/>
      <c r="H556" s="1507"/>
      <c r="I556" s="1507"/>
      <c r="J556" s="1507"/>
      <c r="K556" s="1507"/>
      <c r="L556" s="1507"/>
      <c r="M556" s="1507"/>
      <c r="N556" s="3240" t="s">
        <v>1173</v>
      </c>
      <c r="O556" s="3240"/>
      <c r="P556" s="3240"/>
      <c r="Q556" s="3467" t="s">
        <v>1937</v>
      </c>
      <c r="R556" s="3468"/>
      <c r="S556" s="3468"/>
      <c r="T556" s="3468"/>
      <c r="U556" s="3468"/>
      <c r="V556" s="3468"/>
      <c r="W556" s="3468"/>
      <c r="X556" s="3468"/>
      <c r="Y556" s="3468"/>
      <c r="Z556" s="3468"/>
      <c r="AA556" s="3468"/>
      <c r="AB556" s="3468"/>
      <c r="AC556" s="3468"/>
      <c r="AD556" s="3468"/>
      <c r="AE556" s="3468"/>
      <c r="AF556" s="3468"/>
      <c r="AG556" s="3468"/>
      <c r="AH556" s="3468"/>
      <c r="AI556" s="3468"/>
      <c r="AJ556" s="3468"/>
      <c r="AK556" s="3469"/>
      <c r="AL556" s="1500"/>
    </row>
    <row r="557" spans="1:38" ht="13.5" customHeight="1">
      <c r="A557" s="3290" t="s">
        <v>486</v>
      </c>
      <c r="B557" s="3290"/>
      <c r="C557" s="3290"/>
      <c r="D557" s="3290"/>
      <c r="E557" s="3290"/>
      <c r="F557" s="3290"/>
      <c r="G557" s="3290"/>
      <c r="H557" s="3290"/>
      <c r="I557" s="3290"/>
      <c r="J557" s="3290"/>
      <c r="K557" s="3290"/>
      <c r="L557" s="3290"/>
      <c r="M557" s="3290"/>
      <c r="N557" s="3206" t="str">
        <f>+AA410</f>
        <v>〇</v>
      </c>
      <c r="O557" s="3207"/>
      <c r="P557" s="3207"/>
      <c r="Q557" s="3439">
        <f>+'6経営計画'!V114</f>
        <v>0</v>
      </c>
      <c r="R557" s="3144"/>
      <c r="S557" s="3144"/>
      <c r="T557" s="3144"/>
      <c r="U557" s="3144"/>
      <c r="V557" s="3144"/>
      <c r="W557" s="3144"/>
      <c r="X557" s="3144"/>
      <c r="Y557" s="3144"/>
      <c r="Z557" s="3144"/>
      <c r="AA557" s="3144"/>
      <c r="AB557" s="3144"/>
      <c r="AC557" s="3144"/>
      <c r="AD557" s="3144"/>
      <c r="AE557" s="3144"/>
      <c r="AF557" s="3144"/>
      <c r="AG557" s="3144"/>
      <c r="AH557" s="3144"/>
      <c r="AI557" s="3144"/>
      <c r="AJ557" s="3144"/>
      <c r="AK557" s="3440"/>
      <c r="AL557" s="1500"/>
    </row>
    <row r="558" spans="1:38" ht="13.5" customHeight="1">
      <c r="A558" s="3208" t="str">
        <f>+'6経営計画'!F105</f>
        <v>・排出先の分別徹底の依頼</v>
      </c>
      <c r="B558" s="3209"/>
      <c r="C558" s="3209"/>
      <c r="D558" s="3209"/>
      <c r="E558" s="3209"/>
      <c r="F558" s="3209"/>
      <c r="G558" s="3209"/>
      <c r="H558" s="3209"/>
      <c r="I558" s="3209"/>
      <c r="J558" s="3209"/>
      <c r="K558" s="3209"/>
      <c r="L558" s="3209"/>
      <c r="M558" s="3209"/>
      <c r="N558" s="3210" t="str">
        <f>+'6経営計画'!T105</f>
        <v>○</v>
      </c>
      <c r="O558" s="3210"/>
      <c r="P558" s="3210"/>
      <c r="Q558" s="3439"/>
      <c r="R558" s="3144"/>
      <c r="S558" s="3144"/>
      <c r="T558" s="3144"/>
      <c r="U558" s="3144"/>
      <c r="V558" s="3144"/>
      <c r="W558" s="3144"/>
      <c r="X558" s="3144"/>
      <c r="Y558" s="3144"/>
      <c r="Z558" s="3144"/>
      <c r="AA558" s="3144"/>
      <c r="AB558" s="3144"/>
      <c r="AC558" s="3144"/>
      <c r="AD558" s="3144"/>
      <c r="AE558" s="3144"/>
      <c r="AF558" s="3144"/>
      <c r="AG558" s="3144"/>
      <c r="AH558" s="3144"/>
      <c r="AI558" s="3144"/>
      <c r="AJ558" s="3144"/>
      <c r="AK558" s="3440"/>
      <c r="AL558" s="1500"/>
    </row>
    <row r="559" spans="1:38" ht="13.5" customHeight="1">
      <c r="A559" s="3211" t="str">
        <f>+'6経営計画'!F106</f>
        <v>・選別の徹底</v>
      </c>
      <c r="B559" s="3212"/>
      <c r="C559" s="3212"/>
      <c r="D559" s="3212"/>
      <c r="E559" s="3212"/>
      <c r="F559" s="3212"/>
      <c r="G559" s="3212"/>
      <c r="H559" s="3212"/>
      <c r="I559" s="3212"/>
      <c r="J559" s="3212"/>
      <c r="K559" s="3212"/>
      <c r="L559" s="3212"/>
      <c r="M559" s="3212"/>
      <c r="N559" s="3213">
        <f>+'6経営計画'!T106</f>
        <v>0</v>
      </c>
      <c r="O559" s="3213"/>
      <c r="P559" s="3213"/>
      <c r="Q559" s="3439"/>
      <c r="R559" s="3144"/>
      <c r="S559" s="3144"/>
      <c r="T559" s="3144"/>
      <c r="U559" s="3144"/>
      <c r="V559" s="3144"/>
      <c r="W559" s="3144"/>
      <c r="X559" s="3144"/>
      <c r="Y559" s="3144"/>
      <c r="Z559" s="3144"/>
      <c r="AA559" s="3144"/>
      <c r="AB559" s="3144"/>
      <c r="AC559" s="3144"/>
      <c r="AD559" s="3144"/>
      <c r="AE559" s="3144"/>
      <c r="AF559" s="3144"/>
      <c r="AG559" s="3144"/>
      <c r="AH559" s="3144"/>
      <c r="AI559" s="3144"/>
      <c r="AJ559" s="3144"/>
      <c r="AK559" s="3440"/>
      <c r="AL559" s="1500"/>
    </row>
    <row r="560" spans="1:38" ht="13.5" customHeight="1">
      <c r="A560" s="3211" t="str">
        <f>+'6経営計画'!F107</f>
        <v>・リサイクル先の開拓</v>
      </c>
      <c r="B560" s="3212"/>
      <c r="C560" s="3212"/>
      <c r="D560" s="3212"/>
      <c r="E560" s="3212"/>
      <c r="F560" s="3212"/>
      <c r="G560" s="3212"/>
      <c r="H560" s="3212"/>
      <c r="I560" s="3212"/>
      <c r="J560" s="3212"/>
      <c r="K560" s="3212"/>
      <c r="L560" s="3212"/>
      <c r="M560" s="3212"/>
      <c r="N560" s="3213">
        <f>+'6経営計画'!T107</f>
        <v>0</v>
      </c>
      <c r="O560" s="3213"/>
      <c r="P560" s="3213"/>
      <c r="Q560" s="3439"/>
      <c r="R560" s="3144"/>
      <c r="S560" s="3144"/>
      <c r="T560" s="3144"/>
      <c r="U560" s="3144"/>
      <c r="V560" s="3144"/>
      <c r="W560" s="3144"/>
      <c r="X560" s="3144"/>
      <c r="Y560" s="3144"/>
      <c r="Z560" s="3144"/>
      <c r="AA560" s="3144"/>
      <c r="AB560" s="3144"/>
      <c r="AC560" s="3144"/>
      <c r="AD560" s="3144"/>
      <c r="AE560" s="3144"/>
      <c r="AF560" s="3144"/>
      <c r="AG560" s="3144"/>
      <c r="AH560" s="3144"/>
      <c r="AI560" s="3144"/>
      <c r="AJ560" s="3144"/>
      <c r="AK560" s="3440"/>
      <c r="AL560" s="1500"/>
    </row>
    <row r="561" spans="1:43" ht="13.5" customHeight="1">
      <c r="A561" s="3202"/>
      <c r="B561" s="3203"/>
      <c r="C561" s="3203"/>
      <c r="D561" s="3203"/>
      <c r="E561" s="3203"/>
      <c r="F561" s="3203"/>
      <c r="G561" s="3203"/>
      <c r="H561" s="3203"/>
      <c r="I561" s="3203"/>
      <c r="J561" s="3203"/>
      <c r="K561" s="3203"/>
      <c r="L561" s="3203"/>
      <c r="M561" s="3203"/>
      <c r="N561" s="3205"/>
      <c r="O561" s="3205"/>
      <c r="P561" s="3205"/>
      <c r="Q561" s="3441"/>
      <c r="R561" s="3442"/>
      <c r="S561" s="3442"/>
      <c r="T561" s="3442"/>
      <c r="U561" s="3442"/>
      <c r="V561" s="3442"/>
      <c r="W561" s="3442"/>
      <c r="X561" s="3442"/>
      <c r="Y561" s="3442"/>
      <c r="Z561" s="3442"/>
      <c r="AA561" s="3442"/>
      <c r="AB561" s="3442"/>
      <c r="AC561" s="3442"/>
      <c r="AD561" s="3442"/>
      <c r="AE561" s="3442"/>
      <c r="AF561" s="3442"/>
      <c r="AG561" s="3442"/>
      <c r="AH561" s="3442"/>
      <c r="AI561" s="3442"/>
      <c r="AJ561" s="3442"/>
      <c r="AK561" s="3443"/>
      <c r="AL561" s="1500"/>
    </row>
    <row r="562" spans="1:43" ht="13.5" customHeight="1">
      <c r="A562" s="1455"/>
      <c r="B562" s="1455"/>
      <c r="C562" s="1455"/>
      <c r="D562" s="1455"/>
      <c r="E562" s="1455"/>
      <c r="F562" s="1455"/>
      <c r="G562" s="1455"/>
      <c r="H562" s="1455"/>
      <c r="I562" s="1455"/>
      <c r="J562" s="1455"/>
      <c r="K562" s="1455"/>
      <c r="L562" s="1455"/>
      <c r="M562" s="1455"/>
      <c r="N562" s="1499"/>
      <c r="O562" s="1499"/>
      <c r="P562" s="1499"/>
      <c r="Q562" s="1456"/>
      <c r="R562" s="1456"/>
      <c r="S562" s="1456"/>
      <c r="T562" s="1456"/>
      <c r="U562" s="1456"/>
      <c r="V562" s="1456"/>
      <c r="W562" s="1456"/>
      <c r="X562" s="1456"/>
      <c r="Y562" s="1456"/>
      <c r="Z562" s="1456"/>
      <c r="AA562" s="1456"/>
      <c r="AB562" s="1456"/>
      <c r="AC562" s="1456"/>
      <c r="AD562" s="1456"/>
      <c r="AE562" s="1456"/>
      <c r="AF562" s="1456"/>
      <c r="AG562" s="1456"/>
      <c r="AH562" s="1456"/>
      <c r="AI562" s="1456"/>
      <c r="AJ562" s="1456"/>
      <c r="AK562" s="1456"/>
      <c r="AL562" s="1500"/>
    </row>
    <row r="563" spans="1:43" ht="13.5" customHeight="1">
      <c r="A563" s="1455"/>
      <c r="B563" s="1455" t="s">
        <v>1667</v>
      </c>
      <c r="C563" s="1455"/>
      <c r="D563" s="1455"/>
      <c r="E563" s="1455"/>
      <c r="F563" s="1455"/>
      <c r="G563" s="1455"/>
      <c r="H563" s="1455"/>
      <c r="I563" s="1455"/>
      <c r="J563" s="1455"/>
      <c r="K563" s="1455"/>
      <c r="L563" s="1455"/>
      <c r="M563" s="1455"/>
      <c r="N563" s="1499"/>
      <c r="O563" s="1499"/>
      <c r="P563" s="1499"/>
      <c r="Q563" s="1456"/>
      <c r="R563" s="1456"/>
      <c r="S563" s="1456"/>
      <c r="T563" s="1456"/>
      <c r="U563" s="1456"/>
      <c r="V563" s="1456"/>
      <c r="W563" s="1456"/>
      <c r="X563" s="1501"/>
      <c r="Y563" s="1456"/>
      <c r="Z563" s="1456"/>
      <c r="AA563" s="1456"/>
      <c r="AB563" s="1456"/>
      <c r="AC563" s="1456"/>
      <c r="AD563" s="1456"/>
      <c r="AE563" s="1456"/>
      <c r="AF563" s="1456"/>
      <c r="AG563" s="1456"/>
      <c r="AH563" s="1456"/>
      <c r="AI563" s="1456"/>
      <c r="AJ563" s="1456"/>
      <c r="AK563" s="1456"/>
      <c r="AL563" s="1500"/>
    </row>
    <row r="564" spans="1:43" ht="13.5" customHeight="1">
      <c r="A564" s="1455"/>
      <c r="B564" s="1455"/>
      <c r="C564" s="1455"/>
      <c r="D564" s="1455"/>
      <c r="E564" s="1455"/>
      <c r="F564" s="1455"/>
      <c r="G564" s="1455"/>
      <c r="H564" s="1455"/>
      <c r="I564" s="1455"/>
      <c r="J564" s="1455"/>
      <c r="K564" s="1455"/>
      <c r="L564" s="1455"/>
      <c r="M564" s="1455"/>
      <c r="N564" s="1499"/>
      <c r="O564" s="1499"/>
      <c r="P564" s="1499"/>
      <c r="Q564" s="1456"/>
      <c r="R564" s="1456"/>
      <c r="S564" s="1456"/>
      <c r="T564" s="1456"/>
      <c r="U564" s="1456"/>
      <c r="V564" s="1456"/>
      <c r="W564" s="1456"/>
      <c r="X564" s="1833"/>
      <c r="Y564" s="1833"/>
      <c r="Z564" s="1833"/>
      <c r="AA564" s="1833"/>
      <c r="AB564" s="1833"/>
      <c r="AC564" s="1833"/>
      <c r="AD564" s="1833"/>
      <c r="AE564" s="1833"/>
      <c r="AF564" s="1833"/>
      <c r="AG564" s="1833"/>
      <c r="AH564" s="1833"/>
      <c r="AI564" s="1833"/>
      <c r="AJ564" s="1833"/>
      <c r="AK564" s="1456"/>
      <c r="AL564" s="1500"/>
      <c r="AQ564" s="1420"/>
    </row>
    <row r="565" spans="1:43" ht="13.5" customHeight="1">
      <c r="A565" s="1455"/>
      <c r="B565" s="1455"/>
      <c r="C565" s="1455"/>
      <c r="D565" s="1455"/>
      <c r="E565" s="1455"/>
      <c r="F565" s="1455"/>
      <c r="G565" s="1455"/>
      <c r="H565" s="1455"/>
      <c r="I565" s="1455"/>
      <c r="J565" s="1455"/>
      <c r="K565" s="1455"/>
      <c r="L565" s="1455"/>
      <c r="M565" s="1455"/>
      <c r="N565" s="1499"/>
      <c r="O565" s="1499"/>
      <c r="P565" s="1499"/>
      <c r="Q565" s="1456"/>
      <c r="R565" s="1456"/>
      <c r="S565" s="1456"/>
      <c r="T565" s="1456"/>
      <c r="U565" s="1456"/>
      <c r="V565" s="1456"/>
      <c r="W565" s="1456"/>
      <c r="X565" s="1833"/>
      <c r="Y565" s="1833"/>
      <c r="Z565" s="1833"/>
      <c r="AA565" s="1833"/>
      <c r="AB565" s="1833"/>
      <c r="AC565" s="1833"/>
      <c r="AD565" s="1833"/>
      <c r="AE565" s="1833"/>
      <c r="AF565" s="1833"/>
      <c r="AG565" s="1833"/>
      <c r="AH565" s="1833"/>
      <c r="AI565" s="1833"/>
      <c r="AJ565" s="1833"/>
      <c r="AK565" s="1456"/>
      <c r="AL565" s="1500"/>
    </row>
    <row r="566" spans="1:43" ht="13.5" customHeight="1">
      <c r="A566" s="1455"/>
      <c r="B566" s="1455"/>
      <c r="C566" s="1455"/>
      <c r="D566" s="1455"/>
      <c r="E566" s="1455"/>
      <c r="F566" s="1455"/>
      <c r="G566" s="1455"/>
      <c r="H566" s="1455"/>
      <c r="I566" s="1455"/>
      <c r="J566" s="1455"/>
      <c r="K566" s="1455"/>
      <c r="L566" s="1455"/>
      <c r="M566" s="1455"/>
      <c r="N566" s="1499"/>
      <c r="O566" s="1499"/>
      <c r="P566" s="1499"/>
      <c r="Q566" s="1456"/>
      <c r="R566" s="1456"/>
      <c r="S566" s="1456"/>
      <c r="T566" s="1456"/>
      <c r="U566" s="1456"/>
      <c r="V566" s="1456"/>
      <c r="W566" s="1456"/>
      <c r="X566" s="1833"/>
      <c r="Y566" s="1833"/>
      <c r="Z566" s="1833"/>
      <c r="AA566" s="1833"/>
      <c r="AB566" s="1833"/>
      <c r="AC566" s="1833"/>
      <c r="AD566" s="1833"/>
      <c r="AE566" s="1833"/>
      <c r="AF566" s="1833"/>
      <c r="AG566" s="1833"/>
      <c r="AH566" s="1833"/>
      <c r="AI566" s="1833"/>
      <c r="AJ566" s="1833"/>
      <c r="AK566" s="1456"/>
      <c r="AL566" s="1500"/>
    </row>
    <row r="567" spans="1:43" ht="13.5" customHeight="1">
      <c r="A567" s="1455"/>
      <c r="B567" s="1455"/>
      <c r="C567" s="1455"/>
      <c r="D567" s="1455"/>
      <c r="E567" s="1455"/>
      <c r="F567" s="1455"/>
      <c r="G567" s="1455"/>
      <c r="H567" s="1455"/>
      <c r="I567" s="1455"/>
      <c r="J567" s="1455"/>
      <c r="K567" s="1455"/>
      <c r="L567" s="1455"/>
      <c r="M567" s="1455"/>
      <c r="N567" s="1499"/>
      <c r="O567" s="1499"/>
      <c r="P567" s="1499"/>
      <c r="Q567" s="1456"/>
      <c r="R567" s="1456"/>
      <c r="S567" s="1456"/>
      <c r="T567" s="1456"/>
      <c r="U567" s="1456"/>
      <c r="V567" s="1456"/>
      <c r="W567" s="1456"/>
      <c r="X567" s="1833"/>
      <c r="Y567" s="1833"/>
      <c r="Z567" s="1833"/>
      <c r="AA567" s="1833"/>
      <c r="AB567" s="1833"/>
      <c r="AC567" s="1833"/>
      <c r="AD567" s="1833"/>
      <c r="AE567" s="1833"/>
      <c r="AF567" s="1833"/>
      <c r="AG567" s="1833"/>
      <c r="AH567" s="1833"/>
      <c r="AI567" s="1833"/>
      <c r="AJ567" s="1833"/>
      <c r="AK567" s="1456"/>
      <c r="AL567" s="1500"/>
    </row>
    <row r="568" spans="1:43" ht="13.5" customHeight="1">
      <c r="A568" s="1455"/>
      <c r="B568" s="1455"/>
      <c r="C568" s="1455"/>
      <c r="D568" s="1455"/>
      <c r="E568" s="1455"/>
      <c r="F568" s="1455"/>
      <c r="G568" s="1455"/>
      <c r="H568" s="1455"/>
      <c r="I568" s="1455"/>
      <c r="J568" s="1455"/>
      <c r="K568" s="1455"/>
      <c r="L568" s="1455"/>
      <c r="M568" s="1455"/>
      <c r="N568" s="1499"/>
      <c r="O568" s="1499"/>
      <c r="P568" s="1499"/>
      <c r="Q568" s="1456"/>
      <c r="S568" s="1456"/>
      <c r="T568" s="1456"/>
      <c r="U568" s="1456"/>
      <c r="V568" s="1456"/>
      <c r="W568" s="1456"/>
      <c r="X568" s="1833"/>
      <c r="Y568" s="1833"/>
      <c r="Z568" s="1833"/>
      <c r="AA568" s="1833"/>
      <c r="AB568" s="1833"/>
      <c r="AC568" s="1833"/>
      <c r="AD568" s="1833"/>
      <c r="AE568" s="1833"/>
      <c r="AF568" s="1833"/>
      <c r="AG568" s="1833"/>
      <c r="AH568" s="1833"/>
      <c r="AI568" s="1833"/>
      <c r="AJ568" s="1833"/>
      <c r="AK568" s="1456"/>
      <c r="AL568" s="1500"/>
    </row>
    <row r="569" spans="1:43" ht="13.5" customHeight="1">
      <c r="A569" s="1455"/>
      <c r="B569" s="1455"/>
      <c r="C569" s="1455"/>
      <c r="D569" s="1455"/>
      <c r="E569" s="1455"/>
      <c r="F569" s="1455"/>
      <c r="G569" s="1455"/>
      <c r="H569" s="1455"/>
      <c r="I569" s="1455"/>
      <c r="J569" s="1455"/>
      <c r="K569" s="1455"/>
      <c r="L569" s="1455"/>
      <c r="M569" s="1455"/>
      <c r="N569" s="1499"/>
      <c r="O569" s="1499"/>
      <c r="P569" s="1499"/>
      <c r="Q569" s="1456"/>
      <c r="S569" s="1456"/>
      <c r="T569" s="1456"/>
      <c r="U569" s="1456"/>
      <c r="V569" s="1456"/>
      <c r="W569" s="1456"/>
      <c r="X569" s="1833"/>
      <c r="Y569" s="1833"/>
      <c r="Z569" s="1833"/>
      <c r="AA569" s="1833"/>
      <c r="AB569" s="1833"/>
      <c r="AC569" s="1833"/>
      <c r="AD569" s="1833"/>
      <c r="AE569" s="1833"/>
      <c r="AF569" s="1833"/>
      <c r="AG569" s="1833"/>
      <c r="AH569" s="1833"/>
      <c r="AI569" s="1833"/>
      <c r="AJ569" s="1833"/>
      <c r="AK569" s="1456"/>
      <c r="AL569" s="1500"/>
    </row>
    <row r="570" spans="1:43" ht="13.5" customHeight="1">
      <c r="A570" s="1455"/>
      <c r="B570" s="1455"/>
      <c r="C570" s="1455"/>
      <c r="D570" s="1455"/>
      <c r="E570" s="1455"/>
      <c r="F570" s="1455"/>
      <c r="G570" s="1455"/>
      <c r="H570" s="1455"/>
      <c r="I570" s="1455"/>
      <c r="J570" s="1455"/>
      <c r="K570" s="1455"/>
      <c r="L570" s="1455"/>
      <c r="M570" s="1455"/>
      <c r="N570" s="1499"/>
      <c r="O570" s="1499"/>
      <c r="P570" s="1499"/>
      <c r="Q570" s="1456"/>
      <c r="S570" s="1456"/>
      <c r="T570" s="1456"/>
      <c r="U570" s="1456"/>
      <c r="V570" s="1456"/>
      <c r="W570" s="1456"/>
      <c r="X570" s="1833"/>
      <c r="Y570" s="1833"/>
      <c r="Z570" s="1833"/>
      <c r="AA570" s="1833"/>
      <c r="AB570" s="1833"/>
      <c r="AC570" s="1833"/>
      <c r="AD570" s="1833"/>
      <c r="AE570" s="1833"/>
      <c r="AF570" s="1833"/>
      <c r="AG570" s="1833"/>
      <c r="AH570" s="1833"/>
      <c r="AI570" s="1833"/>
      <c r="AJ570" s="1833"/>
      <c r="AK570" s="1456"/>
      <c r="AL570" s="1500"/>
    </row>
    <row r="571" spans="1:43" ht="13.5" customHeight="1">
      <c r="A571" s="1455"/>
      <c r="B571" s="1455"/>
      <c r="C571" s="1455"/>
      <c r="D571" s="1455"/>
      <c r="E571" s="1455"/>
      <c r="F571" s="1455"/>
      <c r="G571" s="1455"/>
      <c r="H571" s="1455"/>
      <c r="I571" s="1455"/>
      <c r="J571" s="1455"/>
      <c r="K571" s="1455"/>
      <c r="L571" s="1455"/>
      <c r="M571" s="1455"/>
      <c r="N571" s="1499"/>
      <c r="O571" s="1499"/>
      <c r="P571" s="1499"/>
      <c r="Q571" s="1456"/>
      <c r="R571" s="1456"/>
      <c r="S571" s="1456"/>
      <c r="T571" s="1456"/>
      <c r="U571" s="1456"/>
      <c r="V571" s="1456"/>
      <c r="W571" s="1456"/>
      <c r="X571" s="1456"/>
      <c r="Y571" s="1456"/>
      <c r="Z571" s="1456"/>
      <c r="AA571" s="1456"/>
      <c r="AB571" s="1456"/>
      <c r="AC571" s="1456"/>
      <c r="AD571" s="1456"/>
      <c r="AE571" s="1456"/>
      <c r="AF571" s="1456"/>
      <c r="AG571" s="1456"/>
      <c r="AH571" s="1456"/>
      <c r="AI571" s="1456"/>
      <c r="AJ571" s="1456"/>
      <c r="AK571" s="1456"/>
      <c r="AL571" s="1500"/>
    </row>
    <row r="572" spans="1:43" ht="16.5" customHeight="1">
      <c r="A572" s="1507" t="str">
        <f>+'6経営計画'!B150</f>
        <v>水道水の削減</v>
      </c>
      <c r="B572" s="1507"/>
      <c r="C572" s="1507"/>
      <c r="D572" s="1507"/>
      <c r="E572" s="1507"/>
      <c r="F572" s="1507"/>
      <c r="G572" s="1507"/>
      <c r="H572" s="1507"/>
      <c r="I572" s="1507"/>
      <c r="J572" s="1507"/>
      <c r="K572" s="1507"/>
      <c r="L572" s="1507"/>
      <c r="M572" s="1507"/>
      <c r="N572" s="3240" t="s">
        <v>1173</v>
      </c>
      <c r="O572" s="3240"/>
      <c r="P572" s="3240"/>
      <c r="Q572" s="3467" t="s">
        <v>1937</v>
      </c>
      <c r="R572" s="3468"/>
      <c r="S572" s="3468"/>
      <c r="T572" s="3468"/>
      <c r="U572" s="3468"/>
      <c r="V572" s="3468"/>
      <c r="W572" s="3468"/>
      <c r="X572" s="3468"/>
      <c r="Y572" s="3468"/>
      <c r="Z572" s="3468"/>
      <c r="AA572" s="3468"/>
      <c r="AB572" s="3468"/>
      <c r="AC572" s="3468"/>
      <c r="AD572" s="3468"/>
      <c r="AE572" s="3468"/>
      <c r="AF572" s="3468"/>
      <c r="AG572" s="3468"/>
      <c r="AH572" s="3468"/>
      <c r="AI572" s="3468"/>
      <c r="AJ572" s="3468"/>
      <c r="AK572" s="3469"/>
      <c r="AL572" s="1497"/>
    </row>
    <row r="573" spans="1:43" ht="14.25" customHeight="1">
      <c r="A573" s="3290" t="s">
        <v>486</v>
      </c>
      <c r="B573" s="3290"/>
      <c r="C573" s="3290"/>
      <c r="D573" s="3290"/>
      <c r="E573" s="3290"/>
      <c r="F573" s="3290"/>
      <c r="G573" s="3290"/>
      <c r="H573" s="3290"/>
      <c r="I573" s="3290"/>
      <c r="J573" s="3290"/>
      <c r="K573" s="3290"/>
      <c r="L573" s="3290"/>
      <c r="M573" s="3290"/>
      <c r="N573" s="3206" t="str">
        <f>+AA415</f>
        <v>〇</v>
      </c>
      <c r="O573" s="3207"/>
      <c r="P573" s="3207"/>
      <c r="Q573" s="3439">
        <f>+'6経営計画'!V159</f>
        <v>0</v>
      </c>
      <c r="R573" s="3144"/>
      <c r="S573" s="3144"/>
      <c r="T573" s="3144"/>
      <c r="U573" s="3144"/>
      <c r="V573" s="3144"/>
      <c r="W573" s="3144"/>
      <c r="X573" s="3144"/>
      <c r="Y573" s="3144"/>
      <c r="Z573" s="3144"/>
      <c r="AA573" s="3144"/>
      <c r="AB573" s="3144"/>
      <c r="AC573" s="3144"/>
      <c r="AD573" s="3144"/>
      <c r="AE573" s="3144"/>
      <c r="AF573" s="3144"/>
      <c r="AG573" s="3144"/>
      <c r="AH573" s="3144"/>
      <c r="AI573" s="3144"/>
      <c r="AJ573" s="3144"/>
      <c r="AK573" s="3440"/>
      <c r="AL573" s="1497"/>
    </row>
    <row r="574" spans="1:43">
      <c r="A574" s="3208" t="str">
        <f>+'6経営計画'!F150</f>
        <v>・節水シールの貼り付けとポスター掲示</v>
      </c>
      <c r="B574" s="3209"/>
      <c r="C574" s="3209"/>
      <c r="D574" s="3209"/>
      <c r="E574" s="3209"/>
      <c r="F574" s="3209"/>
      <c r="G574" s="3209"/>
      <c r="H574" s="3209"/>
      <c r="I574" s="3209"/>
      <c r="J574" s="3209"/>
      <c r="K574" s="3209"/>
      <c r="L574" s="3209"/>
      <c r="M574" s="3209"/>
      <c r="N574" s="3210" t="str">
        <f>+'6経営計画'!T150</f>
        <v>○</v>
      </c>
      <c r="O574" s="3210"/>
      <c r="P574" s="3210"/>
      <c r="Q574" s="3439"/>
      <c r="R574" s="3144"/>
      <c r="S574" s="3144"/>
      <c r="T574" s="3144"/>
      <c r="U574" s="3144"/>
      <c r="V574" s="3144"/>
      <c r="W574" s="3144"/>
      <c r="X574" s="3144"/>
      <c r="Y574" s="3144"/>
      <c r="Z574" s="3144"/>
      <c r="AA574" s="3144"/>
      <c r="AB574" s="3144"/>
      <c r="AC574" s="3144"/>
      <c r="AD574" s="3144"/>
      <c r="AE574" s="3144"/>
      <c r="AF574" s="3144"/>
      <c r="AG574" s="3144"/>
      <c r="AH574" s="3144"/>
      <c r="AI574" s="3144"/>
      <c r="AJ574" s="3144"/>
      <c r="AK574" s="3440"/>
      <c r="AL574" s="1498"/>
    </row>
    <row r="575" spans="1:43">
      <c r="A575" s="3211" t="str">
        <f>+'6経営計画'!F151</f>
        <v>・節水弁取り付け</v>
      </c>
      <c r="B575" s="3212"/>
      <c r="C575" s="3212"/>
      <c r="D575" s="3212"/>
      <c r="E575" s="3212"/>
      <c r="F575" s="3212"/>
      <c r="G575" s="3212"/>
      <c r="H575" s="3212"/>
      <c r="I575" s="3212"/>
      <c r="J575" s="3212"/>
      <c r="K575" s="3212"/>
      <c r="L575" s="3212"/>
      <c r="M575" s="3212"/>
      <c r="N575" s="3213">
        <f>+'6経営計画'!T151</f>
        <v>0</v>
      </c>
      <c r="O575" s="3213"/>
      <c r="P575" s="3213"/>
      <c r="Q575" s="3439"/>
      <c r="R575" s="3144"/>
      <c r="S575" s="3144"/>
      <c r="T575" s="3144"/>
      <c r="U575" s="3144"/>
      <c r="V575" s="3144"/>
      <c r="W575" s="3144"/>
      <c r="X575" s="3144"/>
      <c r="Y575" s="3144"/>
      <c r="Z575" s="3144"/>
      <c r="AA575" s="3144"/>
      <c r="AB575" s="3144"/>
      <c r="AC575" s="3144"/>
      <c r="AD575" s="3144"/>
      <c r="AE575" s="3144"/>
      <c r="AF575" s="3144"/>
      <c r="AG575" s="3144"/>
      <c r="AH575" s="3144"/>
      <c r="AI575" s="3144"/>
      <c r="AJ575" s="3144"/>
      <c r="AK575" s="3440"/>
      <c r="AL575" s="1498"/>
    </row>
    <row r="576" spans="1:43">
      <c r="A576" s="3211" t="str">
        <f>+'6経営計画'!F152</f>
        <v>・自動水栓取り付け</v>
      </c>
      <c r="B576" s="3212"/>
      <c r="C576" s="3212"/>
      <c r="D576" s="3212"/>
      <c r="E576" s="3212"/>
      <c r="F576" s="3212"/>
      <c r="G576" s="3212"/>
      <c r="H576" s="3212"/>
      <c r="I576" s="3212"/>
      <c r="J576" s="3212"/>
      <c r="K576" s="3212"/>
      <c r="L576" s="3212"/>
      <c r="M576" s="3212"/>
      <c r="N576" s="3213">
        <f>+'6経営計画'!T152</f>
        <v>0</v>
      </c>
      <c r="O576" s="3213"/>
      <c r="P576" s="3213"/>
      <c r="Q576" s="3439"/>
      <c r="R576" s="3144"/>
      <c r="S576" s="3144"/>
      <c r="T576" s="3144"/>
      <c r="U576" s="3144"/>
      <c r="V576" s="3144"/>
      <c r="W576" s="3144"/>
      <c r="X576" s="3144"/>
      <c r="Y576" s="3144"/>
      <c r="Z576" s="3144"/>
      <c r="AA576" s="3144"/>
      <c r="AB576" s="3144"/>
      <c r="AC576" s="3144"/>
      <c r="AD576" s="3144"/>
      <c r="AE576" s="3144"/>
      <c r="AF576" s="3144"/>
      <c r="AG576" s="3144"/>
      <c r="AH576" s="3144"/>
      <c r="AI576" s="3144"/>
      <c r="AJ576" s="3144"/>
      <c r="AK576" s="3440"/>
      <c r="AL576" s="1498"/>
    </row>
    <row r="577" spans="1:43">
      <c r="A577" s="3202" t="str">
        <f>+'6経営計画'!F153</f>
        <v>・トイレに擬音装置取り付け</v>
      </c>
      <c r="B577" s="3203"/>
      <c r="C577" s="3203"/>
      <c r="D577" s="3203"/>
      <c r="E577" s="3203"/>
      <c r="F577" s="3203"/>
      <c r="G577" s="3203"/>
      <c r="H577" s="3203"/>
      <c r="I577" s="3203"/>
      <c r="J577" s="3203"/>
      <c r="K577" s="3203"/>
      <c r="L577" s="3203"/>
      <c r="M577" s="3203"/>
      <c r="N577" s="3205">
        <f>+'6経営計画'!T153</f>
        <v>0</v>
      </c>
      <c r="O577" s="3205"/>
      <c r="P577" s="3205"/>
      <c r="Q577" s="3441"/>
      <c r="R577" s="3442"/>
      <c r="S577" s="3442"/>
      <c r="T577" s="3442"/>
      <c r="U577" s="3442"/>
      <c r="V577" s="3442"/>
      <c r="W577" s="3442"/>
      <c r="X577" s="3442"/>
      <c r="Y577" s="3442"/>
      <c r="Z577" s="3442"/>
      <c r="AA577" s="3442"/>
      <c r="AB577" s="3442"/>
      <c r="AC577" s="3442"/>
      <c r="AD577" s="3442"/>
      <c r="AE577" s="3442"/>
      <c r="AF577" s="3442"/>
      <c r="AG577" s="3442"/>
      <c r="AH577" s="3442"/>
      <c r="AI577" s="3442"/>
      <c r="AJ577" s="3442"/>
      <c r="AK577" s="3443"/>
      <c r="AL577" s="1498"/>
    </row>
    <row r="578" spans="1:43" ht="13.5" customHeight="1">
      <c r="A578" s="1455"/>
      <c r="B578" s="1455"/>
      <c r="C578" s="1455"/>
      <c r="D578" s="1455"/>
      <c r="E578" s="1455"/>
      <c r="F578" s="1455"/>
      <c r="G578" s="1455"/>
      <c r="H578" s="1455"/>
      <c r="I578" s="1455"/>
      <c r="J578" s="1455"/>
      <c r="K578" s="1455"/>
      <c r="L578" s="1455"/>
      <c r="M578" s="1455"/>
      <c r="N578" s="1499"/>
      <c r="O578" s="1499"/>
      <c r="P578" s="1499"/>
      <c r="Q578" s="1456"/>
      <c r="R578" s="1456"/>
      <c r="S578" s="1456"/>
      <c r="T578" s="1456"/>
      <c r="U578" s="1456"/>
      <c r="V578" s="1456"/>
      <c r="W578" s="1456"/>
      <c r="X578" s="1456"/>
      <c r="Y578" s="1456"/>
      <c r="Z578" s="1456"/>
      <c r="AA578" s="1456"/>
      <c r="AB578" s="1456"/>
      <c r="AC578" s="1456"/>
      <c r="AD578" s="1456"/>
      <c r="AE578" s="1456"/>
      <c r="AF578" s="1456"/>
      <c r="AG578" s="1456"/>
      <c r="AH578" s="1456"/>
      <c r="AI578" s="1456"/>
      <c r="AJ578" s="1456"/>
      <c r="AK578" s="1456"/>
      <c r="AL578" s="1500"/>
    </row>
    <row r="579" spans="1:43" ht="13.5" customHeight="1">
      <c r="A579" s="1455"/>
      <c r="B579" s="1455"/>
      <c r="C579" s="1455"/>
      <c r="D579" s="1455"/>
      <c r="E579" s="1455"/>
      <c r="F579" s="1455"/>
      <c r="G579" s="1455"/>
      <c r="H579" s="1455"/>
      <c r="I579" s="1455"/>
      <c r="J579" s="1455"/>
      <c r="K579" s="1455"/>
      <c r="L579" s="1455"/>
      <c r="M579" s="1455"/>
      <c r="N579" s="1499"/>
      <c r="O579" s="1499"/>
      <c r="P579" s="1499"/>
      <c r="Q579" s="1455" t="s">
        <v>1667</v>
      </c>
      <c r="R579" s="1456"/>
      <c r="S579" s="1456"/>
      <c r="T579" s="1456"/>
      <c r="U579" s="1456"/>
      <c r="V579" s="1456"/>
      <c r="W579" s="1456"/>
      <c r="X579" s="1501"/>
      <c r="Y579" s="1456"/>
      <c r="Z579" s="1456"/>
      <c r="AA579" s="1456"/>
      <c r="AB579" s="1456"/>
      <c r="AC579" s="1456"/>
      <c r="AD579" s="1456"/>
      <c r="AE579" s="1456"/>
      <c r="AF579" s="1456"/>
      <c r="AG579" s="1456"/>
      <c r="AH579" s="1456"/>
      <c r="AI579" s="1456"/>
      <c r="AJ579" s="1456"/>
      <c r="AK579" s="1456"/>
      <c r="AL579" s="1500"/>
    </row>
    <row r="580" spans="1:43" ht="13.5" customHeight="1">
      <c r="A580" s="1455"/>
      <c r="B580" s="1455"/>
      <c r="C580" s="1455"/>
      <c r="D580" s="1455"/>
      <c r="E580" s="1455"/>
      <c r="F580" s="1455"/>
      <c r="G580" s="1455"/>
      <c r="H580" s="1455"/>
      <c r="I580" s="1455"/>
      <c r="J580" s="1455"/>
      <c r="K580" s="1455"/>
      <c r="L580" s="1455"/>
      <c r="M580" s="1455"/>
      <c r="N580" s="1499"/>
      <c r="O580" s="1499"/>
      <c r="P580" s="1499"/>
      <c r="Q580" s="1456"/>
      <c r="R580" s="1456"/>
      <c r="S580" s="1456"/>
      <c r="T580" s="1456"/>
      <c r="U580" s="1456"/>
      <c r="V580" s="1456"/>
      <c r="W580" s="1456"/>
      <c r="X580" s="1833"/>
      <c r="Y580" s="1833"/>
      <c r="Z580" s="1833"/>
      <c r="AA580" s="1833"/>
      <c r="AB580" s="1833"/>
      <c r="AC580" s="1833"/>
      <c r="AD580" s="1833"/>
      <c r="AE580" s="1833"/>
      <c r="AF580" s="1833"/>
      <c r="AG580" s="1833"/>
      <c r="AH580" s="1833"/>
      <c r="AI580" s="1833"/>
      <c r="AJ580" s="1833"/>
      <c r="AK580" s="1456"/>
      <c r="AL580" s="1500"/>
    </row>
    <row r="581" spans="1:43" ht="13.5" customHeight="1">
      <c r="A581" s="1455"/>
      <c r="B581" s="1455"/>
      <c r="C581" s="1455"/>
      <c r="D581" s="1455"/>
      <c r="E581" s="1455"/>
      <c r="F581" s="1455"/>
      <c r="G581" s="1455"/>
      <c r="H581" s="1455"/>
      <c r="I581" s="1455"/>
      <c r="J581" s="1455"/>
      <c r="K581" s="1455"/>
      <c r="L581" s="1455"/>
      <c r="M581" s="1455"/>
      <c r="N581" s="1499"/>
      <c r="O581" s="1499"/>
      <c r="P581" s="1499"/>
      <c r="Q581" s="1456"/>
      <c r="R581" s="1456"/>
      <c r="S581" s="1456"/>
      <c r="T581" s="1456"/>
      <c r="U581" s="1456"/>
      <c r="V581" s="1456"/>
      <c r="W581" s="1456"/>
      <c r="X581" s="1833"/>
      <c r="Y581" s="1833"/>
      <c r="Z581" s="1833"/>
      <c r="AA581" s="1833"/>
      <c r="AB581" s="1833"/>
      <c r="AC581" s="1833"/>
      <c r="AD581" s="1833"/>
      <c r="AE581" s="1833"/>
      <c r="AF581" s="1833"/>
      <c r="AG581" s="1833"/>
      <c r="AH581" s="1833"/>
      <c r="AI581" s="1833"/>
      <c r="AJ581" s="1833"/>
      <c r="AK581" s="1456"/>
      <c r="AL581" s="1500"/>
    </row>
    <row r="582" spans="1:43" ht="13.5" customHeight="1">
      <c r="A582" s="1455"/>
      <c r="B582" s="1455"/>
      <c r="C582" s="1455"/>
      <c r="D582" s="1455"/>
      <c r="E582" s="1455"/>
      <c r="F582" s="1455"/>
      <c r="G582" s="1455"/>
      <c r="H582" s="1455"/>
      <c r="I582" s="1455"/>
      <c r="J582" s="1455"/>
      <c r="K582" s="1455"/>
      <c r="L582" s="1455"/>
      <c r="M582" s="1455"/>
      <c r="N582" s="1499"/>
      <c r="O582" s="1499"/>
      <c r="P582" s="1499"/>
      <c r="Q582" s="1456"/>
      <c r="R582" s="1456"/>
      <c r="S582" s="1456"/>
      <c r="T582" s="1456"/>
      <c r="U582" s="1456"/>
      <c r="V582" s="1456"/>
      <c r="W582" s="1456"/>
      <c r="X582" s="1833"/>
      <c r="Y582" s="1833"/>
      <c r="Z582" s="1833"/>
      <c r="AA582" s="1833"/>
      <c r="AB582" s="1833"/>
      <c r="AC582" s="1833"/>
      <c r="AD582" s="1833"/>
      <c r="AE582" s="1833"/>
      <c r="AF582" s="1833"/>
      <c r="AG582" s="1833"/>
      <c r="AH582" s="1833"/>
      <c r="AI582" s="1833"/>
      <c r="AJ582" s="1833"/>
      <c r="AK582" s="1456"/>
      <c r="AL582" s="1500"/>
    </row>
    <row r="583" spans="1:43" ht="13.5" customHeight="1">
      <c r="A583" s="1455"/>
      <c r="B583" s="1455"/>
      <c r="C583" s="1455"/>
      <c r="D583" s="1455"/>
      <c r="E583" s="1455"/>
      <c r="F583" s="1455"/>
      <c r="G583" s="1455"/>
      <c r="H583" s="1455"/>
      <c r="I583" s="1455"/>
      <c r="J583" s="1455"/>
      <c r="K583" s="1455"/>
      <c r="L583" s="1455"/>
      <c r="M583" s="1455"/>
      <c r="N583" s="1499"/>
      <c r="O583" s="1499"/>
      <c r="P583" s="1499"/>
      <c r="Q583" s="1456"/>
      <c r="R583" s="1456"/>
      <c r="S583" s="1456"/>
      <c r="T583" s="1456"/>
      <c r="U583" s="1456"/>
      <c r="V583" s="1456"/>
      <c r="W583" s="1456"/>
      <c r="X583" s="1833"/>
      <c r="Y583" s="1833"/>
      <c r="Z583" s="1833"/>
      <c r="AA583" s="1833"/>
      <c r="AB583" s="1833"/>
      <c r="AC583" s="1833"/>
      <c r="AD583" s="1833"/>
      <c r="AE583" s="1833"/>
      <c r="AF583" s="1833"/>
      <c r="AG583" s="1833"/>
      <c r="AH583" s="1833"/>
      <c r="AI583" s="1833"/>
      <c r="AJ583" s="1833"/>
      <c r="AK583" s="1456"/>
      <c r="AL583" s="1500"/>
    </row>
    <row r="584" spans="1:43" ht="13.5" customHeight="1">
      <c r="A584" s="1455"/>
      <c r="B584" s="1455"/>
      <c r="C584" s="1455"/>
      <c r="D584" s="1455"/>
      <c r="E584" s="1455"/>
      <c r="F584" s="1455"/>
      <c r="G584" s="1455"/>
      <c r="H584" s="1455"/>
      <c r="I584" s="1455"/>
      <c r="J584" s="1455"/>
      <c r="K584" s="1455"/>
      <c r="L584" s="1455"/>
      <c r="M584" s="1455"/>
      <c r="N584" s="1499"/>
      <c r="O584" s="1499"/>
      <c r="P584" s="1499"/>
      <c r="Q584" s="1456"/>
      <c r="S584" s="1456"/>
      <c r="T584" s="1456"/>
      <c r="U584" s="1456"/>
      <c r="V584" s="1456"/>
      <c r="W584" s="1456"/>
      <c r="X584" s="1833"/>
      <c r="Y584" s="1833"/>
      <c r="Z584" s="1833"/>
      <c r="AA584" s="1833"/>
      <c r="AB584" s="1833"/>
      <c r="AC584" s="1833"/>
      <c r="AD584" s="1833"/>
      <c r="AE584" s="1833"/>
      <c r="AF584" s="1833"/>
      <c r="AG584" s="1833"/>
      <c r="AH584" s="1833"/>
      <c r="AI584" s="1833"/>
      <c r="AJ584" s="1833"/>
      <c r="AK584" s="1456"/>
      <c r="AL584" s="1500"/>
    </row>
    <row r="585" spans="1:43" ht="13.5" customHeight="1">
      <c r="A585" s="1455"/>
      <c r="B585" s="1455"/>
      <c r="C585" s="1455"/>
      <c r="D585" s="1455"/>
      <c r="E585" s="1455"/>
      <c r="F585" s="1455"/>
      <c r="G585" s="1455"/>
      <c r="H585" s="1455"/>
      <c r="I585" s="1455"/>
      <c r="J585" s="1455"/>
      <c r="K585" s="1455"/>
      <c r="L585" s="1455"/>
      <c r="M585" s="1455"/>
      <c r="N585" s="1499"/>
      <c r="O585" s="1499"/>
      <c r="P585" s="1499"/>
      <c r="Q585" s="1456"/>
      <c r="S585" s="1456"/>
      <c r="T585" s="1456"/>
      <c r="U585" s="1456"/>
      <c r="V585" s="1456"/>
      <c r="W585" s="1456"/>
      <c r="X585" s="1833"/>
      <c r="Y585" s="1833"/>
      <c r="Z585" s="1833"/>
      <c r="AA585" s="1833"/>
      <c r="AB585" s="1833"/>
      <c r="AC585" s="1833"/>
      <c r="AD585" s="1833"/>
      <c r="AE585" s="1833"/>
      <c r="AF585" s="1833"/>
      <c r="AG585" s="1833"/>
      <c r="AH585" s="1833"/>
      <c r="AI585" s="1833"/>
      <c r="AJ585" s="1833"/>
      <c r="AK585" s="1456"/>
      <c r="AL585" s="1500"/>
    </row>
    <row r="586" spans="1:43" ht="13.5" customHeight="1">
      <c r="A586" s="1455"/>
      <c r="B586" s="1455"/>
      <c r="C586" s="1455"/>
      <c r="D586" s="1455"/>
      <c r="E586" s="1455"/>
      <c r="F586" s="1455"/>
      <c r="G586" s="1455"/>
      <c r="H586" s="1455"/>
      <c r="I586" s="1455"/>
      <c r="J586" s="1455"/>
      <c r="K586" s="1455"/>
      <c r="L586" s="1455"/>
      <c r="M586" s="1455"/>
      <c r="N586" s="1499"/>
      <c r="O586" s="1499"/>
      <c r="P586" s="1499"/>
      <c r="Q586" s="1456"/>
      <c r="S586" s="1456"/>
      <c r="T586" s="1456"/>
      <c r="U586" s="1456"/>
      <c r="V586" s="1456"/>
      <c r="W586" s="1456"/>
      <c r="X586" s="1833"/>
      <c r="Y586" s="1833"/>
      <c r="Z586" s="1833"/>
      <c r="AA586" s="1833"/>
      <c r="AB586" s="1833"/>
      <c r="AC586" s="1833"/>
      <c r="AD586" s="1833"/>
      <c r="AE586" s="1833"/>
      <c r="AF586" s="1833"/>
      <c r="AG586" s="1833"/>
      <c r="AH586" s="1833"/>
      <c r="AI586" s="1833"/>
      <c r="AJ586" s="1833"/>
      <c r="AK586" s="1456"/>
      <c r="AL586" s="1500"/>
    </row>
    <row r="587" spans="1:43" ht="13.5" customHeight="1">
      <c r="A587" s="1455"/>
      <c r="B587" s="1455"/>
      <c r="C587" s="1455"/>
      <c r="D587" s="1455"/>
      <c r="E587" s="1455"/>
      <c r="F587" s="1455"/>
      <c r="G587" s="1455"/>
      <c r="H587" s="1455"/>
      <c r="I587" s="1455"/>
      <c r="J587" s="1455"/>
      <c r="K587" s="1455"/>
      <c r="L587" s="1455"/>
      <c r="M587" s="1455"/>
      <c r="N587" s="1499"/>
      <c r="O587" s="1499"/>
      <c r="P587" s="1499"/>
      <c r="Q587" s="1456"/>
      <c r="R587" s="1456"/>
      <c r="S587" s="1456"/>
      <c r="T587" s="1456"/>
      <c r="U587" s="1456"/>
      <c r="V587" s="1456"/>
      <c r="W587" s="1456"/>
      <c r="X587" s="1833"/>
      <c r="Y587" s="1833"/>
      <c r="Z587" s="1833"/>
      <c r="AA587" s="1833"/>
      <c r="AB587" s="1833"/>
      <c r="AC587" s="1833"/>
      <c r="AD587" s="1833"/>
      <c r="AE587" s="1833"/>
      <c r="AF587" s="1833"/>
      <c r="AG587" s="1833"/>
      <c r="AH587" s="1833"/>
      <c r="AI587" s="1833"/>
      <c r="AJ587" s="1833"/>
      <c r="AK587" s="1456"/>
      <c r="AL587" s="1500"/>
      <c r="AQ587" s="1420"/>
    </row>
    <row r="588" spans="1:43" ht="13.5" customHeight="1">
      <c r="A588" s="1455"/>
      <c r="B588" s="1455"/>
      <c r="C588" s="1455"/>
      <c r="D588" s="1455"/>
      <c r="E588" s="1455"/>
      <c r="F588" s="1455"/>
      <c r="G588" s="1455"/>
      <c r="H588" s="1455"/>
      <c r="I588" s="1455"/>
      <c r="J588" s="1455"/>
      <c r="K588" s="1455"/>
      <c r="L588" s="1455"/>
      <c r="M588" s="1455"/>
      <c r="N588" s="1499"/>
      <c r="O588" s="1499"/>
      <c r="P588" s="1499"/>
      <c r="Q588" s="1456"/>
      <c r="R588" s="1456"/>
      <c r="S588" s="1456"/>
      <c r="T588" s="1456"/>
      <c r="U588" s="1456"/>
      <c r="V588" s="1456"/>
      <c r="W588" s="1456"/>
      <c r="X588" s="1833"/>
      <c r="Y588" s="1833"/>
      <c r="Z588" s="1833"/>
      <c r="AA588" s="1833"/>
      <c r="AB588" s="1833"/>
      <c r="AC588" s="1833"/>
      <c r="AD588" s="1833"/>
      <c r="AE588" s="1833"/>
      <c r="AF588" s="1833"/>
      <c r="AG588" s="1833"/>
      <c r="AH588" s="1833"/>
      <c r="AI588" s="1833"/>
      <c r="AJ588" s="1833"/>
      <c r="AK588" s="1456"/>
      <c r="AL588" s="1500"/>
    </row>
    <row r="589" spans="1:43" ht="13.5" customHeight="1">
      <c r="A589" s="1455"/>
      <c r="B589" s="1455"/>
      <c r="C589" s="1455"/>
      <c r="D589" s="1455"/>
      <c r="E589" s="1455"/>
      <c r="F589" s="1455"/>
      <c r="G589" s="1455"/>
      <c r="H589" s="1455"/>
      <c r="I589" s="1455"/>
      <c r="J589" s="1455"/>
      <c r="K589" s="1455"/>
      <c r="L589" s="1455"/>
      <c r="M589" s="1455"/>
      <c r="N589" s="1499"/>
      <c r="O589" s="1499"/>
      <c r="P589" s="1499"/>
      <c r="Q589" s="1456"/>
      <c r="R589" s="1456"/>
      <c r="S589" s="1456"/>
      <c r="T589" s="1456"/>
      <c r="U589" s="1456"/>
      <c r="V589" s="1456"/>
      <c r="W589" s="1456"/>
      <c r="X589" s="1456"/>
      <c r="Y589" s="1456"/>
      <c r="Z589" s="1456"/>
      <c r="AA589" s="1456"/>
      <c r="AB589" s="1456"/>
      <c r="AC589" s="1456"/>
      <c r="AD589" s="1456"/>
      <c r="AE589" s="1456"/>
      <c r="AF589" s="1456"/>
      <c r="AG589" s="1456"/>
      <c r="AH589" s="1456"/>
      <c r="AI589" s="1456"/>
      <c r="AJ589" s="1456"/>
      <c r="AK589" s="1456"/>
      <c r="AL589" s="1500"/>
    </row>
    <row r="590" spans="1:43" ht="13.5" customHeight="1">
      <c r="A590" s="1502"/>
      <c r="B590" s="3193" t="str">
        <f>+B448</f>
        <v>4月</v>
      </c>
      <c r="C590" s="3194"/>
      <c r="D590" s="3195"/>
      <c r="E590" s="3193" t="str">
        <f t="shared" ref="E590" si="34">+E448</f>
        <v>5月</v>
      </c>
      <c r="F590" s="3194"/>
      <c r="G590" s="3195"/>
      <c r="H590" s="3193" t="str">
        <f t="shared" ref="H590" si="35">+H448</f>
        <v>6月</v>
      </c>
      <c r="I590" s="3194"/>
      <c r="J590" s="3195"/>
      <c r="K590" s="3193" t="str">
        <f t="shared" ref="K590" si="36">+K448</f>
        <v>7月</v>
      </c>
      <c r="L590" s="3194"/>
      <c r="M590" s="3195"/>
      <c r="N590" s="3193" t="str">
        <f t="shared" ref="N590" si="37">+N448</f>
        <v>8月</v>
      </c>
      <c r="O590" s="3194"/>
      <c r="P590" s="3195"/>
      <c r="Q590" s="3193" t="str">
        <f t="shared" ref="Q590" si="38">+Q448</f>
        <v>9月</v>
      </c>
      <c r="R590" s="3194"/>
      <c r="S590" s="3195"/>
      <c r="T590" s="3193" t="str">
        <f t="shared" ref="T590" si="39">+T448</f>
        <v>10月</v>
      </c>
      <c r="U590" s="3194"/>
      <c r="V590" s="3195"/>
      <c r="W590" s="3193" t="str">
        <f t="shared" ref="W590" si="40">+W448</f>
        <v>11月</v>
      </c>
      <c r="X590" s="3194"/>
      <c r="Y590" s="3195"/>
      <c r="Z590" s="3193" t="str">
        <f t="shared" ref="Z590" si="41">+Z448</f>
        <v>12月</v>
      </c>
      <c r="AA590" s="3194"/>
      <c r="AB590" s="3195"/>
      <c r="AC590" s="3193" t="str">
        <f t="shared" ref="AC590" si="42">+AC448</f>
        <v>1月</v>
      </c>
      <c r="AD590" s="3194"/>
      <c r="AE590" s="3195"/>
      <c r="AF590" s="3193" t="str">
        <f t="shared" ref="AF590" si="43">+AF448</f>
        <v>2月</v>
      </c>
      <c r="AG590" s="3194"/>
      <c r="AH590" s="3195"/>
      <c r="AI590" s="3193" t="str">
        <f t="shared" ref="AI590" si="44">+AI448</f>
        <v>3月</v>
      </c>
      <c r="AJ590" s="3194"/>
      <c r="AK590" s="3195"/>
      <c r="AL590" s="1500"/>
    </row>
    <row r="591" spans="1:43" ht="14.25" customHeight="1">
      <c r="A591" s="1503">
        <f>+'6経営計画'!B152</f>
        <v>2023</v>
      </c>
      <c r="B591" s="3547">
        <f>+'6経営計画'!H155</f>
        <v>100</v>
      </c>
      <c r="C591" s="3194"/>
      <c r="D591" s="3195"/>
      <c r="E591" s="3547">
        <f>+'6経営計画'!I155</f>
        <v>100</v>
      </c>
      <c r="F591" s="3194"/>
      <c r="G591" s="3195"/>
      <c r="H591" s="3547">
        <f>+'6経営計画'!J155</f>
        <v>100</v>
      </c>
      <c r="I591" s="3548"/>
      <c r="J591" s="3549"/>
      <c r="K591" s="3547">
        <f>+'6経営計画'!K155</f>
        <v>100</v>
      </c>
      <c r="L591" s="3548"/>
      <c r="M591" s="3549"/>
      <c r="N591" s="3547">
        <f>+'6経営計画'!L155</f>
        <v>100</v>
      </c>
      <c r="O591" s="3548"/>
      <c r="P591" s="3549"/>
      <c r="Q591" s="3547">
        <f>+'6経営計画'!M155</f>
        <v>100</v>
      </c>
      <c r="R591" s="3548"/>
      <c r="S591" s="3549"/>
      <c r="T591" s="3547">
        <f>+'6経営計画'!N155</f>
        <v>100</v>
      </c>
      <c r="U591" s="3548"/>
      <c r="V591" s="3549"/>
      <c r="W591" s="3547">
        <f>+'6経営計画'!O155</f>
        <v>100</v>
      </c>
      <c r="X591" s="3548"/>
      <c r="Y591" s="3549"/>
      <c r="Z591" s="3547">
        <f>+'6経営計画'!P155</f>
        <v>100</v>
      </c>
      <c r="AA591" s="3548"/>
      <c r="AB591" s="3549"/>
      <c r="AC591" s="3547">
        <f>+'6経営計画'!Q155</f>
        <v>100</v>
      </c>
      <c r="AD591" s="3548"/>
      <c r="AE591" s="3549"/>
      <c r="AF591" s="3547">
        <f>+'6経営計画'!R155</f>
        <v>100</v>
      </c>
      <c r="AG591" s="3548"/>
      <c r="AH591" s="3549"/>
      <c r="AI591" s="3547">
        <f>+'6経営計画'!S155</f>
        <v>100</v>
      </c>
      <c r="AJ591" s="3548"/>
      <c r="AK591" s="3549"/>
      <c r="AL591" s="1497"/>
    </row>
    <row r="592" spans="1:43">
      <c r="A592" s="1503">
        <f>+'6経営計画'!B3</f>
        <v>2024</v>
      </c>
      <c r="B592" s="3547">
        <f>+'6経営計画'!H159</f>
        <v>90</v>
      </c>
      <c r="C592" s="3194"/>
      <c r="D592" s="3195"/>
      <c r="E592" s="3547">
        <f>+'6経営計画'!I159</f>
        <v>90</v>
      </c>
      <c r="F592" s="3194"/>
      <c r="G592" s="3195"/>
      <c r="H592" s="3547">
        <f>+'6経営計画'!J159</f>
        <v>90</v>
      </c>
      <c r="I592" s="3548"/>
      <c r="J592" s="3549"/>
      <c r="K592" s="3547">
        <f>+'6経営計画'!K159</f>
        <v>90</v>
      </c>
      <c r="L592" s="3548"/>
      <c r="M592" s="3549"/>
      <c r="N592" s="3547">
        <f>+'6経営計画'!L159</f>
        <v>90</v>
      </c>
      <c r="O592" s="3548"/>
      <c r="P592" s="3549"/>
      <c r="Q592" s="3547">
        <f>+'6経営計画'!M159</f>
        <v>90</v>
      </c>
      <c r="R592" s="3548"/>
      <c r="S592" s="3549"/>
      <c r="T592" s="3547">
        <f>+'6経営計画'!N159</f>
        <v>90</v>
      </c>
      <c r="U592" s="3548"/>
      <c r="V592" s="3549"/>
      <c r="W592" s="3547">
        <f>+'6経営計画'!O159</f>
        <v>90</v>
      </c>
      <c r="X592" s="3548"/>
      <c r="Y592" s="3549"/>
      <c r="Z592" s="3547">
        <f>+'6経営計画'!P159</f>
        <v>90</v>
      </c>
      <c r="AA592" s="3548"/>
      <c r="AB592" s="3549"/>
      <c r="AC592" s="3547">
        <f>+'6経営計画'!Q159</f>
        <v>90</v>
      </c>
      <c r="AD592" s="3548"/>
      <c r="AE592" s="3549"/>
      <c r="AF592" s="3547">
        <f>+'6経営計画'!R159</f>
        <v>90</v>
      </c>
      <c r="AG592" s="3548"/>
      <c r="AH592" s="3549"/>
      <c r="AI592" s="3547">
        <f>+'6経営計画'!S159</f>
        <v>90</v>
      </c>
      <c r="AJ592" s="3548"/>
      <c r="AK592" s="3549"/>
      <c r="AL592" s="1498"/>
    </row>
    <row r="593" spans="1:43">
      <c r="A593" s="1504"/>
      <c r="B593" s="1504"/>
      <c r="C593" s="1504"/>
      <c r="D593" s="1504"/>
      <c r="E593" s="1504"/>
      <c r="F593" s="1504"/>
      <c r="G593" s="1504"/>
      <c r="H593" s="1504"/>
      <c r="I593" s="1504"/>
      <c r="J593" s="1504"/>
      <c r="K593" s="1504"/>
      <c r="L593" s="1504"/>
      <c r="M593" s="1504"/>
      <c r="N593" s="1505"/>
      <c r="O593" s="1505"/>
      <c r="P593" s="1505"/>
      <c r="Q593" s="1506"/>
      <c r="R593" s="1506"/>
      <c r="S593" s="1506"/>
      <c r="T593" s="1506"/>
      <c r="U593" s="1506"/>
      <c r="V593" s="1506"/>
      <c r="W593" s="1506"/>
      <c r="X593" s="1506"/>
      <c r="Y593" s="1506"/>
      <c r="Z593" s="1506"/>
      <c r="AA593" s="1506"/>
      <c r="AB593" s="1506"/>
      <c r="AC593" s="1506"/>
      <c r="AD593" s="1506"/>
      <c r="AE593" s="1506"/>
      <c r="AF593" s="1506"/>
      <c r="AG593" s="1506"/>
      <c r="AH593" s="1506"/>
      <c r="AI593" s="1506"/>
      <c r="AJ593" s="1506"/>
      <c r="AK593" s="1506"/>
      <c r="AL593" s="1498"/>
    </row>
    <row r="594" spans="1:43">
      <c r="A594" s="1507" t="str">
        <f>+'6経営計画'!B163</f>
        <v>溶剤使用量削減（あるいは適正管理）</v>
      </c>
      <c r="B594" s="1507"/>
      <c r="C594" s="1507"/>
      <c r="D594" s="1507"/>
      <c r="E594" s="1507"/>
      <c r="F594" s="1507"/>
      <c r="G594" s="1507"/>
      <c r="H594" s="1507"/>
      <c r="I594" s="1507"/>
      <c r="J594" s="1507"/>
      <c r="K594" s="1507"/>
      <c r="L594" s="1507"/>
      <c r="M594" s="1507"/>
      <c r="N594" s="3240" t="s">
        <v>1173</v>
      </c>
      <c r="O594" s="3240"/>
      <c r="P594" s="3240"/>
      <c r="Q594" s="3467" t="s">
        <v>1937</v>
      </c>
      <c r="R594" s="3468"/>
      <c r="S594" s="3468"/>
      <c r="T594" s="3468"/>
      <c r="U594" s="3468"/>
      <c r="V594" s="3468"/>
      <c r="W594" s="3468"/>
      <c r="X594" s="3468"/>
      <c r="Y594" s="3468"/>
      <c r="Z594" s="3468"/>
      <c r="AA594" s="3468"/>
      <c r="AB594" s="3468"/>
      <c r="AC594" s="3468"/>
      <c r="AD594" s="3468"/>
      <c r="AE594" s="3468"/>
      <c r="AF594" s="3468"/>
      <c r="AG594" s="3468"/>
      <c r="AH594" s="3468"/>
      <c r="AI594" s="3468"/>
      <c r="AJ594" s="3468"/>
      <c r="AK594" s="3469"/>
      <c r="AL594" s="1498"/>
    </row>
    <row r="595" spans="1:43">
      <c r="A595" s="3290" t="s">
        <v>486</v>
      </c>
      <c r="B595" s="3290"/>
      <c r="C595" s="3290"/>
      <c r="D595" s="3290"/>
      <c r="E595" s="3290"/>
      <c r="F595" s="3290"/>
      <c r="G595" s="3290"/>
      <c r="H595" s="3290"/>
      <c r="I595" s="3290"/>
      <c r="J595" s="3290"/>
      <c r="K595" s="3290"/>
      <c r="L595" s="3290"/>
      <c r="M595" s="3290"/>
      <c r="N595" s="3206" t="str">
        <f>+AA418</f>
        <v>〇</v>
      </c>
      <c r="O595" s="3207"/>
      <c r="P595" s="3207"/>
      <c r="Q595" s="3439">
        <f>+'6経営計画'!V172</f>
        <v>0</v>
      </c>
      <c r="R595" s="3144"/>
      <c r="S595" s="3144"/>
      <c r="T595" s="3144"/>
      <c r="U595" s="3144"/>
      <c r="V595" s="3144"/>
      <c r="W595" s="3144"/>
      <c r="X595" s="3144"/>
      <c r="Y595" s="3144"/>
      <c r="Z595" s="3144"/>
      <c r="AA595" s="3144"/>
      <c r="AB595" s="3144"/>
      <c r="AC595" s="3144"/>
      <c r="AD595" s="3144"/>
      <c r="AE595" s="3144"/>
      <c r="AF595" s="3144"/>
      <c r="AG595" s="3144"/>
      <c r="AH595" s="3144"/>
      <c r="AI595" s="3144"/>
      <c r="AJ595" s="3144"/>
      <c r="AK595" s="3440"/>
      <c r="AL595" s="1498"/>
    </row>
    <row r="596" spans="1:43">
      <c r="A596" s="3208" t="str">
        <f>+'6経営計画'!F163</f>
        <v>・有害性物質の表示の徹底</v>
      </c>
      <c r="B596" s="3209"/>
      <c r="C596" s="3209"/>
      <c r="D596" s="3209"/>
      <c r="E596" s="3209"/>
      <c r="F596" s="3209"/>
      <c r="G596" s="3209"/>
      <c r="H596" s="3209"/>
      <c r="I596" s="3209"/>
      <c r="J596" s="3209"/>
      <c r="K596" s="3209"/>
      <c r="L596" s="3209"/>
      <c r="M596" s="3209"/>
      <c r="N596" s="3210" t="str">
        <f>+'6経営計画'!T163</f>
        <v>○</v>
      </c>
      <c r="O596" s="3210"/>
      <c r="P596" s="3210"/>
      <c r="Q596" s="3439"/>
      <c r="R596" s="3144"/>
      <c r="S596" s="3144"/>
      <c r="T596" s="3144"/>
      <c r="U596" s="3144"/>
      <c r="V596" s="3144"/>
      <c r="W596" s="3144"/>
      <c r="X596" s="3144"/>
      <c r="Y596" s="3144"/>
      <c r="Z596" s="3144"/>
      <c r="AA596" s="3144"/>
      <c r="AB596" s="3144"/>
      <c r="AC596" s="3144"/>
      <c r="AD596" s="3144"/>
      <c r="AE596" s="3144"/>
      <c r="AF596" s="3144"/>
      <c r="AG596" s="3144"/>
      <c r="AH596" s="3144"/>
      <c r="AI596" s="3144"/>
      <c r="AJ596" s="3144"/>
      <c r="AK596" s="3440"/>
      <c r="AL596" s="1498"/>
    </row>
    <row r="597" spans="1:43" ht="13.5" customHeight="1">
      <c r="A597" s="3211" t="str">
        <f>+'6経営計画'!F164</f>
        <v>・容器の蓋の徹底</v>
      </c>
      <c r="B597" s="3212"/>
      <c r="C597" s="3212"/>
      <c r="D597" s="3212"/>
      <c r="E597" s="3212"/>
      <c r="F597" s="3212"/>
      <c r="G597" s="3212"/>
      <c r="H597" s="3212"/>
      <c r="I597" s="3212"/>
      <c r="J597" s="3212"/>
      <c r="K597" s="3212"/>
      <c r="L597" s="3212"/>
      <c r="M597" s="3212"/>
      <c r="N597" s="3213">
        <f>+'6経営計画'!T164</f>
        <v>0</v>
      </c>
      <c r="O597" s="3213"/>
      <c r="P597" s="3213"/>
      <c r="Q597" s="3439"/>
      <c r="R597" s="3144"/>
      <c r="S597" s="3144"/>
      <c r="T597" s="3144"/>
      <c r="U597" s="3144"/>
      <c r="V597" s="3144"/>
      <c r="W597" s="3144"/>
      <c r="X597" s="3144"/>
      <c r="Y597" s="3144"/>
      <c r="Z597" s="3144"/>
      <c r="AA597" s="3144"/>
      <c r="AB597" s="3144"/>
      <c r="AC597" s="3144"/>
      <c r="AD597" s="3144"/>
      <c r="AE597" s="3144"/>
      <c r="AF597" s="3144"/>
      <c r="AG597" s="3144"/>
      <c r="AH597" s="3144"/>
      <c r="AI597" s="3144"/>
      <c r="AJ597" s="3144"/>
      <c r="AK597" s="3440"/>
      <c r="AL597" s="1500"/>
    </row>
    <row r="598" spans="1:43" ht="13.5" customHeight="1">
      <c r="A598" s="3211" t="str">
        <f>+'6経営計画'!F165</f>
        <v>・作業ミスによる使用量増加の抑制</v>
      </c>
      <c r="B598" s="3212"/>
      <c r="C598" s="3212"/>
      <c r="D598" s="3212"/>
      <c r="E598" s="3212"/>
      <c r="F598" s="3212"/>
      <c r="G598" s="3212"/>
      <c r="H598" s="3212"/>
      <c r="I598" s="3212"/>
      <c r="J598" s="3212"/>
      <c r="K598" s="3212"/>
      <c r="L598" s="3212"/>
      <c r="M598" s="3212"/>
      <c r="N598" s="3213">
        <f>+'6経営計画'!T165</f>
        <v>0</v>
      </c>
      <c r="O598" s="3213"/>
      <c r="P598" s="3213"/>
      <c r="Q598" s="3439"/>
      <c r="R598" s="3144"/>
      <c r="S598" s="3144"/>
      <c r="T598" s="3144"/>
      <c r="U598" s="3144"/>
      <c r="V598" s="3144"/>
      <c r="W598" s="3144"/>
      <c r="X598" s="3144"/>
      <c r="Y598" s="3144"/>
      <c r="Z598" s="3144"/>
      <c r="AA598" s="3144"/>
      <c r="AB598" s="3144"/>
      <c r="AC598" s="3144"/>
      <c r="AD598" s="3144"/>
      <c r="AE598" s="3144"/>
      <c r="AF598" s="3144"/>
      <c r="AG598" s="3144"/>
      <c r="AH598" s="3144"/>
      <c r="AI598" s="3144"/>
      <c r="AJ598" s="3144"/>
      <c r="AK598" s="3440"/>
      <c r="AL598" s="1500"/>
    </row>
    <row r="599" spans="1:43" ht="13.5" customHeight="1">
      <c r="A599" s="3202" t="str">
        <f>+'6経営計画'!F166</f>
        <v>・代替物質の検討</v>
      </c>
      <c r="B599" s="3203"/>
      <c r="C599" s="3203"/>
      <c r="D599" s="3203"/>
      <c r="E599" s="3203"/>
      <c r="F599" s="3203"/>
      <c r="G599" s="3203"/>
      <c r="H599" s="3203"/>
      <c r="I599" s="3203"/>
      <c r="J599" s="3203"/>
      <c r="K599" s="3203"/>
      <c r="L599" s="3203"/>
      <c r="M599" s="3203"/>
      <c r="N599" s="3205">
        <f>+'6経営計画'!T166</f>
        <v>0</v>
      </c>
      <c r="O599" s="3205"/>
      <c r="P599" s="3205"/>
      <c r="Q599" s="3441"/>
      <c r="R599" s="3442"/>
      <c r="S599" s="3442"/>
      <c r="T599" s="3442"/>
      <c r="U599" s="3442"/>
      <c r="V599" s="3442"/>
      <c r="W599" s="3442"/>
      <c r="X599" s="3442"/>
      <c r="Y599" s="3442"/>
      <c r="Z599" s="3442"/>
      <c r="AA599" s="3442"/>
      <c r="AB599" s="3442"/>
      <c r="AC599" s="3442"/>
      <c r="AD599" s="3442"/>
      <c r="AE599" s="3442"/>
      <c r="AF599" s="3442"/>
      <c r="AG599" s="3442"/>
      <c r="AH599" s="3442"/>
      <c r="AI599" s="3442"/>
      <c r="AJ599" s="3442"/>
      <c r="AK599" s="3443"/>
      <c r="AL599" s="1500"/>
    </row>
    <row r="600" spans="1:43" ht="13.5" customHeight="1">
      <c r="A600" s="1455"/>
      <c r="B600" s="1455"/>
      <c r="C600" s="1455"/>
      <c r="D600" s="1455"/>
      <c r="E600" s="1455"/>
      <c r="F600" s="1455"/>
      <c r="G600" s="1455"/>
      <c r="H600" s="1455"/>
      <c r="I600" s="1455"/>
      <c r="J600" s="1455"/>
      <c r="K600" s="1455"/>
      <c r="L600" s="1455"/>
      <c r="M600" s="1455"/>
      <c r="N600" s="1499"/>
      <c r="O600" s="1499"/>
      <c r="P600" s="1499"/>
      <c r="Q600" s="1456"/>
      <c r="R600" s="1456"/>
      <c r="S600" s="1456"/>
      <c r="T600" s="1456"/>
      <c r="U600" s="1456"/>
      <c r="V600" s="1456"/>
      <c r="W600" s="1456"/>
      <c r="X600" s="1456"/>
      <c r="Y600" s="1456"/>
      <c r="Z600" s="1456"/>
      <c r="AA600" s="1456"/>
      <c r="AB600" s="1456"/>
      <c r="AC600" s="1456"/>
      <c r="AD600" s="1456"/>
      <c r="AE600" s="1456"/>
      <c r="AF600" s="1456"/>
      <c r="AG600" s="1456"/>
      <c r="AH600" s="1456"/>
      <c r="AI600" s="1456"/>
      <c r="AJ600" s="1456"/>
      <c r="AK600" s="1456"/>
      <c r="AL600" s="1500"/>
    </row>
    <row r="601" spans="1:43" ht="13.5" customHeight="1">
      <c r="A601" s="1455"/>
      <c r="B601" s="1455" t="s">
        <v>1667</v>
      </c>
      <c r="C601" s="1455"/>
      <c r="D601" s="1455"/>
      <c r="E601" s="1455"/>
      <c r="F601" s="1455"/>
      <c r="G601" s="1455"/>
      <c r="H601" s="1455"/>
      <c r="I601" s="1455"/>
      <c r="J601" s="1455"/>
      <c r="K601" s="1455"/>
      <c r="L601" s="1455"/>
      <c r="M601" s="1455"/>
      <c r="N601" s="1499"/>
      <c r="O601" s="1499"/>
      <c r="P601" s="1499"/>
      <c r="Q601" s="1456"/>
      <c r="R601" s="1456"/>
      <c r="S601" s="1456"/>
      <c r="T601" s="1456"/>
      <c r="U601" s="1456"/>
      <c r="V601" s="1456"/>
      <c r="W601" s="1456"/>
      <c r="X601" s="1501"/>
      <c r="Y601" s="1456"/>
      <c r="Z601" s="1456"/>
      <c r="AA601" s="1456"/>
      <c r="AB601" s="1456"/>
      <c r="AC601" s="1456"/>
      <c r="AD601" s="1456"/>
      <c r="AE601" s="1456"/>
      <c r="AF601" s="1456"/>
      <c r="AG601" s="1456"/>
      <c r="AH601" s="1456"/>
      <c r="AI601" s="1456"/>
      <c r="AJ601" s="1456"/>
      <c r="AK601" s="1456"/>
      <c r="AL601" s="1500"/>
    </row>
    <row r="602" spans="1:43" ht="13.5" customHeight="1">
      <c r="A602" s="1455"/>
      <c r="B602" s="1455"/>
      <c r="C602" s="1455"/>
      <c r="D602" s="1455"/>
      <c r="E602" s="1455"/>
      <c r="F602" s="1455"/>
      <c r="G602" s="1455"/>
      <c r="H602" s="1455"/>
      <c r="I602" s="1455"/>
      <c r="J602" s="1455"/>
      <c r="K602" s="1455"/>
      <c r="L602" s="1455"/>
      <c r="M602" s="1455"/>
      <c r="N602" s="1499"/>
      <c r="O602" s="1499"/>
      <c r="P602" s="1499"/>
      <c r="Q602" s="1456"/>
      <c r="R602" s="1456"/>
      <c r="S602" s="1456"/>
      <c r="T602" s="1456"/>
      <c r="U602" s="1456"/>
      <c r="V602" s="1456"/>
      <c r="W602" s="1456"/>
      <c r="X602" s="1833"/>
      <c r="Y602" s="1833"/>
      <c r="Z602" s="1833"/>
      <c r="AA602" s="1833"/>
      <c r="AB602" s="1833"/>
      <c r="AC602" s="1833"/>
      <c r="AD602" s="1833"/>
      <c r="AE602" s="1833"/>
      <c r="AF602" s="1833"/>
      <c r="AG602" s="1833"/>
      <c r="AH602" s="1833"/>
      <c r="AI602" s="1833"/>
      <c r="AJ602" s="1833"/>
      <c r="AK602" s="1456"/>
      <c r="AL602" s="1500"/>
    </row>
    <row r="603" spans="1:43" ht="13.5" customHeight="1">
      <c r="A603" s="1455"/>
      <c r="B603" s="1455"/>
      <c r="C603" s="1455"/>
      <c r="D603" s="1455"/>
      <c r="E603" s="1455"/>
      <c r="F603" s="1455"/>
      <c r="G603" s="1455"/>
      <c r="H603" s="1455"/>
      <c r="I603" s="1455"/>
      <c r="J603" s="1455"/>
      <c r="K603" s="1455"/>
      <c r="L603" s="1455"/>
      <c r="M603" s="1455"/>
      <c r="N603" s="1499"/>
      <c r="O603" s="1499"/>
      <c r="P603" s="1499"/>
      <c r="Q603" s="1456"/>
      <c r="R603" s="1456"/>
      <c r="S603" s="1456"/>
      <c r="T603" s="1456"/>
      <c r="U603" s="1456"/>
      <c r="V603" s="1456"/>
      <c r="W603" s="1456"/>
      <c r="X603" s="1833"/>
      <c r="Y603" s="1833"/>
      <c r="Z603" s="1833"/>
      <c r="AA603" s="1833"/>
      <c r="AB603" s="1833"/>
      <c r="AC603" s="1833"/>
      <c r="AD603" s="1833"/>
      <c r="AE603" s="1833"/>
      <c r="AF603" s="1833"/>
      <c r="AG603" s="1833"/>
      <c r="AH603" s="1833"/>
      <c r="AI603" s="1833"/>
      <c r="AJ603" s="1833"/>
      <c r="AK603" s="1456"/>
      <c r="AL603" s="1500"/>
    </row>
    <row r="604" spans="1:43" ht="13.5" customHeight="1">
      <c r="A604" s="1455"/>
      <c r="B604" s="1455"/>
      <c r="C604" s="1455"/>
      <c r="D604" s="1455"/>
      <c r="E604" s="1455"/>
      <c r="F604" s="1455"/>
      <c r="G604" s="1455"/>
      <c r="H604" s="1455"/>
      <c r="I604" s="1455"/>
      <c r="J604" s="1455"/>
      <c r="K604" s="1455"/>
      <c r="L604" s="1455"/>
      <c r="M604" s="1455"/>
      <c r="N604" s="1499"/>
      <c r="O604" s="1499"/>
      <c r="P604" s="1499"/>
      <c r="Q604" s="1456"/>
      <c r="R604" s="1456"/>
      <c r="S604" s="1456"/>
      <c r="T604" s="1456"/>
      <c r="U604" s="1456"/>
      <c r="V604" s="1456"/>
      <c r="W604" s="1456"/>
      <c r="X604" s="1833"/>
      <c r="Y604" s="1833"/>
      <c r="Z604" s="1833"/>
      <c r="AA604" s="1833"/>
      <c r="AB604" s="1833"/>
      <c r="AC604" s="1833"/>
      <c r="AD604" s="1833"/>
      <c r="AE604" s="1833"/>
      <c r="AF604" s="1833"/>
      <c r="AG604" s="1833"/>
      <c r="AH604" s="1833"/>
      <c r="AI604" s="1833"/>
      <c r="AJ604" s="1833"/>
      <c r="AK604" s="1456"/>
      <c r="AL604" s="1500"/>
    </row>
    <row r="605" spans="1:43" ht="13.5" customHeight="1">
      <c r="A605" s="1455"/>
      <c r="B605" s="1455"/>
      <c r="C605" s="1455"/>
      <c r="D605" s="1455"/>
      <c r="E605" s="1455"/>
      <c r="F605" s="1455"/>
      <c r="G605" s="1455"/>
      <c r="H605" s="1455"/>
      <c r="I605" s="1455"/>
      <c r="J605" s="1455"/>
      <c r="K605" s="1455"/>
      <c r="L605" s="1455"/>
      <c r="M605" s="1455"/>
      <c r="N605" s="1499"/>
      <c r="O605" s="1499"/>
      <c r="P605" s="1499"/>
      <c r="Q605" s="1456"/>
      <c r="R605" s="1456"/>
      <c r="S605" s="1456"/>
      <c r="T605" s="1456"/>
      <c r="U605" s="1456"/>
      <c r="V605" s="1456"/>
      <c r="W605" s="1456"/>
      <c r="X605" s="1833"/>
      <c r="Y605" s="1833"/>
      <c r="Z605" s="1833"/>
      <c r="AA605" s="1833"/>
      <c r="AB605" s="1833"/>
      <c r="AC605" s="1833"/>
      <c r="AD605" s="1833"/>
      <c r="AE605" s="1833"/>
      <c r="AF605" s="1833"/>
      <c r="AG605" s="1833"/>
      <c r="AH605" s="1833"/>
      <c r="AI605" s="1833"/>
      <c r="AJ605" s="1833"/>
      <c r="AK605" s="1456"/>
      <c r="AL605" s="1500"/>
    </row>
    <row r="606" spans="1:43" ht="13.5" customHeight="1">
      <c r="A606" s="1455"/>
      <c r="B606" s="1455"/>
      <c r="C606" s="1455"/>
      <c r="D606" s="1455"/>
      <c r="E606" s="1455"/>
      <c r="F606" s="1455"/>
      <c r="G606" s="1455"/>
      <c r="H606" s="1455"/>
      <c r="I606" s="1455"/>
      <c r="J606" s="1455"/>
      <c r="K606" s="1455"/>
      <c r="L606" s="1455"/>
      <c r="M606" s="1455"/>
      <c r="N606" s="1499"/>
      <c r="O606" s="1499"/>
      <c r="P606" s="1499"/>
      <c r="Q606" s="1456"/>
      <c r="S606" s="1456"/>
      <c r="T606" s="1456"/>
      <c r="U606" s="1456"/>
      <c r="V606" s="1456"/>
      <c r="W606" s="1456"/>
      <c r="X606" s="1833"/>
      <c r="Y606" s="1833"/>
      <c r="Z606" s="1833"/>
      <c r="AA606" s="1833"/>
      <c r="AB606" s="1833"/>
      <c r="AC606" s="1833"/>
      <c r="AD606" s="1833"/>
      <c r="AE606" s="1833"/>
      <c r="AF606" s="1833"/>
      <c r="AG606" s="1833"/>
      <c r="AH606" s="1833"/>
      <c r="AI606" s="1833"/>
      <c r="AJ606" s="1833"/>
      <c r="AK606" s="1456"/>
      <c r="AL606" s="1500"/>
      <c r="AQ606" s="1420"/>
    </row>
    <row r="607" spans="1:43" ht="13.5" customHeight="1">
      <c r="A607" s="1455"/>
      <c r="B607" s="1455"/>
      <c r="C607" s="1455"/>
      <c r="D607" s="1455"/>
      <c r="E607" s="1455"/>
      <c r="F607" s="1455"/>
      <c r="G607" s="1455"/>
      <c r="H607" s="1455"/>
      <c r="I607" s="1455"/>
      <c r="J607" s="1455"/>
      <c r="K607" s="1455"/>
      <c r="L607" s="1455"/>
      <c r="M607" s="1455"/>
      <c r="N607" s="1499"/>
      <c r="O607" s="1499"/>
      <c r="P607" s="1499"/>
      <c r="Q607" s="1456"/>
      <c r="S607" s="1456"/>
      <c r="T607" s="1456"/>
      <c r="U607" s="1456"/>
      <c r="V607" s="1456"/>
      <c r="W607" s="1456"/>
      <c r="X607" s="1833"/>
      <c r="Y607" s="1833"/>
      <c r="Z607" s="1833"/>
      <c r="AA607" s="1833"/>
      <c r="AB607" s="1833"/>
      <c r="AC607" s="1833"/>
      <c r="AD607" s="1833"/>
      <c r="AE607" s="1833"/>
      <c r="AF607" s="1833"/>
      <c r="AG607" s="1833"/>
      <c r="AH607" s="1833"/>
      <c r="AI607" s="1833"/>
      <c r="AJ607" s="1833"/>
      <c r="AK607" s="1456"/>
      <c r="AL607" s="1500"/>
    </row>
    <row r="608" spans="1:43" ht="13.5" customHeight="1">
      <c r="A608" s="1455"/>
      <c r="B608" s="1455"/>
      <c r="C608" s="1455"/>
      <c r="D608" s="1455"/>
      <c r="E608" s="1455"/>
      <c r="F608" s="1455"/>
      <c r="G608" s="1455"/>
      <c r="H608" s="1455"/>
      <c r="I608" s="1455"/>
      <c r="J608" s="1455"/>
      <c r="K608" s="1455"/>
      <c r="L608" s="1455"/>
      <c r="M608" s="1455"/>
      <c r="N608" s="1499"/>
      <c r="O608" s="1499"/>
      <c r="P608" s="1499"/>
      <c r="Q608" s="1456"/>
      <c r="S608" s="1456"/>
      <c r="T608" s="1456"/>
      <c r="U608" s="1456"/>
      <c r="V608" s="1456"/>
      <c r="W608" s="1456"/>
      <c r="X608" s="1833"/>
      <c r="Y608" s="1833"/>
      <c r="Z608" s="1833"/>
      <c r="AA608" s="1833"/>
      <c r="AB608" s="1833"/>
      <c r="AC608" s="1833"/>
      <c r="AD608" s="1833"/>
      <c r="AE608" s="1833"/>
      <c r="AF608" s="1833"/>
      <c r="AG608" s="1833"/>
      <c r="AH608" s="1833"/>
      <c r="AI608" s="1833"/>
      <c r="AJ608" s="1833"/>
      <c r="AK608" s="1456"/>
      <c r="AL608" s="1500"/>
    </row>
    <row r="609" spans="1:43" ht="15.75" customHeight="1">
      <c r="A609" s="1455"/>
      <c r="B609" s="1455"/>
      <c r="C609" s="1455"/>
      <c r="D609" s="1455"/>
      <c r="E609" s="1455"/>
      <c r="F609" s="1455"/>
      <c r="G609" s="1455"/>
      <c r="H609" s="1455"/>
      <c r="I609" s="1455"/>
      <c r="J609" s="1455"/>
      <c r="K609" s="1455"/>
      <c r="L609" s="1455"/>
      <c r="M609" s="1455"/>
      <c r="N609" s="1499"/>
      <c r="O609" s="1499"/>
      <c r="P609" s="1499"/>
      <c r="Q609" s="1456"/>
      <c r="R609" s="1456"/>
      <c r="S609" s="1456"/>
      <c r="T609" s="1456"/>
      <c r="U609" s="1456"/>
      <c r="V609" s="1456"/>
      <c r="W609" s="1456"/>
      <c r="X609" s="1833"/>
      <c r="Y609" s="1833"/>
      <c r="Z609" s="1833"/>
      <c r="AA609" s="1833"/>
      <c r="AB609" s="1833"/>
      <c r="AC609" s="1833"/>
      <c r="AD609" s="1833"/>
      <c r="AE609" s="1833"/>
      <c r="AF609" s="1833"/>
      <c r="AG609" s="1833"/>
      <c r="AH609" s="1833"/>
      <c r="AI609" s="1833"/>
      <c r="AJ609" s="1833"/>
      <c r="AK609" s="1456"/>
      <c r="AL609" s="1497"/>
    </row>
    <row r="610" spans="1:43" ht="14.25" customHeight="1">
      <c r="A610" s="1455"/>
      <c r="B610" s="1455"/>
      <c r="C610" s="1455"/>
      <c r="D610" s="1455"/>
      <c r="E610" s="1455"/>
      <c r="F610" s="1455"/>
      <c r="G610" s="1455"/>
      <c r="H610" s="1455"/>
      <c r="I610" s="1455"/>
      <c r="J610" s="1455"/>
      <c r="K610" s="1455"/>
      <c r="L610" s="1455"/>
      <c r="M610" s="1455"/>
      <c r="N610" s="1499"/>
      <c r="O610" s="1499"/>
      <c r="P610" s="1499"/>
      <c r="Q610" s="1456"/>
      <c r="R610" s="1456"/>
      <c r="S610" s="1456"/>
      <c r="T610" s="1456"/>
      <c r="U610" s="1456"/>
      <c r="V610" s="1456"/>
      <c r="W610" s="1456"/>
      <c r="X610" s="1833"/>
      <c r="Y610" s="1833"/>
      <c r="Z610" s="1833"/>
      <c r="AA610" s="1833"/>
      <c r="AB610" s="1833"/>
      <c r="AC610" s="1833"/>
      <c r="AD610" s="1833"/>
      <c r="AE610" s="1833"/>
      <c r="AF610" s="1833"/>
      <c r="AG610" s="1833"/>
      <c r="AH610" s="1833"/>
      <c r="AI610" s="1833"/>
      <c r="AJ610" s="1833"/>
      <c r="AK610" s="1456"/>
      <c r="AL610" s="1497"/>
    </row>
    <row r="611" spans="1:43">
      <c r="A611" s="1455"/>
      <c r="B611" s="1455"/>
      <c r="C611" s="1455"/>
      <c r="D611" s="1455"/>
      <c r="E611" s="1455"/>
      <c r="F611" s="1455"/>
      <c r="G611" s="1455"/>
      <c r="H611" s="1455"/>
      <c r="I611" s="1455"/>
      <c r="J611" s="1455"/>
      <c r="K611" s="1455"/>
      <c r="L611" s="1455"/>
      <c r="M611" s="1455"/>
      <c r="N611" s="1499"/>
      <c r="O611" s="1499"/>
      <c r="P611" s="1499"/>
      <c r="Q611" s="1456"/>
      <c r="R611" s="1456"/>
      <c r="S611" s="1456"/>
      <c r="T611" s="1456"/>
      <c r="U611" s="1456"/>
      <c r="V611" s="1456"/>
      <c r="W611" s="1456"/>
      <c r="X611" s="1456"/>
      <c r="Y611" s="1456"/>
      <c r="Z611" s="1456"/>
      <c r="AA611" s="1456"/>
      <c r="AB611" s="1456"/>
      <c r="AC611" s="1456"/>
      <c r="AD611" s="1456"/>
      <c r="AE611" s="1456"/>
      <c r="AF611" s="1456"/>
      <c r="AG611" s="1456"/>
      <c r="AH611" s="1456"/>
      <c r="AI611" s="1456"/>
      <c r="AJ611" s="1456"/>
      <c r="AK611" s="1456"/>
      <c r="AL611" s="1498"/>
    </row>
    <row r="612" spans="1:43">
      <c r="A612" s="1507" t="str">
        <f>+'6経営計画'!B181</f>
        <v>グリーン購入の推進</v>
      </c>
      <c r="B612" s="1507"/>
      <c r="C612" s="1507"/>
      <c r="D612" s="1507"/>
      <c r="E612" s="1507"/>
      <c r="F612" s="1507"/>
      <c r="G612" s="1507"/>
      <c r="H612" s="1507"/>
      <c r="I612" s="1507"/>
      <c r="J612" s="1507"/>
      <c r="K612" s="1507"/>
      <c r="L612" s="1507"/>
      <c r="M612" s="1507"/>
      <c r="N612" s="3240" t="s">
        <v>1173</v>
      </c>
      <c r="O612" s="3240"/>
      <c r="P612" s="3240"/>
      <c r="Q612" s="3467" t="s">
        <v>1937</v>
      </c>
      <c r="R612" s="3468"/>
      <c r="S612" s="3468"/>
      <c r="T612" s="3468"/>
      <c r="U612" s="3468"/>
      <c r="V612" s="3468"/>
      <c r="W612" s="3468"/>
      <c r="X612" s="3468"/>
      <c r="Y612" s="3468"/>
      <c r="Z612" s="3468"/>
      <c r="AA612" s="3468"/>
      <c r="AB612" s="3468"/>
      <c r="AC612" s="3468"/>
      <c r="AD612" s="3468"/>
      <c r="AE612" s="3468"/>
      <c r="AF612" s="3468"/>
      <c r="AG612" s="3468"/>
      <c r="AH612" s="3468"/>
      <c r="AI612" s="3468"/>
      <c r="AJ612" s="3468"/>
      <c r="AK612" s="3469"/>
      <c r="AL612" s="1498"/>
    </row>
    <row r="613" spans="1:43">
      <c r="A613" s="3208" t="str">
        <f>+'6経営計画'!F181</f>
        <v>・有害性の少ない資材の購入</v>
      </c>
      <c r="B613" s="3209"/>
      <c r="C613" s="3209"/>
      <c r="D613" s="3209"/>
      <c r="E613" s="3209"/>
      <c r="F613" s="3209"/>
      <c r="G613" s="3209"/>
      <c r="H613" s="3209"/>
      <c r="I613" s="3209"/>
      <c r="J613" s="3209"/>
      <c r="K613" s="3209"/>
      <c r="L613" s="3209"/>
      <c r="M613" s="3209"/>
      <c r="N613" s="3210" t="str">
        <f>+'6経営計画'!T181</f>
        <v>○</v>
      </c>
      <c r="O613" s="3210"/>
      <c r="P613" s="3210"/>
      <c r="Q613" s="3439">
        <f>+'6経営計画'!V185</f>
        <v>0</v>
      </c>
      <c r="R613" s="3144"/>
      <c r="S613" s="3144"/>
      <c r="T613" s="3144"/>
      <c r="U613" s="3144"/>
      <c r="V613" s="3144"/>
      <c r="W613" s="3144"/>
      <c r="X613" s="3144"/>
      <c r="Y613" s="3144"/>
      <c r="Z613" s="3144"/>
      <c r="AA613" s="3144"/>
      <c r="AB613" s="3144"/>
      <c r="AC613" s="3144"/>
      <c r="AD613" s="3144"/>
      <c r="AE613" s="3144"/>
      <c r="AF613" s="3144"/>
      <c r="AG613" s="3144"/>
      <c r="AH613" s="3144"/>
      <c r="AI613" s="3144"/>
      <c r="AJ613" s="3144"/>
      <c r="AK613" s="3440"/>
      <c r="AL613" s="1498"/>
    </row>
    <row r="614" spans="1:43">
      <c r="A614" s="3211" t="str">
        <f>+'6経営計画'!F182</f>
        <v>・省エネ性能の高い電気製品の購入</v>
      </c>
      <c r="B614" s="3212"/>
      <c r="C614" s="3212"/>
      <c r="D614" s="3212"/>
      <c r="E614" s="3212"/>
      <c r="F614" s="3212"/>
      <c r="G614" s="3212"/>
      <c r="H614" s="3212"/>
      <c r="I614" s="3212"/>
      <c r="J614" s="3212"/>
      <c r="K614" s="3212"/>
      <c r="L614" s="3212"/>
      <c r="M614" s="3212"/>
      <c r="N614" s="3213">
        <f>+'6経営計画'!T182</f>
        <v>0</v>
      </c>
      <c r="O614" s="3213"/>
      <c r="P614" s="3213"/>
      <c r="Q614" s="3439"/>
      <c r="R614" s="3144"/>
      <c r="S614" s="3144"/>
      <c r="T614" s="3144"/>
      <c r="U614" s="3144"/>
      <c r="V614" s="3144"/>
      <c r="W614" s="3144"/>
      <c r="X614" s="3144"/>
      <c r="Y614" s="3144"/>
      <c r="Z614" s="3144"/>
      <c r="AA614" s="3144"/>
      <c r="AB614" s="3144"/>
      <c r="AC614" s="3144"/>
      <c r="AD614" s="3144"/>
      <c r="AE614" s="3144"/>
      <c r="AF614" s="3144"/>
      <c r="AG614" s="3144"/>
      <c r="AH614" s="3144"/>
      <c r="AI614" s="3144"/>
      <c r="AJ614" s="3144"/>
      <c r="AK614" s="3440"/>
      <c r="AL614" s="1498"/>
    </row>
    <row r="615" spans="1:43" ht="13.5" customHeight="1">
      <c r="A615" s="3211" t="str">
        <f>+'6経営計画'!F183</f>
        <v>・燃費のよい自動車の採用</v>
      </c>
      <c r="B615" s="3212"/>
      <c r="C615" s="3212"/>
      <c r="D615" s="3212"/>
      <c r="E615" s="3212"/>
      <c r="F615" s="3212"/>
      <c r="G615" s="3212"/>
      <c r="H615" s="3212"/>
      <c r="I615" s="3212"/>
      <c r="J615" s="3212"/>
      <c r="K615" s="3212"/>
      <c r="L615" s="3212"/>
      <c r="M615" s="3212"/>
      <c r="N615" s="3213">
        <f>+'6経営計画'!T183</f>
        <v>0</v>
      </c>
      <c r="O615" s="3213"/>
      <c r="P615" s="3213"/>
      <c r="Q615" s="3439"/>
      <c r="R615" s="3144"/>
      <c r="S615" s="3144"/>
      <c r="T615" s="3144"/>
      <c r="U615" s="3144"/>
      <c r="V615" s="3144"/>
      <c r="W615" s="3144"/>
      <c r="X615" s="3144"/>
      <c r="Y615" s="3144"/>
      <c r="Z615" s="3144"/>
      <c r="AA615" s="3144"/>
      <c r="AB615" s="3144"/>
      <c r="AC615" s="3144"/>
      <c r="AD615" s="3144"/>
      <c r="AE615" s="3144"/>
      <c r="AF615" s="3144"/>
      <c r="AG615" s="3144"/>
      <c r="AH615" s="3144"/>
      <c r="AI615" s="3144"/>
      <c r="AJ615" s="3144"/>
      <c r="AK615" s="3440"/>
      <c r="AL615" s="1500"/>
    </row>
    <row r="616" spans="1:43" ht="13.5" customHeight="1">
      <c r="A616" s="3211" t="str">
        <f>+'6経営計画'!F184</f>
        <v>・事務用品グリーン購入</v>
      </c>
      <c r="B616" s="3212"/>
      <c r="C616" s="3212"/>
      <c r="D616" s="3212"/>
      <c r="E616" s="3212"/>
      <c r="F616" s="3212"/>
      <c r="G616" s="3212"/>
      <c r="H616" s="3212"/>
      <c r="I616" s="3212"/>
      <c r="J616" s="3212"/>
      <c r="K616" s="3212"/>
      <c r="L616" s="3212"/>
      <c r="M616" s="3212"/>
      <c r="N616" s="3213">
        <f>+'6経営計画'!T184</f>
        <v>0</v>
      </c>
      <c r="O616" s="3213"/>
      <c r="P616" s="3213"/>
      <c r="Q616" s="3439"/>
      <c r="R616" s="3144"/>
      <c r="S616" s="3144"/>
      <c r="T616" s="3144"/>
      <c r="U616" s="3144"/>
      <c r="V616" s="3144"/>
      <c r="W616" s="3144"/>
      <c r="X616" s="3144"/>
      <c r="Y616" s="3144"/>
      <c r="Z616" s="3144"/>
      <c r="AA616" s="3144"/>
      <c r="AB616" s="3144"/>
      <c r="AC616" s="3144"/>
      <c r="AD616" s="3144"/>
      <c r="AE616" s="3144"/>
      <c r="AF616" s="3144"/>
      <c r="AG616" s="3144"/>
      <c r="AH616" s="3144"/>
      <c r="AI616" s="3144"/>
      <c r="AJ616" s="3144"/>
      <c r="AK616" s="3440"/>
      <c r="AL616" s="1500"/>
    </row>
    <row r="617" spans="1:43" ht="13.5" customHeight="1">
      <c r="A617" s="3202"/>
      <c r="B617" s="3203"/>
      <c r="C617" s="3203"/>
      <c r="D617" s="3203"/>
      <c r="E617" s="3203"/>
      <c r="F617" s="3203"/>
      <c r="G617" s="3203"/>
      <c r="H617" s="3203"/>
      <c r="I617" s="3203"/>
      <c r="J617" s="3203"/>
      <c r="K617" s="3203"/>
      <c r="L617" s="3203"/>
      <c r="M617" s="3203"/>
      <c r="N617" s="3205"/>
      <c r="O617" s="3205"/>
      <c r="P617" s="3205"/>
      <c r="Q617" s="3441"/>
      <c r="R617" s="3442"/>
      <c r="S617" s="3442"/>
      <c r="T617" s="3442"/>
      <c r="U617" s="3442"/>
      <c r="V617" s="3442"/>
      <c r="W617" s="3442"/>
      <c r="X617" s="3442"/>
      <c r="Y617" s="3442"/>
      <c r="Z617" s="3442"/>
      <c r="AA617" s="3442"/>
      <c r="AB617" s="3442"/>
      <c r="AC617" s="3442"/>
      <c r="AD617" s="3442"/>
      <c r="AE617" s="3442"/>
      <c r="AF617" s="3442"/>
      <c r="AG617" s="3442"/>
      <c r="AH617" s="3442"/>
      <c r="AI617" s="3442"/>
      <c r="AJ617" s="3442"/>
      <c r="AK617" s="3443"/>
      <c r="AL617" s="1500"/>
    </row>
    <row r="618" spans="1:43" ht="13.5" customHeight="1">
      <c r="A618" s="1455"/>
      <c r="B618" s="1455"/>
      <c r="C618" s="1455"/>
      <c r="D618" s="1455"/>
      <c r="E618" s="1455"/>
      <c r="F618" s="1455"/>
      <c r="G618" s="1455"/>
      <c r="H618" s="1455"/>
      <c r="I618" s="1455"/>
      <c r="J618" s="1455"/>
      <c r="K618" s="1455"/>
      <c r="L618" s="1455"/>
      <c r="M618" s="1455"/>
      <c r="N618" s="1499"/>
      <c r="O618" s="1499"/>
      <c r="P618" s="1499"/>
      <c r="Q618" s="1456"/>
      <c r="R618" s="1456"/>
      <c r="S618" s="1456"/>
      <c r="T618" s="1456"/>
      <c r="U618" s="1456"/>
      <c r="V618" s="1456"/>
      <c r="W618" s="1456"/>
      <c r="X618" s="1456"/>
      <c r="Y618" s="1456"/>
      <c r="Z618" s="1456"/>
      <c r="AA618" s="1456"/>
      <c r="AB618" s="1456"/>
      <c r="AC618" s="1456"/>
      <c r="AD618" s="1456"/>
      <c r="AE618" s="1456"/>
      <c r="AF618" s="1456"/>
      <c r="AG618" s="1456"/>
      <c r="AH618" s="1456"/>
      <c r="AI618" s="1456"/>
      <c r="AJ618" s="1456"/>
      <c r="AK618" s="1456"/>
      <c r="AL618" s="1500"/>
    </row>
    <row r="619" spans="1:43" ht="13.5" customHeight="1">
      <c r="A619" s="1455"/>
      <c r="B619" s="1455" t="s">
        <v>1667</v>
      </c>
      <c r="C619" s="1455"/>
      <c r="D619" s="1455"/>
      <c r="E619" s="1455"/>
      <c r="F619" s="1455"/>
      <c r="G619" s="1455"/>
      <c r="H619" s="1455"/>
      <c r="I619" s="1455"/>
      <c r="J619" s="1455"/>
      <c r="K619" s="1455"/>
      <c r="L619" s="1455"/>
      <c r="M619" s="1455"/>
      <c r="N619" s="1499"/>
      <c r="O619" s="1499"/>
      <c r="P619" s="1499"/>
      <c r="Q619" s="1456"/>
      <c r="R619" s="1456"/>
      <c r="S619" s="1456"/>
      <c r="T619" s="1456"/>
      <c r="U619" s="1456"/>
      <c r="V619" s="1456"/>
      <c r="W619" s="1456"/>
      <c r="X619" s="1501"/>
      <c r="Y619" s="1456"/>
      <c r="Z619" s="1456"/>
      <c r="AA619" s="1456"/>
      <c r="AB619" s="1456"/>
      <c r="AC619" s="1456"/>
      <c r="AD619" s="1456"/>
      <c r="AE619" s="1456"/>
      <c r="AF619" s="1456"/>
      <c r="AG619" s="1456"/>
      <c r="AH619" s="1456"/>
      <c r="AI619" s="1456"/>
      <c r="AJ619" s="1456"/>
      <c r="AK619" s="1456"/>
      <c r="AL619" s="1500"/>
    </row>
    <row r="620" spans="1:43" ht="13.5" customHeight="1">
      <c r="A620" s="1455"/>
      <c r="B620" s="1455"/>
      <c r="C620" s="1455"/>
      <c r="D620" s="1455"/>
      <c r="E620" s="1455"/>
      <c r="F620" s="1455"/>
      <c r="G620" s="1455"/>
      <c r="H620" s="1455"/>
      <c r="I620" s="1455"/>
      <c r="J620" s="1455"/>
      <c r="K620" s="1455"/>
      <c r="L620" s="1455"/>
      <c r="M620" s="1455"/>
      <c r="N620" s="1499"/>
      <c r="O620" s="1499"/>
      <c r="P620" s="1499"/>
      <c r="Q620" s="1456"/>
      <c r="R620" s="1456"/>
      <c r="S620" s="1456"/>
      <c r="T620" s="1456"/>
      <c r="U620" s="1456"/>
      <c r="V620" s="1456"/>
      <c r="W620" s="1456"/>
      <c r="X620" s="1833"/>
      <c r="Y620" s="1833"/>
      <c r="Z620" s="1833"/>
      <c r="AA620" s="1833"/>
      <c r="AB620" s="1833"/>
      <c r="AC620" s="1833"/>
      <c r="AD620" s="1833"/>
      <c r="AE620" s="1833"/>
      <c r="AF620" s="1833"/>
      <c r="AG620" s="1833"/>
      <c r="AH620" s="1833"/>
      <c r="AI620" s="1833"/>
      <c r="AJ620" s="1833"/>
      <c r="AK620" s="1456"/>
      <c r="AL620" s="1500"/>
    </row>
    <row r="621" spans="1:43" ht="13.5" customHeight="1">
      <c r="A621" s="1455"/>
      <c r="B621" s="1455"/>
      <c r="C621" s="1455"/>
      <c r="D621" s="1455"/>
      <c r="E621" s="1455"/>
      <c r="F621" s="1455"/>
      <c r="G621" s="1455"/>
      <c r="H621" s="1455"/>
      <c r="I621" s="1455"/>
      <c r="J621" s="1455"/>
      <c r="K621" s="1455"/>
      <c r="L621" s="1455"/>
      <c r="M621" s="1455"/>
      <c r="N621" s="1499"/>
      <c r="O621" s="1499"/>
      <c r="P621" s="1499"/>
      <c r="Q621" s="1456"/>
      <c r="R621" s="1456"/>
      <c r="S621" s="1456"/>
      <c r="T621" s="1456"/>
      <c r="U621" s="1456"/>
      <c r="V621" s="1456"/>
      <c r="W621" s="1456"/>
      <c r="X621" s="1833"/>
      <c r="Y621" s="1833"/>
      <c r="Z621" s="1833"/>
      <c r="AA621" s="1833"/>
      <c r="AB621" s="1833"/>
      <c r="AC621" s="1833"/>
      <c r="AD621" s="1833"/>
      <c r="AE621" s="1833"/>
      <c r="AF621" s="1833"/>
      <c r="AG621" s="1833"/>
      <c r="AH621" s="1833"/>
      <c r="AI621" s="1833"/>
      <c r="AJ621" s="1833"/>
      <c r="AK621" s="1456"/>
      <c r="AL621" s="1500"/>
    </row>
    <row r="622" spans="1:43" ht="13.5" customHeight="1">
      <c r="A622" s="1455"/>
      <c r="B622" s="1455"/>
      <c r="C622" s="1455"/>
      <c r="D622" s="1455"/>
      <c r="E622" s="1455"/>
      <c r="F622" s="1455"/>
      <c r="G622" s="1455"/>
      <c r="H622" s="1455"/>
      <c r="I622" s="1455"/>
      <c r="J622" s="1455"/>
      <c r="K622" s="1455"/>
      <c r="L622" s="1455"/>
      <c r="M622" s="1455"/>
      <c r="N622" s="1499"/>
      <c r="O622" s="1499"/>
      <c r="P622" s="1499"/>
      <c r="Q622" s="1456"/>
      <c r="R622" s="1456"/>
      <c r="S622" s="1456"/>
      <c r="T622" s="1456"/>
      <c r="U622" s="1456"/>
      <c r="V622" s="1456"/>
      <c r="W622" s="1456"/>
      <c r="X622" s="1833"/>
      <c r="Y622" s="1833"/>
      <c r="Z622" s="1833"/>
      <c r="AA622" s="1833"/>
      <c r="AB622" s="1833"/>
      <c r="AC622" s="1833"/>
      <c r="AD622" s="1833"/>
      <c r="AE622" s="1833"/>
      <c r="AF622" s="1833"/>
      <c r="AG622" s="1833"/>
      <c r="AH622" s="1833"/>
      <c r="AI622" s="1833"/>
      <c r="AJ622" s="1833"/>
      <c r="AK622" s="1456"/>
      <c r="AL622" s="1500"/>
    </row>
    <row r="623" spans="1:43" ht="13.5" customHeight="1">
      <c r="A623" s="1455"/>
      <c r="B623" s="1455"/>
      <c r="C623" s="1455"/>
      <c r="D623" s="1455"/>
      <c r="E623" s="1455"/>
      <c r="F623" s="1455"/>
      <c r="G623" s="1455"/>
      <c r="H623" s="1455"/>
      <c r="I623" s="1455"/>
      <c r="J623" s="1455"/>
      <c r="K623" s="1455"/>
      <c r="L623" s="1455"/>
      <c r="M623" s="1455"/>
      <c r="N623" s="1499"/>
      <c r="O623" s="1499"/>
      <c r="P623" s="1499"/>
      <c r="Q623" s="1456"/>
      <c r="R623" s="1456"/>
      <c r="S623" s="1456"/>
      <c r="T623" s="1456"/>
      <c r="U623" s="1456"/>
      <c r="V623" s="1456"/>
      <c r="W623" s="1456"/>
      <c r="X623" s="1833"/>
      <c r="Y623" s="1833"/>
      <c r="Z623" s="1833"/>
      <c r="AA623" s="1833"/>
      <c r="AB623" s="1833"/>
      <c r="AC623" s="1833"/>
      <c r="AD623" s="1833"/>
      <c r="AE623" s="1833"/>
      <c r="AF623" s="1833"/>
      <c r="AG623" s="1833"/>
      <c r="AH623" s="1833"/>
      <c r="AI623" s="1833"/>
      <c r="AJ623" s="1833"/>
      <c r="AK623" s="1456"/>
      <c r="AL623" s="1500"/>
    </row>
    <row r="624" spans="1:43" ht="13.5" customHeight="1">
      <c r="A624" s="1455"/>
      <c r="B624" s="1455"/>
      <c r="C624" s="1455"/>
      <c r="D624" s="1455"/>
      <c r="E624" s="1455"/>
      <c r="F624" s="1455"/>
      <c r="G624" s="1455"/>
      <c r="H624" s="1455"/>
      <c r="I624" s="1455"/>
      <c r="J624" s="1455"/>
      <c r="K624" s="1455"/>
      <c r="L624" s="1455"/>
      <c r="M624" s="1455"/>
      <c r="N624" s="1499"/>
      <c r="O624" s="1499"/>
      <c r="P624" s="1499"/>
      <c r="Q624" s="1456"/>
      <c r="S624" s="1456"/>
      <c r="T624" s="1456"/>
      <c r="U624" s="1456"/>
      <c r="V624" s="1456"/>
      <c r="W624" s="1456"/>
      <c r="X624" s="1833"/>
      <c r="Y624" s="1833"/>
      <c r="Z624" s="1833"/>
      <c r="AA624" s="1833"/>
      <c r="AB624" s="1833"/>
      <c r="AC624" s="1833"/>
      <c r="AD624" s="1833"/>
      <c r="AE624" s="1833"/>
      <c r="AF624" s="1833"/>
      <c r="AG624" s="1833"/>
      <c r="AH624" s="1833"/>
      <c r="AI624" s="1833"/>
      <c r="AJ624" s="1833"/>
      <c r="AK624" s="1456"/>
      <c r="AL624" s="1500"/>
      <c r="AQ624" s="1420"/>
    </row>
    <row r="625" spans="1:38" ht="13.5" customHeight="1">
      <c r="A625" s="1455"/>
      <c r="B625" s="1455"/>
      <c r="C625" s="1455"/>
      <c r="D625" s="1455"/>
      <c r="E625" s="1455"/>
      <c r="F625" s="1455"/>
      <c r="G625" s="1455"/>
      <c r="H625" s="1455"/>
      <c r="I625" s="1455"/>
      <c r="J625" s="1455"/>
      <c r="K625" s="1455"/>
      <c r="L625" s="1455"/>
      <c r="M625" s="1455"/>
      <c r="N625" s="1499"/>
      <c r="O625" s="1499"/>
      <c r="P625" s="1499"/>
      <c r="Q625" s="1456"/>
      <c r="S625" s="1456"/>
      <c r="T625" s="1456"/>
      <c r="U625" s="1456"/>
      <c r="V625" s="1456"/>
      <c r="W625" s="1456"/>
      <c r="X625" s="1833"/>
      <c r="Y625" s="1833"/>
      <c r="Z625" s="1833"/>
      <c r="AA625" s="1833"/>
      <c r="AB625" s="1833"/>
      <c r="AC625" s="1833"/>
      <c r="AD625" s="1833"/>
      <c r="AE625" s="1833"/>
      <c r="AF625" s="1833"/>
      <c r="AG625" s="1833"/>
      <c r="AH625" s="1833"/>
      <c r="AI625" s="1833"/>
      <c r="AJ625" s="1833"/>
      <c r="AK625" s="1456"/>
      <c r="AL625" s="1500"/>
    </row>
    <row r="626" spans="1:38" ht="13.5" customHeight="1">
      <c r="A626" s="1455"/>
      <c r="B626" s="1455"/>
      <c r="C626" s="1455"/>
      <c r="D626" s="1455"/>
      <c r="E626" s="1455"/>
      <c r="F626" s="1455"/>
      <c r="G626" s="1455"/>
      <c r="H626" s="1455"/>
      <c r="I626" s="1455"/>
      <c r="J626" s="1455"/>
      <c r="K626" s="1455"/>
      <c r="L626" s="1455"/>
      <c r="M626" s="1455"/>
      <c r="N626" s="1499"/>
      <c r="O626" s="1499"/>
      <c r="P626" s="1499"/>
      <c r="Q626" s="1456"/>
      <c r="S626" s="1456"/>
      <c r="T626" s="1456"/>
      <c r="U626" s="1456"/>
      <c r="V626" s="1456"/>
      <c r="W626" s="1456"/>
      <c r="X626" s="1833"/>
      <c r="Y626" s="1833"/>
      <c r="Z626" s="1833"/>
      <c r="AA626" s="1833"/>
      <c r="AB626" s="1833"/>
      <c r="AC626" s="1833"/>
      <c r="AD626" s="1833"/>
      <c r="AE626" s="1833"/>
      <c r="AF626" s="1833"/>
      <c r="AG626" s="1833"/>
      <c r="AH626" s="1833"/>
      <c r="AI626" s="1833"/>
      <c r="AJ626" s="1833"/>
      <c r="AK626" s="1456"/>
      <c r="AL626" s="1500"/>
    </row>
    <row r="627" spans="1:38" ht="13.5" customHeight="1">
      <c r="A627" s="1455"/>
      <c r="B627" s="1455"/>
      <c r="C627" s="1455"/>
      <c r="D627" s="1455"/>
      <c r="E627" s="1455"/>
      <c r="F627" s="1455"/>
      <c r="G627" s="1455"/>
      <c r="H627" s="1455"/>
      <c r="I627" s="1455"/>
      <c r="J627" s="1455"/>
      <c r="K627" s="1455"/>
      <c r="L627" s="1455"/>
      <c r="M627" s="1455"/>
      <c r="N627" s="1499"/>
      <c r="O627" s="1499"/>
      <c r="P627" s="1499"/>
      <c r="Q627" s="1456"/>
      <c r="R627" s="1456"/>
      <c r="S627" s="1456"/>
      <c r="T627" s="1456"/>
      <c r="U627" s="1456"/>
      <c r="V627" s="1456"/>
      <c r="W627" s="1456"/>
      <c r="X627" s="1833"/>
      <c r="Y627" s="1833"/>
      <c r="Z627" s="1833"/>
      <c r="AA627" s="1833"/>
      <c r="AB627" s="1833"/>
      <c r="AC627" s="1833"/>
      <c r="AD627" s="1833"/>
      <c r="AE627" s="1833"/>
      <c r="AF627" s="1833"/>
      <c r="AG627" s="1833"/>
      <c r="AH627" s="1833"/>
      <c r="AI627" s="1833"/>
      <c r="AJ627" s="1833"/>
      <c r="AK627" s="1456"/>
      <c r="AL627" s="1500"/>
    </row>
    <row r="628" spans="1:38" ht="13.5" customHeight="1">
      <c r="A628" s="1455"/>
      <c r="B628" s="1455"/>
      <c r="C628" s="1455"/>
      <c r="D628" s="1455"/>
      <c r="E628" s="1455"/>
      <c r="F628" s="1455"/>
      <c r="G628" s="1455"/>
      <c r="H628" s="1455"/>
      <c r="I628" s="1455"/>
      <c r="J628" s="1455"/>
      <c r="K628" s="1455"/>
      <c r="L628" s="1455"/>
      <c r="M628" s="1455"/>
      <c r="N628" s="1499"/>
      <c r="O628" s="1499"/>
      <c r="P628" s="1499"/>
      <c r="Q628" s="1456"/>
      <c r="R628" s="1456"/>
      <c r="S628" s="1456"/>
      <c r="T628" s="1456"/>
      <c r="U628" s="1456"/>
      <c r="V628" s="1456"/>
      <c r="W628" s="1456"/>
      <c r="X628" s="1833"/>
      <c r="Y628" s="1833"/>
      <c r="Z628" s="1833"/>
      <c r="AA628" s="1833"/>
      <c r="AB628" s="1833"/>
      <c r="AC628" s="1833"/>
      <c r="AD628" s="1833"/>
      <c r="AE628" s="1833"/>
      <c r="AF628" s="1833"/>
      <c r="AG628" s="1833"/>
      <c r="AH628" s="1833"/>
      <c r="AI628" s="1833"/>
      <c r="AJ628" s="1833"/>
      <c r="AK628" s="1456"/>
      <c r="AL628" s="1500"/>
    </row>
    <row r="629" spans="1:38" ht="13.5" customHeight="1">
      <c r="A629" s="1455"/>
      <c r="B629" s="1455"/>
      <c r="C629" s="1455"/>
      <c r="D629" s="1455"/>
      <c r="E629" s="1455"/>
      <c r="F629" s="1455"/>
      <c r="G629" s="1455"/>
      <c r="H629" s="1455"/>
      <c r="I629" s="1455"/>
      <c r="J629" s="1455"/>
      <c r="K629" s="1455"/>
      <c r="L629" s="1455"/>
      <c r="M629" s="1455"/>
      <c r="N629" s="1499"/>
      <c r="O629" s="1499"/>
      <c r="P629" s="1499"/>
      <c r="Q629" s="1456"/>
      <c r="R629" s="1456"/>
      <c r="S629" s="1456"/>
      <c r="T629" s="1456"/>
      <c r="U629" s="1456"/>
      <c r="V629" s="1456"/>
      <c r="W629" s="1456"/>
      <c r="X629" s="1456"/>
      <c r="Y629" s="1456"/>
      <c r="Z629" s="1456"/>
      <c r="AA629" s="1456"/>
      <c r="AB629" s="1456"/>
      <c r="AC629" s="1456"/>
      <c r="AD629" s="1456"/>
      <c r="AE629" s="1456"/>
      <c r="AF629" s="1456"/>
      <c r="AG629" s="1456"/>
      <c r="AH629" s="1456"/>
      <c r="AI629" s="1456"/>
      <c r="AJ629" s="1456"/>
      <c r="AK629" s="1456"/>
      <c r="AL629" s="1500"/>
    </row>
    <row r="630" spans="1:38" ht="13.5" customHeight="1">
      <c r="A630" s="1507" t="str">
        <f>+'6経営計画'!B189</f>
        <v>環境に配慮した収集運搬</v>
      </c>
      <c r="B630" s="1507"/>
      <c r="C630" s="1507"/>
      <c r="D630" s="1507"/>
      <c r="E630" s="1507"/>
      <c r="F630" s="1507"/>
      <c r="G630" s="1507"/>
      <c r="H630" s="1507"/>
      <c r="I630" s="1507"/>
      <c r="J630" s="1507"/>
      <c r="K630" s="1507"/>
      <c r="L630" s="1507"/>
      <c r="M630" s="1507"/>
      <c r="N630" s="3240" t="s">
        <v>1173</v>
      </c>
      <c r="O630" s="3240"/>
      <c r="P630" s="3240"/>
      <c r="Q630" s="3467" t="s">
        <v>1937</v>
      </c>
      <c r="R630" s="3468"/>
      <c r="S630" s="3468"/>
      <c r="T630" s="3468"/>
      <c r="U630" s="3468"/>
      <c r="V630" s="3468"/>
      <c r="W630" s="3468"/>
      <c r="X630" s="3468"/>
      <c r="Y630" s="3468"/>
      <c r="Z630" s="3468"/>
      <c r="AA630" s="3468"/>
      <c r="AB630" s="3468"/>
      <c r="AC630" s="3468"/>
      <c r="AD630" s="3468"/>
      <c r="AE630" s="3468"/>
      <c r="AF630" s="3468"/>
      <c r="AG630" s="3468"/>
      <c r="AH630" s="3468"/>
      <c r="AI630" s="3468"/>
      <c r="AJ630" s="3468"/>
      <c r="AK630" s="3469"/>
      <c r="AL630" s="1500"/>
    </row>
    <row r="631" spans="1:38" ht="15.75" customHeight="1">
      <c r="A631" s="3462" t="str">
        <f>+'6経営計画'!F189</f>
        <v>・作業開始前の車両点検</v>
      </c>
      <c r="B631" s="3463"/>
      <c r="C631" s="3463"/>
      <c r="D631" s="3463"/>
      <c r="E631" s="3463"/>
      <c r="F631" s="3463"/>
      <c r="G631" s="3463"/>
      <c r="H631" s="3463"/>
      <c r="I631" s="3463"/>
      <c r="J631" s="3463"/>
      <c r="K631" s="3463"/>
      <c r="L631" s="3463"/>
      <c r="M631" s="3463"/>
      <c r="N631" s="3464" t="str">
        <f>+'6経営計画'!T189</f>
        <v>○</v>
      </c>
      <c r="O631" s="3464"/>
      <c r="P631" s="3464"/>
      <c r="Q631" s="3439">
        <f>+'6経営計画'!V192</f>
        <v>0</v>
      </c>
      <c r="R631" s="3144"/>
      <c r="S631" s="3144"/>
      <c r="T631" s="3144"/>
      <c r="U631" s="3144"/>
      <c r="V631" s="3144"/>
      <c r="W631" s="3144"/>
      <c r="X631" s="3144"/>
      <c r="Y631" s="3144"/>
      <c r="Z631" s="3144"/>
      <c r="AA631" s="3144"/>
      <c r="AB631" s="3144"/>
      <c r="AC631" s="3144"/>
      <c r="AD631" s="3144"/>
      <c r="AE631" s="3144"/>
      <c r="AF631" s="3144"/>
      <c r="AG631" s="3144"/>
      <c r="AH631" s="3144"/>
      <c r="AI631" s="3144"/>
      <c r="AJ631" s="3465"/>
      <c r="AK631" s="3466"/>
      <c r="AL631" s="1497"/>
    </row>
    <row r="632" spans="1:38" ht="14.25" customHeight="1">
      <c r="A632" s="3211" t="str">
        <f>+'6経営計画'!F190</f>
        <v>・エコドライブの推進（燃料使用量は別項目で実施）</v>
      </c>
      <c r="B632" s="3212"/>
      <c r="C632" s="3212"/>
      <c r="D632" s="3212"/>
      <c r="E632" s="3212"/>
      <c r="F632" s="3212"/>
      <c r="G632" s="3212"/>
      <c r="H632" s="3212"/>
      <c r="I632" s="3212"/>
      <c r="J632" s="3212"/>
      <c r="K632" s="3212"/>
      <c r="L632" s="3212"/>
      <c r="M632" s="3212"/>
      <c r="N632" s="3213">
        <f>+'6経営計画'!T190</f>
        <v>0</v>
      </c>
      <c r="O632" s="3213"/>
      <c r="P632" s="3213"/>
      <c r="Q632" s="3439"/>
      <c r="R632" s="3144"/>
      <c r="S632" s="3144"/>
      <c r="T632" s="3144"/>
      <c r="U632" s="3144"/>
      <c r="V632" s="3144"/>
      <c r="W632" s="3144"/>
      <c r="X632" s="3144"/>
      <c r="Y632" s="3144"/>
      <c r="Z632" s="3144"/>
      <c r="AA632" s="3144"/>
      <c r="AB632" s="3144"/>
      <c r="AC632" s="3144"/>
      <c r="AD632" s="3144"/>
      <c r="AE632" s="3144"/>
      <c r="AF632" s="3144"/>
      <c r="AG632" s="3144"/>
      <c r="AH632" s="3144"/>
      <c r="AI632" s="3144"/>
      <c r="AJ632" s="3144"/>
      <c r="AK632" s="3440"/>
      <c r="AL632" s="1497"/>
    </row>
    <row r="633" spans="1:38">
      <c r="A633" s="3211" t="str">
        <f>+'6経営計画'!F191</f>
        <v>・積み残しの削減</v>
      </c>
      <c r="B633" s="3212"/>
      <c r="C633" s="3212"/>
      <c r="D633" s="3212"/>
      <c r="E633" s="3212"/>
      <c r="F633" s="3212"/>
      <c r="G633" s="3212"/>
      <c r="H633" s="3212"/>
      <c r="I633" s="3212"/>
      <c r="J633" s="3212"/>
      <c r="K633" s="3212"/>
      <c r="L633" s="3212"/>
      <c r="M633" s="3212"/>
      <c r="N633" s="3213">
        <f>+'6経営計画'!T191</f>
        <v>0</v>
      </c>
      <c r="O633" s="3213"/>
      <c r="P633" s="3213"/>
      <c r="Q633" s="3439"/>
      <c r="R633" s="3144"/>
      <c r="S633" s="3144"/>
      <c r="T633" s="3144"/>
      <c r="U633" s="3144"/>
      <c r="V633" s="3144"/>
      <c r="W633" s="3144"/>
      <c r="X633" s="3144"/>
      <c r="Y633" s="3144"/>
      <c r="Z633" s="3144"/>
      <c r="AA633" s="3144"/>
      <c r="AB633" s="3144"/>
      <c r="AC633" s="3144"/>
      <c r="AD633" s="3144"/>
      <c r="AE633" s="3144"/>
      <c r="AF633" s="3144"/>
      <c r="AG633" s="3144"/>
      <c r="AH633" s="3144"/>
      <c r="AI633" s="3144"/>
      <c r="AJ633" s="3144"/>
      <c r="AK633" s="3440"/>
      <c r="AL633" s="1498"/>
    </row>
    <row r="634" spans="1:38">
      <c r="A634" s="3211" t="str">
        <f>+'6経営計画'!F192</f>
        <v>・車両の清掃</v>
      </c>
      <c r="B634" s="3212"/>
      <c r="C634" s="3212"/>
      <c r="D634" s="3212"/>
      <c r="E634" s="3212"/>
      <c r="F634" s="3212"/>
      <c r="G634" s="3212"/>
      <c r="H634" s="3212"/>
      <c r="I634" s="3212"/>
      <c r="J634" s="3212"/>
      <c r="K634" s="3212"/>
      <c r="L634" s="3212"/>
      <c r="M634" s="3212"/>
      <c r="N634" s="3213">
        <f>+'6経営計画'!T192</f>
        <v>0</v>
      </c>
      <c r="O634" s="3213"/>
      <c r="P634" s="3213"/>
      <c r="Q634" s="3439"/>
      <c r="R634" s="3144"/>
      <c r="S634" s="3144"/>
      <c r="T634" s="3144"/>
      <c r="U634" s="3144"/>
      <c r="V634" s="3144"/>
      <c r="W634" s="3144"/>
      <c r="X634" s="3144"/>
      <c r="Y634" s="3144"/>
      <c r="Z634" s="3144"/>
      <c r="AA634" s="3144"/>
      <c r="AB634" s="3144"/>
      <c r="AC634" s="3144"/>
      <c r="AD634" s="3144"/>
      <c r="AE634" s="3144"/>
      <c r="AF634" s="3144"/>
      <c r="AG634" s="3144"/>
      <c r="AH634" s="3144"/>
      <c r="AI634" s="3144"/>
      <c r="AJ634" s="3144"/>
      <c r="AK634" s="3440"/>
      <c r="AL634" s="1498"/>
    </row>
    <row r="635" spans="1:38">
      <c r="A635" s="3202"/>
      <c r="B635" s="3203"/>
      <c r="C635" s="3203"/>
      <c r="D635" s="3203"/>
      <c r="E635" s="3203"/>
      <c r="F635" s="3203"/>
      <c r="G635" s="3203"/>
      <c r="H635" s="3203"/>
      <c r="I635" s="3203"/>
      <c r="J635" s="3203"/>
      <c r="K635" s="3203"/>
      <c r="L635" s="3203"/>
      <c r="M635" s="3203"/>
      <c r="N635" s="3205"/>
      <c r="O635" s="3205"/>
      <c r="P635" s="3205"/>
      <c r="Q635" s="3441"/>
      <c r="R635" s="3442"/>
      <c r="S635" s="3442"/>
      <c r="T635" s="3442"/>
      <c r="U635" s="3442"/>
      <c r="V635" s="3442"/>
      <c r="W635" s="3442"/>
      <c r="X635" s="3442"/>
      <c r="Y635" s="3442"/>
      <c r="Z635" s="3442"/>
      <c r="AA635" s="3442"/>
      <c r="AB635" s="3442"/>
      <c r="AC635" s="3442"/>
      <c r="AD635" s="3442"/>
      <c r="AE635" s="3442"/>
      <c r="AF635" s="3442"/>
      <c r="AG635" s="3442"/>
      <c r="AH635" s="3442"/>
      <c r="AI635" s="3442"/>
      <c r="AJ635" s="3442"/>
      <c r="AK635" s="3443"/>
      <c r="AL635" s="1498"/>
    </row>
    <row r="636" spans="1:38">
      <c r="A636" s="1455"/>
      <c r="B636" s="1455"/>
      <c r="C636" s="1455"/>
      <c r="D636" s="1455"/>
      <c r="E636" s="1455"/>
      <c r="F636" s="1455"/>
      <c r="G636" s="1455"/>
      <c r="H636" s="1455"/>
      <c r="I636" s="1455"/>
      <c r="J636" s="1455"/>
      <c r="K636" s="1455"/>
      <c r="L636" s="1455"/>
      <c r="M636" s="1455"/>
      <c r="N636" s="1499"/>
      <c r="O636" s="1499"/>
      <c r="P636" s="1499"/>
      <c r="Q636" s="1456"/>
      <c r="R636" s="1456"/>
      <c r="S636" s="1456"/>
      <c r="T636" s="1456"/>
      <c r="U636" s="1456"/>
      <c r="V636" s="1456"/>
      <c r="W636" s="1456"/>
      <c r="X636" s="1456"/>
      <c r="Y636" s="1456"/>
      <c r="Z636" s="1456"/>
      <c r="AA636" s="1456"/>
      <c r="AB636" s="1456"/>
      <c r="AC636" s="1456"/>
      <c r="AD636" s="1456"/>
      <c r="AE636" s="1456"/>
      <c r="AF636" s="1456"/>
      <c r="AG636" s="1456"/>
      <c r="AH636" s="1456"/>
      <c r="AI636" s="1456"/>
      <c r="AJ636" s="1456"/>
      <c r="AK636" s="1456"/>
      <c r="AL636" s="1498"/>
    </row>
    <row r="637" spans="1:38" ht="13.5" customHeight="1">
      <c r="A637" s="1455"/>
      <c r="B637" s="1455" t="s">
        <v>1667</v>
      </c>
      <c r="C637" s="1455"/>
      <c r="D637" s="1455"/>
      <c r="E637" s="1455"/>
      <c r="F637" s="1455"/>
      <c r="G637" s="1455"/>
      <c r="H637" s="1455"/>
      <c r="I637" s="1455"/>
      <c r="J637" s="1455"/>
      <c r="K637" s="1455"/>
      <c r="L637" s="1455"/>
      <c r="M637" s="1455"/>
      <c r="N637" s="1499"/>
      <c r="O637" s="1499"/>
      <c r="P637" s="1499"/>
      <c r="Q637" s="1456"/>
      <c r="R637" s="1456"/>
      <c r="S637" s="1456"/>
      <c r="T637" s="1456"/>
      <c r="U637" s="1456"/>
      <c r="V637" s="1456"/>
      <c r="W637" s="1456"/>
      <c r="X637" s="1501"/>
      <c r="Y637" s="1456"/>
      <c r="Z637" s="1456"/>
      <c r="AA637" s="1456"/>
      <c r="AB637" s="1456"/>
      <c r="AC637" s="1456"/>
      <c r="AD637" s="1456"/>
      <c r="AE637" s="1456"/>
      <c r="AF637" s="1456"/>
      <c r="AG637" s="1456"/>
      <c r="AH637" s="1456"/>
      <c r="AI637" s="1456"/>
      <c r="AJ637" s="1456"/>
      <c r="AK637" s="1456"/>
      <c r="AL637" s="1500"/>
    </row>
    <row r="638" spans="1:38" ht="13.5" customHeight="1">
      <c r="A638" s="1455"/>
      <c r="B638" s="1455"/>
      <c r="C638" s="1455"/>
      <c r="D638" s="1455"/>
      <c r="E638" s="1455"/>
      <c r="F638" s="1455"/>
      <c r="G638" s="1455"/>
      <c r="H638" s="1455"/>
      <c r="I638" s="1455"/>
      <c r="J638" s="1455"/>
      <c r="K638" s="1455"/>
      <c r="L638" s="1455"/>
      <c r="M638" s="1455"/>
      <c r="N638" s="1499"/>
      <c r="O638" s="1499"/>
      <c r="P638" s="1499"/>
      <c r="Q638" s="1456"/>
      <c r="R638" s="1456"/>
      <c r="S638" s="1456"/>
      <c r="T638" s="1456"/>
      <c r="U638" s="1456"/>
      <c r="V638" s="1456"/>
      <c r="W638" s="1456"/>
      <c r="X638" s="1833"/>
      <c r="Y638" s="1833"/>
      <c r="Z638" s="1833"/>
      <c r="AA638" s="1833"/>
      <c r="AB638" s="1833"/>
      <c r="AC638" s="1833"/>
      <c r="AD638" s="1833"/>
      <c r="AE638" s="1833"/>
      <c r="AF638" s="1833"/>
      <c r="AG638" s="1833"/>
      <c r="AH638" s="1833"/>
      <c r="AI638" s="1833"/>
      <c r="AJ638" s="1833"/>
      <c r="AK638" s="1456"/>
      <c r="AL638" s="1500"/>
    </row>
    <row r="639" spans="1:38" ht="13.5" customHeight="1">
      <c r="A639" s="1455"/>
      <c r="B639" s="1455"/>
      <c r="C639" s="1455"/>
      <c r="D639" s="1455"/>
      <c r="E639" s="1455"/>
      <c r="F639" s="1455"/>
      <c r="G639" s="1455"/>
      <c r="H639" s="1455"/>
      <c r="I639" s="1455"/>
      <c r="J639" s="1455"/>
      <c r="K639" s="1455"/>
      <c r="L639" s="1455"/>
      <c r="M639" s="1455"/>
      <c r="N639" s="1499"/>
      <c r="O639" s="1499"/>
      <c r="P639" s="1499"/>
      <c r="Q639" s="1456"/>
      <c r="R639" s="1456"/>
      <c r="S639" s="1456"/>
      <c r="T639" s="1456"/>
      <c r="U639" s="1456"/>
      <c r="V639" s="1456"/>
      <c r="W639" s="1456"/>
      <c r="X639" s="1833"/>
      <c r="Y639" s="1833"/>
      <c r="Z639" s="1833"/>
      <c r="AA639" s="1833"/>
      <c r="AB639" s="1833"/>
      <c r="AC639" s="1833"/>
      <c r="AD639" s="1833"/>
      <c r="AE639" s="1833"/>
      <c r="AF639" s="1833"/>
      <c r="AG639" s="1833"/>
      <c r="AH639" s="1833"/>
      <c r="AI639" s="1833"/>
      <c r="AJ639" s="1833"/>
      <c r="AK639" s="1456"/>
      <c r="AL639" s="1500"/>
    </row>
    <row r="640" spans="1:38" ht="13.5" customHeight="1">
      <c r="A640" s="1455"/>
      <c r="B640" s="1455"/>
      <c r="C640" s="1455"/>
      <c r="D640" s="1455"/>
      <c r="E640" s="1455"/>
      <c r="F640" s="1455"/>
      <c r="G640" s="1455"/>
      <c r="H640" s="1455"/>
      <c r="I640" s="1455"/>
      <c r="J640" s="1455"/>
      <c r="K640" s="1455"/>
      <c r="L640" s="1455"/>
      <c r="M640" s="1455"/>
      <c r="N640" s="1499"/>
      <c r="O640" s="1499"/>
      <c r="P640" s="1499"/>
      <c r="Q640" s="1456"/>
      <c r="R640" s="1456"/>
      <c r="S640" s="1456"/>
      <c r="T640" s="1456"/>
      <c r="U640" s="1456"/>
      <c r="V640" s="1456"/>
      <c r="W640" s="1456"/>
      <c r="X640" s="1833"/>
      <c r="Y640" s="1833"/>
      <c r="Z640" s="1833"/>
      <c r="AA640" s="1833"/>
      <c r="AB640" s="1833"/>
      <c r="AC640" s="1833"/>
      <c r="AD640" s="1833"/>
      <c r="AE640" s="1833"/>
      <c r="AF640" s="1833"/>
      <c r="AG640" s="1833"/>
      <c r="AH640" s="1833"/>
      <c r="AI640" s="1833"/>
      <c r="AJ640" s="1833"/>
      <c r="AK640" s="1456"/>
      <c r="AL640" s="1500"/>
    </row>
    <row r="641" spans="1:43" ht="13.5" customHeight="1">
      <c r="A641" s="1455"/>
      <c r="B641" s="1455"/>
      <c r="C641" s="1455"/>
      <c r="D641" s="1455"/>
      <c r="E641" s="1455"/>
      <c r="F641" s="1455"/>
      <c r="G641" s="1455"/>
      <c r="H641" s="1455"/>
      <c r="I641" s="1455"/>
      <c r="J641" s="1455"/>
      <c r="K641" s="1455"/>
      <c r="L641" s="1455"/>
      <c r="M641" s="1455"/>
      <c r="N641" s="1499"/>
      <c r="O641" s="1499"/>
      <c r="P641" s="1499"/>
      <c r="Q641" s="1456"/>
      <c r="R641" s="1456"/>
      <c r="S641" s="1456"/>
      <c r="T641" s="1456"/>
      <c r="U641" s="1456"/>
      <c r="V641" s="1456"/>
      <c r="W641" s="1456"/>
      <c r="X641" s="1833"/>
      <c r="Y641" s="1833"/>
      <c r="Z641" s="1833"/>
      <c r="AA641" s="1833"/>
      <c r="AB641" s="1833"/>
      <c r="AC641" s="1833"/>
      <c r="AD641" s="1833"/>
      <c r="AE641" s="1833"/>
      <c r="AF641" s="1833"/>
      <c r="AG641" s="1833"/>
      <c r="AH641" s="1833"/>
      <c r="AI641" s="1833"/>
      <c r="AJ641" s="1833"/>
      <c r="AK641" s="1456"/>
      <c r="AL641" s="1500"/>
    </row>
    <row r="642" spans="1:43" ht="13.5" customHeight="1">
      <c r="A642" s="1455"/>
      <c r="B642" s="1455"/>
      <c r="C642" s="1455"/>
      <c r="D642" s="1455"/>
      <c r="E642" s="1455"/>
      <c r="F642" s="1455"/>
      <c r="G642" s="1455"/>
      <c r="H642" s="1455"/>
      <c r="I642" s="1455"/>
      <c r="J642" s="1455"/>
      <c r="K642" s="1455"/>
      <c r="L642" s="1455"/>
      <c r="M642" s="1455"/>
      <c r="N642" s="1499"/>
      <c r="O642" s="1499"/>
      <c r="P642" s="1499"/>
      <c r="Q642" s="1456"/>
      <c r="S642" s="1456"/>
      <c r="T642" s="1456"/>
      <c r="U642" s="1456"/>
      <c r="V642" s="1456"/>
      <c r="W642" s="1456"/>
      <c r="X642" s="1833"/>
      <c r="Y642" s="1833"/>
      <c r="Z642" s="1833"/>
      <c r="AA642" s="1833"/>
      <c r="AB642" s="1833"/>
      <c r="AC642" s="1833"/>
      <c r="AD642" s="1833"/>
      <c r="AE642" s="1833"/>
      <c r="AF642" s="1833"/>
      <c r="AG642" s="1833"/>
      <c r="AH642" s="1833"/>
      <c r="AI642" s="1833"/>
      <c r="AJ642" s="1833"/>
      <c r="AK642" s="1456"/>
      <c r="AL642" s="1500"/>
    </row>
    <row r="643" spans="1:43" ht="13.5" customHeight="1">
      <c r="A643" s="1455"/>
      <c r="B643" s="1455"/>
      <c r="C643" s="1455"/>
      <c r="D643" s="1455"/>
      <c r="E643" s="1455"/>
      <c r="F643" s="1455"/>
      <c r="G643" s="1455"/>
      <c r="H643" s="1455"/>
      <c r="I643" s="1455"/>
      <c r="J643" s="1455"/>
      <c r="K643" s="1455"/>
      <c r="L643" s="1455"/>
      <c r="M643" s="1455"/>
      <c r="N643" s="1499"/>
      <c r="O643" s="1499"/>
      <c r="P643" s="1499"/>
      <c r="Q643" s="1456"/>
      <c r="S643" s="1456"/>
      <c r="T643" s="1456"/>
      <c r="U643" s="1456"/>
      <c r="V643" s="1456"/>
      <c r="W643" s="1456"/>
      <c r="X643" s="1833"/>
      <c r="Y643" s="1833"/>
      <c r="Z643" s="1833"/>
      <c r="AA643" s="1833"/>
      <c r="AB643" s="1833"/>
      <c r="AC643" s="1833"/>
      <c r="AD643" s="1833"/>
      <c r="AE643" s="1833"/>
      <c r="AF643" s="1833"/>
      <c r="AG643" s="1833"/>
      <c r="AH643" s="1833"/>
      <c r="AI643" s="1833"/>
      <c r="AJ643" s="1833"/>
      <c r="AK643" s="1456"/>
      <c r="AL643" s="1500"/>
    </row>
    <row r="644" spans="1:43" ht="13.5" customHeight="1">
      <c r="A644" s="1455"/>
      <c r="B644" s="1455"/>
      <c r="C644" s="1455"/>
      <c r="D644" s="1455"/>
      <c r="E644" s="1455"/>
      <c r="F644" s="1455"/>
      <c r="G644" s="1455"/>
      <c r="H644" s="1455"/>
      <c r="I644" s="1455"/>
      <c r="J644" s="1455"/>
      <c r="K644" s="1455"/>
      <c r="L644" s="1455"/>
      <c r="M644" s="1455"/>
      <c r="N644" s="1499"/>
      <c r="O644" s="1499"/>
      <c r="P644" s="1499"/>
      <c r="Q644" s="1456"/>
      <c r="S644" s="1456"/>
      <c r="T644" s="1456"/>
      <c r="U644" s="1456"/>
      <c r="V644" s="1456"/>
      <c r="W644" s="1456"/>
      <c r="X644" s="1833"/>
      <c r="Y644" s="1833"/>
      <c r="Z644" s="1833"/>
      <c r="AA644" s="1833"/>
      <c r="AB644" s="1833"/>
      <c r="AC644" s="1833"/>
      <c r="AD644" s="1833"/>
      <c r="AE644" s="1833"/>
      <c r="AF644" s="1833"/>
      <c r="AG644" s="1833"/>
      <c r="AH644" s="1833"/>
      <c r="AI644" s="1833"/>
      <c r="AJ644" s="1833"/>
      <c r="AK644" s="1456"/>
      <c r="AL644" s="1500"/>
    </row>
    <row r="645" spans="1:43" ht="13.5" customHeight="1">
      <c r="A645" s="1455"/>
      <c r="B645" s="1455"/>
      <c r="C645" s="1455"/>
      <c r="D645" s="1455"/>
      <c r="E645" s="1455"/>
      <c r="F645" s="1455"/>
      <c r="G645" s="1455"/>
      <c r="H645" s="1455"/>
      <c r="I645" s="1455"/>
      <c r="J645" s="1455"/>
      <c r="K645" s="1455"/>
      <c r="L645" s="1455"/>
      <c r="M645" s="1455"/>
      <c r="N645" s="1499"/>
      <c r="O645" s="1499"/>
      <c r="P645" s="1499"/>
      <c r="Q645" s="1456"/>
      <c r="R645" s="1456"/>
      <c r="S645" s="1456"/>
      <c r="T645" s="1456"/>
      <c r="U645" s="1456"/>
      <c r="V645" s="1456"/>
      <c r="W645" s="1456"/>
      <c r="X645" s="1833"/>
      <c r="Y645" s="1833"/>
      <c r="Z645" s="1833"/>
      <c r="AA645" s="1833"/>
      <c r="AB645" s="1833"/>
      <c r="AC645" s="1833"/>
      <c r="AD645" s="1833"/>
      <c r="AE645" s="1833"/>
      <c r="AF645" s="1833"/>
      <c r="AG645" s="1833"/>
      <c r="AH645" s="1833"/>
      <c r="AI645" s="1833"/>
      <c r="AJ645" s="1833"/>
      <c r="AK645" s="1456"/>
      <c r="AL645" s="1500"/>
    </row>
    <row r="646" spans="1:43" ht="13.5" customHeight="1">
      <c r="A646" s="2800"/>
      <c r="B646" s="3151" t="s">
        <v>3214</v>
      </c>
      <c r="C646" s="3151"/>
      <c r="D646" s="3151"/>
      <c r="E646" s="3151"/>
      <c r="F646" s="3151"/>
      <c r="G646" s="3151"/>
      <c r="H646" s="3151"/>
      <c r="I646" s="3151"/>
      <c r="J646" s="3151"/>
      <c r="K646" s="3151"/>
      <c r="L646" s="3151"/>
      <c r="M646" s="3151"/>
      <c r="N646" s="3151"/>
      <c r="O646" s="3151"/>
      <c r="P646" s="3151"/>
      <c r="Q646" s="3151"/>
      <c r="R646" s="3151"/>
      <c r="S646" s="3151"/>
      <c r="T646" s="3151"/>
      <c r="U646" s="3151"/>
      <c r="V646" s="3151"/>
      <c r="W646" s="3151"/>
      <c r="X646" s="3151"/>
      <c r="Y646" s="3151"/>
      <c r="Z646" s="3151"/>
      <c r="AA646" s="3151"/>
      <c r="AB646" s="3151"/>
      <c r="AC646" s="3151"/>
      <c r="AD646" s="3151"/>
      <c r="AE646" s="3151"/>
      <c r="AF646" s="3151"/>
      <c r="AG646" s="3151"/>
      <c r="AH646" s="3151"/>
      <c r="AI646" s="3151"/>
      <c r="AJ646" s="2800"/>
      <c r="AK646" s="2800"/>
      <c r="AL646" s="1500"/>
      <c r="AQ646" s="1420"/>
    </row>
    <row r="647" spans="1:43" ht="13.5" customHeight="1">
      <c r="A647" s="2800"/>
      <c r="B647" s="3151"/>
      <c r="C647" s="3151"/>
      <c r="D647" s="3151"/>
      <c r="E647" s="3151"/>
      <c r="F647" s="3151"/>
      <c r="G647" s="3151"/>
      <c r="H647" s="3151"/>
      <c r="I647" s="3151"/>
      <c r="J647" s="3151"/>
      <c r="K647" s="3151"/>
      <c r="L647" s="3151"/>
      <c r="M647" s="3151"/>
      <c r="N647" s="3151"/>
      <c r="O647" s="3151"/>
      <c r="P647" s="3151"/>
      <c r="Q647" s="3151"/>
      <c r="R647" s="3151"/>
      <c r="S647" s="3151"/>
      <c r="T647" s="3151"/>
      <c r="U647" s="3151"/>
      <c r="V647" s="3151"/>
      <c r="W647" s="3151"/>
      <c r="X647" s="3151"/>
      <c r="Y647" s="3151"/>
      <c r="Z647" s="3151"/>
      <c r="AA647" s="3151"/>
      <c r="AB647" s="3151"/>
      <c r="AC647" s="3151"/>
      <c r="AD647" s="3151"/>
      <c r="AE647" s="3151"/>
      <c r="AF647" s="3151"/>
      <c r="AG647" s="3151"/>
      <c r="AH647" s="3151"/>
      <c r="AI647" s="3151"/>
      <c r="AJ647" s="2800"/>
      <c r="AK647" s="2800"/>
      <c r="AL647" s="1500"/>
    </row>
    <row r="648" spans="1:43" ht="13.5" customHeight="1">
      <c r="A648" s="1455"/>
      <c r="B648" s="1455"/>
      <c r="C648" s="1455"/>
      <c r="D648" s="1455"/>
      <c r="E648" s="1455"/>
      <c r="F648" s="1455"/>
      <c r="G648" s="1455"/>
      <c r="H648" s="1455"/>
      <c r="I648" s="1455"/>
      <c r="J648" s="1455"/>
      <c r="K648" s="1455"/>
      <c r="L648" s="1455"/>
      <c r="M648" s="1455"/>
      <c r="N648" s="1499"/>
      <c r="O648" s="1499"/>
      <c r="P648" s="1499"/>
      <c r="Q648" s="1456"/>
      <c r="R648" s="1456"/>
      <c r="S648" s="1456"/>
      <c r="T648" s="1456"/>
      <c r="U648" s="1456"/>
      <c r="V648" s="1456"/>
      <c r="W648" s="1456"/>
      <c r="X648" s="1501"/>
      <c r="Y648" s="1456"/>
      <c r="Z648" s="1456"/>
      <c r="AA648" s="1456"/>
      <c r="AB648" s="1456"/>
      <c r="AC648" s="1456"/>
      <c r="AD648" s="1456"/>
      <c r="AE648" s="1456"/>
      <c r="AF648" s="1456"/>
      <c r="AG648" s="1456"/>
      <c r="AH648" s="1456"/>
      <c r="AI648" s="1456"/>
      <c r="AJ648" s="1456"/>
      <c r="AK648" s="1456"/>
      <c r="AL648" s="1500"/>
    </row>
    <row r="649" spans="1:43" ht="15.75" customHeight="1">
      <c r="A649" s="1899"/>
      <c r="B649" s="2455" t="s">
        <v>2585</v>
      </c>
      <c r="C649" s="2456"/>
      <c r="D649" s="2456"/>
      <c r="E649" s="2456"/>
      <c r="F649" s="2456"/>
      <c r="G649" s="2456"/>
      <c r="H649" s="2456"/>
      <c r="I649" s="2456"/>
      <c r="J649" s="2456"/>
      <c r="K649" s="2456"/>
      <c r="L649" s="2456"/>
      <c r="M649" s="2456"/>
      <c r="N649" s="2456"/>
      <c r="O649" s="2456"/>
      <c r="P649" s="2456"/>
      <c r="Q649" s="2456"/>
      <c r="R649" s="2456"/>
      <c r="S649" s="2456"/>
      <c r="T649" s="2457"/>
      <c r="U649" s="2456"/>
      <c r="V649" s="2456"/>
      <c r="W649" s="2456"/>
      <c r="X649" s="2456"/>
      <c r="Y649" s="2456"/>
      <c r="Z649" s="2456"/>
      <c r="AA649" s="2456"/>
      <c r="AB649" s="2456"/>
      <c r="AC649" s="2456"/>
      <c r="AD649" s="2456"/>
      <c r="AE649" s="2456"/>
      <c r="AF649" s="2456"/>
      <c r="AG649" s="2456"/>
      <c r="AH649" s="2456"/>
      <c r="AI649" s="2456"/>
      <c r="AJ649" s="2458"/>
      <c r="AK649" s="1437"/>
      <c r="AL649" s="1497"/>
    </row>
    <row r="650" spans="1:43" ht="14.25" customHeight="1">
      <c r="A650" s="1899"/>
      <c r="B650" s="2460"/>
      <c r="C650" s="1437"/>
      <c r="D650" s="1437"/>
      <c r="E650" s="1437"/>
      <c r="F650" s="1437"/>
      <c r="G650" s="1437"/>
      <c r="H650" s="1437"/>
      <c r="I650" s="1437"/>
      <c r="J650" s="1437"/>
      <c r="K650" s="1437"/>
      <c r="L650" s="1437"/>
      <c r="M650" s="1437"/>
      <c r="N650" s="1437"/>
      <c r="O650" s="1437"/>
      <c r="P650" s="1437"/>
      <c r="Q650" s="1437"/>
      <c r="R650" s="1437"/>
      <c r="S650" s="1437"/>
      <c r="T650" s="1437"/>
      <c r="U650" s="1437"/>
      <c r="V650" s="1437"/>
      <c r="W650" s="1437"/>
      <c r="X650" s="1437"/>
      <c r="Y650" s="1437"/>
      <c r="Z650" s="1437"/>
      <c r="AA650" s="1437"/>
      <c r="AB650" s="1437"/>
      <c r="AC650" s="1437"/>
      <c r="AD650" s="1437"/>
      <c r="AE650" s="1437"/>
      <c r="AF650" s="1437"/>
      <c r="AG650" s="1437"/>
      <c r="AH650" s="1437"/>
      <c r="AI650" s="1437"/>
      <c r="AJ650" s="2461"/>
      <c r="AK650" s="1437"/>
      <c r="AL650" s="1497"/>
    </row>
    <row r="651" spans="1:43" ht="14">
      <c r="A651" s="1899"/>
      <c r="B651" s="2460"/>
      <c r="C651" s="1437"/>
      <c r="D651" s="1437"/>
      <c r="E651" s="1437"/>
      <c r="F651" s="1437"/>
      <c r="G651" s="1437"/>
      <c r="H651" s="1437"/>
      <c r="I651" s="1437"/>
      <c r="J651" s="1437"/>
      <c r="K651" s="1437"/>
      <c r="L651" s="1437"/>
      <c r="M651" s="1437"/>
      <c r="N651" s="1437"/>
      <c r="O651" s="1437"/>
      <c r="P651" s="1437"/>
      <c r="Q651" s="1437"/>
      <c r="R651" s="1437"/>
      <c r="S651" s="1437"/>
      <c r="T651" s="1437"/>
      <c r="U651" s="1437"/>
      <c r="V651" s="1437"/>
      <c r="W651" s="1437"/>
      <c r="X651" s="1437"/>
      <c r="Y651" s="1437"/>
      <c r="Z651" s="1437"/>
      <c r="AA651" s="1437"/>
      <c r="AB651" s="1437"/>
      <c r="AC651" s="1437"/>
      <c r="AD651" s="1437"/>
      <c r="AE651" s="1437"/>
      <c r="AF651" s="1437"/>
      <c r="AG651" s="1437"/>
      <c r="AH651" s="1437"/>
      <c r="AI651" s="1437"/>
      <c r="AJ651" s="2461"/>
      <c r="AK651" s="1437"/>
      <c r="AL651" s="1498"/>
    </row>
    <row r="652" spans="1:43" ht="13.15" customHeight="1">
      <c r="A652" s="1899"/>
      <c r="B652" s="2460"/>
      <c r="C652" s="1437"/>
      <c r="D652" s="1437"/>
      <c r="E652" s="1437"/>
      <c r="F652" s="1437"/>
      <c r="G652" s="1437"/>
      <c r="H652" s="1437"/>
      <c r="I652" s="1437"/>
      <c r="J652" s="1437"/>
      <c r="K652" s="1437"/>
      <c r="L652" s="1437"/>
      <c r="M652" s="1437"/>
      <c r="N652" s="1437"/>
      <c r="O652" s="1437"/>
      <c r="P652" s="1437"/>
      <c r="Q652" s="1437"/>
      <c r="R652" s="1437"/>
      <c r="S652" s="1437"/>
      <c r="T652" s="1437"/>
      <c r="U652" s="1437"/>
      <c r="V652" s="1437"/>
      <c r="W652" s="1437"/>
      <c r="X652" s="1437"/>
      <c r="Y652" s="1437"/>
      <c r="Z652" s="1437"/>
      <c r="AA652" s="1437"/>
      <c r="AB652" s="1437"/>
      <c r="AC652" s="1437"/>
      <c r="AD652" s="1437"/>
      <c r="AE652" s="1437"/>
      <c r="AF652" s="1437"/>
      <c r="AG652" s="1437"/>
      <c r="AH652" s="1437"/>
      <c r="AI652" s="1437"/>
      <c r="AJ652" s="2461"/>
      <c r="AK652" s="1437"/>
      <c r="AL652" s="1498"/>
    </row>
    <row r="653" spans="1:43" ht="13.15" customHeight="1">
      <c r="A653" s="1899"/>
      <c r="B653" s="2460"/>
      <c r="C653" s="1437"/>
      <c r="D653" s="1437"/>
      <c r="E653" s="1437"/>
      <c r="F653" s="1437"/>
      <c r="G653" s="1437"/>
      <c r="H653" s="1437"/>
      <c r="I653" s="1437"/>
      <c r="J653" s="1437"/>
      <c r="K653" s="1437"/>
      <c r="L653" s="1437"/>
      <c r="M653" s="1437"/>
      <c r="N653" s="1437"/>
      <c r="O653" s="1437"/>
      <c r="P653" s="1437"/>
      <c r="Q653" s="1437"/>
      <c r="R653" s="1437"/>
      <c r="S653" s="1437"/>
      <c r="T653" s="1437"/>
      <c r="U653" s="1437"/>
      <c r="V653" s="1437"/>
      <c r="W653" s="1437"/>
      <c r="X653" s="1437"/>
      <c r="Y653" s="1437"/>
      <c r="Z653" s="1437"/>
      <c r="AA653" s="1437"/>
      <c r="AB653" s="1437"/>
      <c r="AC653" s="1437"/>
      <c r="AD653" s="1437"/>
      <c r="AE653" s="1437"/>
      <c r="AF653" s="1437"/>
      <c r="AG653" s="1437"/>
      <c r="AH653" s="1437"/>
      <c r="AI653" s="1437"/>
      <c r="AJ653" s="2461"/>
      <c r="AK653" s="1437"/>
      <c r="AL653" s="1498"/>
    </row>
    <row r="654" spans="1:43" ht="13.5" customHeight="1">
      <c r="A654" s="1899"/>
      <c r="B654" s="2460"/>
      <c r="C654" s="1437"/>
      <c r="D654" s="1437"/>
      <c r="E654" s="1437"/>
      <c r="F654" s="1437"/>
      <c r="G654" s="1437"/>
      <c r="H654" s="1437"/>
      <c r="I654" s="1437"/>
      <c r="J654" s="1437"/>
      <c r="K654" s="1437"/>
      <c r="L654" s="1437"/>
      <c r="M654" s="1437"/>
      <c r="N654" s="1437"/>
      <c r="O654" s="1437"/>
      <c r="P654" s="1437"/>
      <c r="Q654" s="1437"/>
      <c r="R654" s="1437"/>
      <c r="S654" s="1437"/>
      <c r="T654" s="1437"/>
      <c r="U654" s="1437"/>
      <c r="V654" s="1437"/>
      <c r="W654" s="1437"/>
      <c r="X654" s="1437"/>
      <c r="Y654" s="1437"/>
      <c r="Z654" s="1437"/>
      <c r="AA654" s="1437"/>
      <c r="AB654" s="1437"/>
      <c r="AC654" s="1437"/>
      <c r="AD654" s="1437"/>
      <c r="AE654" s="1437"/>
      <c r="AF654" s="1437"/>
      <c r="AG654" s="1437"/>
      <c r="AH654" s="1437"/>
      <c r="AI654" s="1437"/>
      <c r="AJ654" s="2461"/>
      <c r="AK654" s="1437"/>
      <c r="AL654" s="1498"/>
    </row>
    <row r="655" spans="1:43" ht="13.5" customHeight="1">
      <c r="A655" s="1899"/>
      <c r="B655" s="2460"/>
      <c r="C655" s="1437"/>
      <c r="D655" s="1437"/>
      <c r="E655" s="1437"/>
      <c r="F655" s="1437"/>
      <c r="G655" s="1437"/>
      <c r="H655" s="1437"/>
      <c r="I655" s="1437"/>
      <c r="J655" s="1437"/>
      <c r="K655" s="1437"/>
      <c r="L655" s="1437"/>
      <c r="M655" s="1437"/>
      <c r="N655" s="1437"/>
      <c r="O655" s="1437"/>
      <c r="P655" s="1437"/>
      <c r="Q655" s="1437"/>
      <c r="R655" s="1437"/>
      <c r="S655" s="1437"/>
      <c r="T655" s="1437"/>
      <c r="U655" s="1437"/>
      <c r="V655" s="1437"/>
      <c r="W655" s="1437"/>
      <c r="X655" s="1437"/>
      <c r="Y655" s="1437"/>
      <c r="Z655" s="1437"/>
      <c r="AA655" s="1437"/>
      <c r="AB655" s="1437"/>
      <c r="AC655" s="1437"/>
      <c r="AD655" s="1437"/>
      <c r="AE655" s="1437"/>
      <c r="AF655" s="1437"/>
      <c r="AG655" s="1437"/>
      <c r="AH655" s="1437"/>
      <c r="AI655" s="1437"/>
      <c r="AJ655" s="2461"/>
      <c r="AK655" s="1437"/>
      <c r="AL655" s="1500"/>
    </row>
    <row r="656" spans="1:43" ht="13.5" customHeight="1">
      <c r="A656" s="1899"/>
      <c r="B656" s="2460"/>
      <c r="C656" s="1437"/>
      <c r="D656" s="1437"/>
      <c r="E656" s="1437"/>
      <c r="F656" s="1437"/>
      <c r="G656" s="1437"/>
      <c r="H656" s="1437"/>
      <c r="I656" s="1437"/>
      <c r="J656" s="1437"/>
      <c r="K656" s="1437"/>
      <c r="L656" s="1437"/>
      <c r="M656" s="1437"/>
      <c r="N656" s="1437"/>
      <c r="O656" s="1437"/>
      <c r="P656" s="1437"/>
      <c r="Q656" s="1437"/>
      <c r="R656" s="1437"/>
      <c r="S656" s="1437"/>
      <c r="T656" s="1437"/>
      <c r="U656" s="1437"/>
      <c r="V656" s="1437"/>
      <c r="W656" s="1437"/>
      <c r="X656" s="1437"/>
      <c r="Y656" s="1437"/>
      <c r="Z656" s="1437"/>
      <c r="AA656" s="1437"/>
      <c r="AB656" s="1437"/>
      <c r="AC656" s="1437"/>
      <c r="AD656" s="1437"/>
      <c r="AE656" s="1437"/>
      <c r="AF656" s="1437"/>
      <c r="AG656" s="1437"/>
      <c r="AH656" s="1437"/>
      <c r="AI656" s="1437"/>
      <c r="AJ656" s="2461"/>
      <c r="AK656" s="1437"/>
      <c r="AL656" s="1500"/>
    </row>
    <row r="657" spans="1:43" ht="13.5" customHeight="1">
      <c r="A657" s="1899"/>
      <c r="B657" s="2460"/>
      <c r="C657" s="1437"/>
      <c r="D657" s="1437"/>
      <c r="E657" s="1437"/>
      <c r="F657" s="1437"/>
      <c r="G657" s="1437"/>
      <c r="H657" s="1437"/>
      <c r="I657" s="1437"/>
      <c r="J657" s="1437"/>
      <c r="K657" s="1437"/>
      <c r="L657" s="1437"/>
      <c r="M657" s="1437"/>
      <c r="N657" s="1437"/>
      <c r="O657" s="1437"/>
      <c r="P657" s="1437"/>
      <c r="Q657" s="1437"/>
      <c r="R657" s="1437"/>
      <c r="S657" s="1437"/>
      <c r="T657" s="1437"/>
      <c r="U657" s="1437"/>
      <c r="V657" s="1437"/>
      <c r="W657" s="1437"/>
      <c r="X657" s="1437"/>
      <c r="Y657" s="1437"/>
      <c r="Z657" s="1437"/>
      <c r="AA657" s="1437"/>
      <c r="AB657" s="1437"/>
      <c r="AC657" s="1437"/>
      <c r="AD657" s="1437"/>
      <c r="AE657" s="1437"/>
      <c r="AF657" s="1437"/>
      <c r="AG657" s="1437"/>
      <c r="AH657" s="1437"/>
      <c r="AI657" s="1437"/>
      <c r="AJ657" s="2461"/>
      <c r="AK657" s="1437"/>
      <c r="AL657" s="1500"/>
    </row>
    <row r="658" spans="1:43" ht="13.5" customHeight="1">
      <c r="A658" s="1899"/>
      <c r="B658" s="2460"/>
      <c r="C658" s="1437"/>
      <c r="D658" s="1437"/>
      <c r="E658" s="1437"/>
      <c r="F658" s="1437"/>
      <c r="G658" s="1437"/>
      <c r="H658" s="1437"/>
      <c r="I658" s="1437"/>
      <c r="J658" s="1437"/>
      <c r="K658" s="1437"/>
      <c r="L658" s="1437"/>
      <c r="M658" s="1437"/>
      <c r="N658" s="1437"/>
      <c r="O658" s="1437"/>
      <c r="P658" s="1437"/>
      <c r="Q658" s="1437"/>
      <c r="R658" s="1437"/>
      <c r="S658" s="1437"/>
      <c r="T658" s="1437"/>
      <c r="U658" s="1437"/>
      <c r="V658" s="1437"/>
      <c r="W658" s="1437"/>
      <c r="X658" s="1437"/>
      <c r="Y658" s="1437"/>
      <c r="Z658" s="1437"/>
      <c r="AA658" s="1437"/>
      <c r="AB658" s="1437"/>
      <c r="AC658" s="1437"/>
      <c r="AD658" s="1437"/>
      <c r="AE658" s="1437"/>
      <c r="AF658" s="1437"/>
      <c r="AG658" s="1437"/>
      <c r="AH658" s="1437"/>
      <c r="AI658" s="1437"/>
      <c r="AJ658" s="2461"/>
      <c r="AK658" s="1437"/>
      <c r="AL658" s="1500"/>
    </row>
    <row r="659" spans="1:43" ht="13.5" customHeight="1">
      <c r="A659" s="1899"/>
      <c r="B659" s="2460"/>
      <c r="C659" s="1437"/>
      <c r="D659" s="1437"/>
      <c r="E659" s="1437"/>
      <c r="F659" s="1437"/>
      <c r="G659" s="1437"/>
      <c r="H659" s="1437"/>
      <c r="I659" s="1437"/>
      <c r="J659" s="1437"/>
      <c r="K659" s="1437"/>
      <c r="L659" s="1437"/>
      <c r="M659" s="1437"/>
      <c r="N659" s="1437"/>
      <c r="O659" s="1437"/>
      <c r="P659" s="1437"/>
      <c r="Q659" s="1437"/>
      <c r="R659" s="1437"/>
      <c r="S659" s="1437"/>
      <c r="T659" s="1437"/>
      <c r="U659" s="1437"/>
      <c r="V659" s="1437"/>
      <c r="W659" s="1437"/>
      <c r="X659" s="1437"/>
      <c r="Y659" s="1437"/>
      <c r="Z659" s="1437"/>
      <c r="AA659" s="1437"/>
      <c r="AB659" s="1437"/>
      <c r="AC659" s="1437"/>
      <c r="AD659" s="1437"/>
      <c r="AE659" s="1437"/>
      <c r="AF659" s="1437"/>
      <c r="AG659" s="1437"/>
      <c r="AH659" s="1437"/>
      <c r="AI659" s="1437"/>
      <c r="AJ659" s="2461"/>
      <c r="AK659" s="1437"/>
      <c r="AL659" s="1500"/>
    </row>
    <row r="660" spans="1:43" ht="13.5" customHeight="1">
      <c r="A660" s="1899"/>
      <c r="B660" s="2460"/>
      <c r="C660" s="1437"/>
      <c r="D660" s="1437"/>
      <c r="E660" s="1437"/>
      <c r="F660" s="1437"/>
      <c r="G660" s="1437"/>
      <c r="H660" s="1437"/>
      <c r="I660" s="1437"/>
      <c r="J660" s="1437"/>
      <c r="K660" s="1437"/>
      <c r="L660" s="1437"/>
      <c r="M660" s="1437"/>
      <c r="N660" s="1437"/>
      <c r="O660" s="1437"/>
      <c r="P660" s="1437"/>
      <c r="Q660" s="1437"/>
      <c r="R660" s="1437"/>
      <c r="S660" s="1437"/>
      <c r="T660" s="1437"/>
      <c r="U660" s="1437"/>
      <c r="V660" s="1437"/>
      <c r="W660" s="1437"/>
      <c r="X660" s="1437"/>
      <c r="Y660" s="1437"/>
      <c r="Z660" s="1437"/>
      <c r="AA660" s="1437"/>
      <c r="AB660" s="1437"/>
      <c r="AC660" s="1437"/>
      <c r="AD660" s="1437"/>
      <c r="AE660" s="1437"/>
      <c r="AF660" s="1437"/>
      <c r="AG660" s="1437"/>
      <c r="AH660" s="1437"/>
      <c r="AI660" s="1437"/>
      <c r="AJ660" s="2461"/>
      <c r="AK660" s="1437"/>
      <c r="AL660" s="1500"/>
    </row>
    <row r="661" spans="1:43" ht="13.5" customHeight="1">
      <c r="A661" s="1899"/>
      <c r="B661" s="2460"/>
      <c r="C661" s="1437"/>
      <c r="D661" s="1437"/>
      <c r="E661" s="1437"/>
      <c r="F661" s="1437"/>
      <c r="G661" s="1437"/>
      <c r="H661" s="1437"/>
      <c r="I661" s="1437"/>
      <c r="J661" s="1437"/>
      <c r="K661" s="1437"/>
      <c r="L661" s="1437"/>
      <c r="M661" s="1437"/>
      <c r="N661" s="1437"/>
      <c r="O661" s="1437"/>
      <c r="P661" s="1437"/>
      <c r="Q661" s="1437"/>
      <c r="R661" s="1437"/>
      <c r="S661" s="1437"/>
      <c r="T661" s="1437"/>
      <c r="U661" s="1437"/>
      <c r="V661" s="1437"/>
      <c r="W661" s="1437"/>
      <c r="X661" s="1437"/>
      <c r="Y661" s="1437"/>
      <c r="Z661" s="1437"/>
      <c r="AA661" s="1437"/>
      <c r="AB661" s="1437"/>
      <c r="AC661" s="1437"/>
      <c r="AD661" s="1437"/>
      <c r="AE661" s="1437"/>
      <c r="AF661" s="1437"/>
      <c r="AG661" s="1437"/>
      <c r="AH661" s="1437"/>
      <c r="AI661" s="1437"/>
      <c r="AJ661" s="2461"/>
      <c r="AK661" s="1437"/>
      <c r="AL661" s="1500"/>
    </row>
    <row r="662" spans="1:43" ht="13.5" customHeight="1">
      <c r="A662" s="1899"/>
      <c r="B662" s="2460"/>
      <c r="C662" s="1437"/>
      <c r="D662" s="1437"/>
      <c r="E662" s="1437"/>
      <c r="F662" s="1437"/>
      <c r="G662" s="1437"/>
      <c r="H662" s="1437"/>
      <c r="I662" s="1437"/>
      <c r="J662" s="1437"/>
      <c r="K662" s="1437"/>
      <c r="L662" s="1437"/>
      <c r="M662" s="1437"/>
      <c r="N662" s="1437"/>
      <c r="O662" s="1437"/>
      <c r="P662" s="1437"/>
      <c r="Q662" s="1437"/>
      <c r="R662" s="1437"/>
      <c r="S662" s="1437"/>
      <c r="T662" s="1437"/>
      <c r="U662" s="1437"/>
      <c r="V662" s="1437"/>
      <c r="W662" s="1437"/>
      <c r="X662" s="1437"/>
      <c r="Y662" s="1437"/>
      <c r="Z662" s="1437"/>
      <c r="AA662" s="1437"/>
      <c r="AB662" s="1437"/>
      <c r="AC662" s="1437"/>
      <c r="AD662" s="1437"/>
      <c r="AE662" s="1437"/>
      <c r="AF662" s="1437"/>
      <c r="AG662" s="1437"/>
      <c r="AH662" s="1437"/>
      <c r="AI662" s="1437"/>
      <c r="AJ662" s="2461"/>
      <c r="AK662" s="1437"/>
      <c r="AL662" s="1500"/>
    </row>
    <row r="663" spans="1:43" ht="13.5" customHeight="1">
      <c r="A663" s="1899"/>
      <c r="B663" s="2460"/>
      <c r="C663" s="1437"/>
      <c r="D663" s="1437"/>
      <c r="E663" s="1437"/>
      <c r="F663" s="1437"/>
      <c r="G663" s="1437"/>
      <c r="H663" s="1437"/>
      <c r="I663" s="1437"/>
      <c r="J663" s="1437"/>
      <c r="K663" s="1437"/>
      <c r="L663" s="1437"/>
      <c r="M663" s="1437"/>
      <c r="N663" s="1437"/>
      <c r="O663" s="1437"/>
      <c r="P663" s="1437"/>
      <c r="Q663" s="1437"/>
      <c r="R663" s="1437"/>
      <c r="S663" s="1437"/>
      <c r="T663" s="1437"/>
      <c r="U663" s="1437"/>
      <c r="V663" s="1437"/>
      <c r="W663" s="1437"/>
      <c r="X663" s="1437"/>
      <c r="Y663" s="1437"/>
      <c r="Z663" s="1437"/>
      <c r="AA663" s="1437"/>
      <c r="AB663" s="1437"/>
      <c r="AC663" s="1437"/>
      <c r="AD663" s="1437"/>
      <c r="AE663" s="1437"/>
      <c r="AF663" s="1437"/>
      <c r="AG663" s="1437"/>
      <c r="AH663" s="1437"/>
      <c r="AI663" s="1437"/>
      <c r="AJ663" s="2461"/>
      <c r="AK663" s="1437"/>
      <c r="AL663" s="1500"/>
    </row>
    <row r="664" spans="1:43" ht="13.5" customHeight="1">
      <c r="A664" s="1899"/>
      <c r="B664" s="2460"/>
      <c r="C664" s="1437"/>
      <c r="D664" s="1437"/>
      <c r="E664" s="1437"/>
      <c r="F664" s="1437"/>
      <c r="G664" s="1437"/>
      <c r="H664" s="1437"/>
      <c r="I664" s="1437"/>
      <c r="J664" s="1437"/>
      <c r="K664" s="1437"/>
      <c r="L664" s="1437"/>
      <c r="M664" s="1437"/>
      <c r="N664" s="1437"/>
      <c r="O664" s="1437"/>
      <c r="P664" s="1437"/>
      <c r="Q664" s="1437"/>
      <c r="R664" s="1437"/>
      <c r="S664" s="1437"/>
      <c r="T664" s="1437"/>
      <c r="U664" s="1437"/>
      <c r="V664" s="1437"/>
      <c r="W664" s="1437"/>
      <c r="X664" s="1437"/>
      <c r="Y664" s="1437"/>
      <c r="Z664" s="1437"/>
      <c r="AA664" s="1437"/>
      <c r="AB664" s="1437"/>
      <c r="AC664" s="1437"/>
      <c r="AD664" s="1437"/>
      <c r="AE664" s="1437"/>
      <c r="AF664" s="1437"/>
      <c r="AG664" s="1437"/>
      <c r="AH664" s="1437"/>
      <c r="AI664" s="1437"/>
      <c r="AJ664" s="2461"/>
      <c r="AK664" s="1437"/>
      <c r="AL664" s="1500"/>
      <c r="AQ664" s="1420"/>
    </row>
    <row r="665" spans="1:43" ht="13.5" customHeight="1">
      <c r="A665" s="1899"/>
      <c r="B665" s="2460"/>
      <c r="C665" s="1437"/>
      <c r="D665" s="1437"/>
      <c r="E665" s="1437"/>
      <c r="F665" s="1437"/>
      <c r="G665" s="1437"/>
      <c r="H665" s="1437"/>
      <c r="I665" s="1437"/>
      <c r="J665" s="1437"/>
      <c r="K665" s="1437"/>
      <c r="L665" s="1437"/>
      <c r="M665" s="1437"/>
      <c r="N665" s="1437"/>
      <c r="O665" s="1437"/>
      <c r="P665" s="1437"/>
      <c r="Q665" s="1437"/>
      <c r="R665" s="1437"/>
      <c r="S665" s="1437"/>
      <c r="T665" s="1437"/>
      <c r="U665" s="1437"/>
      <c r="V665" s="1437"/>
      <c r="W665" s="1437"/>
      <c r="X665" s="1437"/>
      <c r="Y665" s="1437"/>
      <c r="Z665" s="1437"/>
      <c r="AA665" s="1437"/>
      <c r="AB665" s="1437"/>
      <c r="AC665" s="1437"/>
      <c r="AD665" s="1437"/>
      <c r="AE665" s="1437"/>
      <c r="AF665" s="1437"/>
      <c r="AG665" s="1437"/>
      <c r="AH665" s="1437"/>
      <c r="AI665" s="1437"/>
      <c r="AJ665" s="2461"/>
      <c r="AK665" s="1437"/>
      <c r="AL665" s="1500"/>
    </row>
    <row r="666" spans="1:43" ht="13.5" customHeight="1">
      <c r="A666" s="1899"/>
      <c r="B666" s="2460"/>
      <c r="C666" s="1437"/>
      <c r="D666" s="1437"/>
      <c r="E666" s="1437"/>
      <c r="F666" s="1437"/>
      <c r="G666" s="1437"/>
      <c r="H666" s="1437"/>
      <c r="I666" s="1437"/>
      <c r="J666" s="1437"/>
      <c r="K666" s="1437"/>
      <c r="L666" s="1437"/>
      <c r="M666" s="1437"/>
      <c r="N666" s="1437"/>
      <c r="O666" s="1437"/>
      <c r="P666" s="1437"/>
      <c r="Q666" s="1437"/>
      <c r="R666" s="1437"/>
      <c r="S666" s="1437"/>
      <c r="T666" s="1437"/>
      <c r="U666" s="1437"/>
      <c r="V666" s="1437"/>
      <c r="W666" s="1437"/>
      <c r="X666" s="1437"/>
      <c r="Y666" s="1437"/>
      <c r="Z666" s="1437"/>
      <c r="AA666" s="1437"/>
      <c r="AB666" s="1437"/>
      <c r="AC666" s="1437"/>
      <c r="AD666" s="1437"/>
      <c r="AE666" s="1437"/>
      <c r="AF666" s="1437"/>
      <c r="AG666" s="1437"/>
      <c r="AH666" s="1437"/>
      <c r="AI666" s="1437"/>
      <c r="AJ666" s="2461"/>
      <c r="AK666" s="1437"/>
      <c r="AL666" s="1500"/>
    </row>
    <row r="667" spans="1:43" ht="15.75" customHeight="1">
      <c r="A667" s="1899"/>
      <c r="B667" s="2460"/>
      <c r="C667" s="1437"/>
      <c r="D667" s="1437"/>
      <c r="E667" s="1437"/>
      <c r="F667" s="1437"/>
      <c r="G667" s="1437"/>
      <c r="H667" s="1437"/>
      <c r="I667" s="1437"/>
      <c r="J667" s="1437"/>
      <c r="K667" s="1437"/>
      <c r="L667" s="1437"/>
      <c r="M667" s="1437"/>
      <c r="N667" s="1437"/>
      <c r="O667" s="1437"/>
      <c r="P667" s="1437"/>
      <c r="Q667" s="1437"/>
      <c r="R667" s="1437"/>
      <c r="S667" s="1437"/>
      <c r="T667" s="1437"/>
      <c r="U667" s="1437"/>
      <c r="V667" s="1437"/>
      <c r="W667" s="1437"/>
      <c r="X667" s="1437"/>
      <c r="Y667" s="1437"/>
      <c r="Z667" s="1437"/>
      <c r="AA667" s="1437"/>
      <c r="AB667" s="1437"/>
      <c r="AC667" s="1437"/>
      <c r="AD667" s="1437"/>
      <c r="AE667" s="1437"/>
      <c r="AF667" s="1437"/>
      <c r="AG667" s="1437"/>
      <c r="AH667" s="1437"/>
      <c r="AI667" s="1437"/>
      <c r="AJ667" s="2461"/>
      <c r="AK667" s="1437"/>
      <c r="AL667" s="1497"/>
    </row>
    <row r="668" spans="1:43" ht="13.5" customHeight="1">
      <c r="A668" s="1899"/>
      <c r="B668" s="2460"/>
      <c r="C668" s="1437"/>
      <c r="D668" s="1437"/>
      <c r="E668" s="1437"/>
      <c r="F668" s="1437"/>
      <c r="G668" s="1437"/>
      <c r="H668" s="1437"/>
      <c r="I668" s="1437"/>
      <c r="J668" s="1437"/>
      <c r="K668" s="1437"/>
      <c r="L668" s="1437"/>
      <c r="M668" s="1437"/>
      <c r="N668" s="1437"/>
      <c r="O668" s="1437"/>
      <c r="P668" s="1437"/>
      <c r="Q668" s="1437"/>
      <c r="R668" s="1437"/>
      <c r="S668" s="1437"/>
      <c r="T668" s="1437"/>
      <c r="U668" s="1437"/>
      <c r="V668" s="1437"/>
      <c r="W668" s="1437"/>
      <c r="X668" s="1437"/>
      <c r="Y668" s="1437"/>
      <c r="Z668" s="1437"/>
      <c r="AA668" s="1437"/>
      <c r="AB668" s="1437"/>
      <c r="AC668" s="1437"/>
      <c r="AD668" s="1437"/>
      <c r="AE668" s="1437"/>
      <c r="AF668" s="1437"/>
      <c r="AG668" s="1437"/>
      <c r="AH668" s="1437"/>
      <c r="AI668" s="1437"/>
      <c r="AJ668" s="2461"/>
      <c r="AK668" s="1437"/>
      <c r="AL668" s="1498"/>
    </row>
    <row r="669" spans="1:43" ht="14">
      <c r="A669" s="1899"/>
      <c r="B669" s="2460"/>
      <c r="C669" s="1437"/>
      <c r="D669" s="1437"/>
      <c r="E669" s="1437"/>
      <c r="F669" s="1437"/>
      <c r="G669" s="1437"/>
      <c r="H669" s="1437"/>
      <c r="I669" s="1437"/>
      <c r="J669" s="1437"/>
      <c r="K669" s="1437"/>
      <c r="L669" s="1437"/>
      <c r="M669" s="1437"/>
      <c r="N669" s="1437"/>
      <c r="O669" s="1437"/>
      <c r="P669" s="1437"/>
      <c r="Q669" s="1437"/>
      <c r="R669" s="1437"/>
      <c r="S669" s="1437"/>
      <c r="T669" s="1437"/>
      <c r="U669" s="1437"/>
      <c r="V669" s="1437"/>
      <c r="W669" s="1437"/>
      <c r="X669" s="1437"/>
      <c r="Y669" s="1437"/>
      <c r="Z669" s="1437"/>
      <c r="AA669" s="1437"/>
      <c r="AB669" s="1437"/>
      <c r="AC669" s="1437"/>
      <c r="AD669" s="1437"/>
      <c r="AE669" s="1437"/>
      <c r="AF669" s="1437"/>
      <c r="AG669" s="1437"/>
      <c r="AH669" s="1437"/>
      <c r="AI669" s="1437"/>
      <c r="AJ669" s="2461"/>
      <c r="AK669" s="1437"/>
      <c r="AL669" s="1498"/>
    </row>
    <row r="670" spans="1:43">
      <c r="A670" s="1437"/>
      <c r="B670" s="2460"/>
      <c r="C670" s="1437"/>
      <c r="D670" s="1437"/>
      <c r="E670" s="1437"/>
      <c r="F670" s="1437"/>
      <c r="G670" s="1437"/>
      <c r="H670" s="1437"/>
      <c r="I670" s="1437"/>
      <c r="J670" s="1437"/>
      <c r="K670" s="1437"/>
      <c r="L670" s="1437"/>
      <c r="M670" s="1437"/>
      <c r="N670" s="1437"/>
      <c r="O670" s="1437"/>
      <c r="P670" s="1437"/>
      <c r="Q670" s="1437"/>
      <c r="R670" s="1437"/>
      <c r="S670" s="1437"/>
      <c r="T670" s="1437"/>
      <c r="U670" s="1437"/>
      <c r="V670" s="1437"/>
      <c r="W670" s="1437"/>
      <c r="X670" s="1437"/>
      <c r="Y670" s="1437"/>
      <c r="Z670" s="1437"/>
      <c r="AA670" s="1437"/>
      <c r="AB670" s="1437"/>
      <c r="AC670" s="1437"/>
      <c r="AD670" s="1437"/>
      <c r="AE670" s="1437"/>
      <c r="AF670" s="1437"/>
      <c r="AG670" s="1437"/>
      <c r="AH670" s="1437"/>
      <c r="AI670" s="1437"/>
      <c r="AJ670" s="2461"/>
      <c r="AK670" s="1437"/>
      <c r="AL670" s="1498"/>
    </row>
    <row r="671" spans="1:43">
      <c r="A671" s="1437"/>
      <c r="B671" s="2460"/>
      <c r="C671" s="1437"/>
      <c r="D671" s="1437"/>
      <c r="E671" s="1437"/>
      <c r="F671" s="1437"/>
      <c r="G671" s="1437"/>
      <c r="H671" s="1437"/>
      <c r="I671" s="1437"/>
      <c r="J671" s="1437"/>
      <c r="K671" s="1437"/>
      <c r="L671" s="1437"/>
      <c r="M671" s="1437"/>
      <c r="N671" s="1437"/>
      <c r="O671" s="1437"/>
      <c r="P671" s="1437"/>
      <c r="Q671" s="1437"/>
      <c r="R671" s="1437"/>
      <c r="S671" s="1437"/>
      <c r="T671" s="1437"/>
      <c r="U671" s="1437"/>
      <c r="V671" s="1437"/>
      <c r="W671" s="1437"/>
      <c r="X671" s="1437"/>
      <c r="Y671" s="1437"/>
      <c r="Z671" s="1437"/>
      <c r="AA671" s="1437"/>
      <c r="AB671" s="1437"/>
      <c r="AC671" s="1437"/>
      <c r="AD671" s="1437"/>
      <c r="AE671" s="1437"/>
      <c r="AF671" s="1437"/>
      <c r="AG671" s="1437"/>
      <c r="AH671" s="1437"/>
      <c r="AI671" s="1437"/>
      <c r="AJ671" s="2461"/>
      <c r="AK671" s="1437"/>
      <c r="AL671" s="1498"/>
    </row>
    <row r="672" spans="1:43">
      <c r="A672" s="1437"/>
      <c r="B672" s="2462"/>
      <c r="C672" s="2463"/>
      <c r="D672" s="2463"/>
      <c r="E672" s="2463"/>
      <c r="F672" s="2463"/>
      <c r="G672" s="2463"/>
      <c r="H672" s="2463"/>
      <c r="I672" s="2463"/>
      <c r="J672" s="2463"/>
      <c r="K672" s="2463"/>
      <c r="L672" s="2463"/>
      <c r="M672" s="2463"/>
      <c r="N672" s="2463"/>
      <c r="O672" s="2463"/>
      <c r="P672" s="2463"/>
      <c r="Q672" s="2463"/>
      <c r="R672" s="2463"/>
      <c r="S672" s="2463"/>
      <c r="T672" s="2463"/>
      <c r="U672" s="2463"/>
      <c r="V672" s="2463"/>
      <c r="W672" s="2463"/>
      <c r="X672" s="2463"/>
      <c r="Y672" s="2463"/>
      <c r="Z672" s="2463"/>
      <c r="AA672" s="2463"/>
      <c r="AB672" s="2463"/>
      <c r="AC672" s="2463"/>
      <c r="AD672" s="2463"/>
      <c r="AE672" s="2463"/>
      <c r="AF672" s="2463"/>
      <c r="AG672" s="2463"/>
      <c r="AH672" s="2463"/>
      <c r="AI672" s="2463"/>
      <c r="AJ672" s="2464"/>
      <c r="AK672" s="1437"/>
      <c r="AL672" s="1498"/>
    </row>
    <row r="673" spans="1:43" ht="13.5" customHeight="1">
      <c r="A673" s="1437"/>
      <c r="B673" s="1437"/>
      <c r="C673" s="1437"/>
      <c r="D673" s="1437"/>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1437"/>
      <c r="AE673" s="1437"/>
      <c r="AF673" s="1437"/>
      <c r="AG673" s="1437"/>
      <c r="AH673" s="1437"/>
      <c r="AI673" s="1437"/>
      <c r="AJ673" s="1437"/>
      <c r="AK673" s="1437"/>
      <c r="AL673" s="1500"/>
    </row>
    <row r="674" spans="1:43" ht="13.5" customHeight="1">
      <c r="A674" s="1899"/>
      <c r="B674" s="2455" t="s">
        <v>2585</v>
      </c>
      <c r="C674" s="2456"/>
      <c r="D674" s="2456"/>
      <c r="E674" s="2456"/>
      <c r="F674" s="2456"/>
      <c r="G674" s="2456"/>
      <c r="H674" s="2456"/>
      <c r="I674" s="2456"/>
      <c r="J674" s="2456"/>
      <c r="K674" s="2456"/>
      <c r="L674" s="2456"/>
      <c r="M674" s="2456"/>
      <c r="N674" s="2456"/>
      <c r="O674" s="2456"/>
      <c r="P674" s="2456"/>
      <c r="Q674" s="2456"/>
      <c r="R674" s="2456"/>
      <c r="S674" s="2456"/>
      <c r="T674" s="2457"/>
      <c r="U674" s="2456"/>
      <c r="V674" s="2456"/>
      <c r="W674" s="2456"/>
      <c r="X674" s="2456"/>
      <c r="Y674" s="2456"/>
      <c r="Z674" s="2456"/>
      <c r="AA674" s="2456"/>
      <c r="AB674" s="2456"/>
      <c r="AC674" s="2456"/>
      <c r="AD674" s="2456"/>
      <c r="AE674" s="2456"/>
      <c r="AF674" s="2456"/>
      <c r="AG674" s="2456"/>
      <c r="AH674" s="2456"/>
      <c r="AI674" s="2456"/>
      <c r="AJ674" s="2458"/>
      <c r="AK674" s="1437"/>
      <c r="AL674" s="1500"/>
    </row>
    <row r="675" spans="1:43" ht="13.5" customHeight="1">
      <c r="A675" s="1899"/>
      <c r="B675" s="2460"/>
      <c r="C675" s="1437"/>
      <c r="D675" s="1437"/>
      <c r="E675" s="1437"/>
      <c r="F675" s="1437"/>
      <c r="G675" s="1437"/>
      <c r="H675" s="1437"/>
      <c r="I675" s="1437"/>
      <c r="J675" s="1437"/>
      <c r="K675" s="1437"/>
      <c r="L675" s="1437"/>
      <c r="M675" s="1437"/>
      <c r="N675" s="1437"/>
      <c r="O675" s="1437"/>
      <c r="P675" s="1437"/>
      <c r="Q675" s="1437"/>
      <c r="R675" s="1437"/>
      <c r="S675" s="1437"/>
      <c r="T675" s="1437"/>
      <c r="U675" s="1437"/>
      <c r="V675" s="1437"/>
      <c r="W675" s="1437"/>
      <c r="X675" s="1437"/>
      <c r="Y675" s="1437"/>
      <c r="Z675" s="1437"/>
      <c r="AA675" s="1437"/>
      <c r="AB675" s="1437"/>
      <c r="AC675" s="1437"/>
      <c r="AD675" s="1437"/>
      <c r="AE675" s="1437"/>
      <c r="AF675" s="1437"/>
      <c r="AG675" s="1437"/>
      <c r="AH675" s="1437"/>
      <c r="AI675" s="1437"/>
      <c r="AJ675" s="2461"/>
      <c r="AK675" s="1437"/>
      <c r="AL675" s="1500"/>
    </row>
    <row r="676" spans="1:43" ht="13.5" customHeight="1">
      <c r="A676" s="1899"/>
      <c r="B676" s="2460"/>
      <c r="C676" s="1437"/>
      <c r="D676" s="1437"/>
      <c r="E676" s="1437"/>
      <c r="F676" s="1437"/>
      <c r="G676" s="1437"/>
      <c r="H676" s="1437"/>
      <c r="I676" s="1437"/>
      <c r="J676" s="1437"/>
      <c r="K676" s="1437"/>
      <c r="L676" s="1437"/>
      <c r="M676" s="1437"/>
      <c r="N676" s="1437"/>
      <c r="O676" s="1437"/>
      <c r="P676" s="1437"/>
      <c r="Q676" s="1437"/>
      <c r="R676" s="1437"/>
      <c r="S676" s="1437"/>
      <c r="T676" s="1437"/>
      <c r="U676" s="1437"/>
      <c r="V676" s="1437"/>
      <c r="W676" s="1437"/>
      <c r="X676" s="1437"/>
      <c r="Y676" s="1437"/>
      <c r="Z676" s="1437"/>
      <c r="AA676" s="1437"/>
      <c r="AB676" s="1437"/>
      <c r="AC676" s="1437"/>
      <c r="AD676" s="1437"/>
      <c r="AE676" s="1437"/>
      <c r="AF676" s="1437"/>
      <c r="AG676" s="1437"/>
      <c r="AH676" s="1437"/>
      <c r="AI676" s="1437"/>
      <c r="AJ676" s="2461"/>
      <c r="AK676" s="1437"/>
      <c r="AL676" s="1500"/>
    </row>
    <row r="677" spans="1:43" ht="13.5" customHeight="1">
      <c r="A677" s="1899"/>
      <c r="B677" s="2460"/>
      <c r="C677" s="1437"/>
      <c r="D677" s="1437"/>
      <c r="E677" s="1437"/>
      <c r="F677" s="1437"/>
      <c r="G677" s="1437"/>
      <c r="H677" s="1437"/>
      <c r="I677" s="1437"/>
      <c r="J677" s="1437"/>
      <c r="K677" s="1437"/>
      <c r="L677" s="1437"/>
      <c r="M677" s="1437"/>
      <c r="N677" s="1437"/>
      <c r="O677" s="1437"/>
      <c r="P677" s="1437"/>
      <c r="Q677" s="1437"/>
      <c r="R677" s="1437"/>
      <c r="S677" s="1437"/>
      <c r="T677" s="1437"/>
      <c r="U677" s="1437"/>
      <c r="V677" s="1437"/>
      <c r="W677" s="1437"/>
      <c r="X677" s="1437"/>
      <c r="Y677" s="1437"/>
      <c r="Z677" s="1437"/>
      <c r="AA677" s="1437"/>
      <c r="AB677" s="1437"/>
      <c r="AC677" s="1437"/>
      <c r="AD677" s="1437"/>
      <c r="AE677" s="1437"/>
      <c r="AF677" s="1437"/>
      <c r="AG677" s="1437"/>
      <c r="AH677" s="1437"/>
      <c r="AI677" s="1437"/>
      <c r="AJ677" s="2461"/>
      <c r="AK677" s="1437"/>
      <c r="AL677" s="1500"/>
    </row>
    <row r="678" spans="1:43" ht="13.5" customHeight="1">
      <c r="A678" s="1899"/>
      <c r="B678" s="2460"/>
      <c r="C678" s="1437"/>
      <c r="D678" s="1437"/>
      <c r="E678" s="1437"/>
      <c r="F678" s="1437"/>
      <c r="G678" s="1437"/>
      <c r="H678" s="1437"/>
      <c r="I678" s="1437"/>
      <c r="J678" s="1437"/>
      <c r="K678" s="1437"/>
      <c r="L678" s="1437"/>
      <c r="M678" s="1437"/>
      <c r="N678" s="1437"/>
      <c r="O678" s="1437"/>
      <c r="P678" s="1437"/>
      <c r="Q678" s="1437"/>
      <c r="R678" s="1437"/>
      <c r="S678" s="1437"/>
      <c r="T678" s="1437"/>
      <c r="U678" s="1437"/>
      <c r="V678" s="1437"/>
      <c r="W678" s="1437"/>
      <c r="X678" s="1437"/>
      <c r="Y678" s="1437"/>
      <c r="Z678" s="1437"/>
      <c r="AA678" s="1437"/>
      <c r="AB678" s="1437"/>
      <c r="AC678" s="1437"/>
      <c r="AD678" s="1437"/>
      <c r="AE678" s="1437"/>
      <c r="AF678" s="1437"/>
      <c r="AG678" s="1437"/>
      <c r="AH678" s="1437"/>
      <c r="AI678" s="1437"/>
      <c r="AJ678" s="2461"/>
      <c r="AK678" s="1437"/>
      <c r="AL678" s="1500"/>
    </row>
    <row r="679" spans="1:43" ht="13.5" customHeight="1">
      <c r="A679" s="1899"/>
      <c r="B679" s="2460"/>
      <c r="C679" s="1437"/>
      <c r="D679" s="1437"/>
      <c r="E679" s="1437"/>
      <c r="F679" s="1437"/>
      <c r="G679" s="1437"/>
      <c r="H679" s="1437"/>
      <c r="I679" s="1437"/>
      <c r="J679" s="1437"/>
      <c r="K679" s="1437"/>
      <c r="L679" s="1437"/>
      <c r="M679" s="1437"/>
      <c r="N679" s="1437"/>
      <c r="O679" s="1437"/>
      <c r="P679" s="1437"/>
      <c r="Q679" s="1437"/>
      <c r="R679" s="1437"/>
      <c r="S679" s="1437"/>
      <c r="T679" s="1437"/>
      <c r="U679" s="1437"/>
      <c r="V679" s="1437"/>
      <c r="W679" s="1437"/>
      <c r="X679" s="1437"/>
      <c r="Y679" s="1437"/>
      <c r="Z679" s="1437"/>
      <c r="AA679" s="1437"/>
      <c r="AB679" s="1437"/>
      <c r="AC679" s="1437"/>
      <c r="AD679" s="1437"/>
      <c r="AE679" s="1437"/>
      <c r="AF679" s="1437"/>
      <c r="AG679" s="1437"/>
      <c r="AH679" s="1437"/>
      <c r="AI679" s="1437"/>
      <c r="AJ679" s="2461"/>
      <c r="AK679" s="1437"/>
      <c r="AL679" s="1500"/>
    </row>
    <row r="680" spans="1:43" ht="13.5" customHeight="1">
      <c r="A680" s="1899"/>
      <c r="B680" s="2460"/>
      <c r="C680" s="1437"/>
      <c r="D680" s="1437"/>
      <c r="E680" s="1437"/>
      <c r="F680" s="1437"/>
      <c r="G680" s="1437"/>
      <c r="H680" s="1437"/>
      <c r="I680" s="1437"/>
      <c r="J680" s="1437"/>
      <c r="K680" s="1437"/>
      <c r="L680" s="1437"/>
      <c r="M680" s="1437"/>
      <c r="N680" s="1437"/>
      <c r="O680" s="1437"/>
      <c r="P680" s="1437"/>
      <c r="Q680" s="1437"/>
      <c r="R680" s="1437"/>
      <c r="S680" s="1437"/>
      <c r="T680" s="1437"/>
      <c r="U680" s="1437"/>
      <c r="V680" s="1437"/>
      <c r="W680" s="1437"/>
      <c r="X680" s="1437"/>
      <c r="Y680" s="1437"/>
      <c r="Z680" s="1437"/>
      <c r="AA680" s="1437"/>
      <c r="AB680" s="1437"/>
      <c r="AC680" s="1437"/>
      <c r="AD680" s="1437"/>
      <c r="AE680" s="1437"/>
      <c r="AF680" s="1437"/>
      <c r="AG680" s="1437"/>
      <c r="AH680" s="1437"/>
      <c r="AI680" s="1437"/>
      <c r="AJ680" s="2461"/>
      <c r="AK680" s="1437"/>
      <c r="AL680" s="1500"/>
    </row>
    <row r="681" spans="1:43" ht="13.5" customHeight="1">
      <c r="A681" s="1899"/>
      <c r="B681" s="2460"/>
      <c r="C681" s="1437"/>
      <c r="D681" s="1437"/>
      <c r="E681" s="1437"/>
      <c r="F681" s="1437"/>
      <c r="G681" s="1437"/>
      <c r="H681" s="1437"/>
      <c r="I681" s="1437"/>
      <c r="J681" s="1437"/>
      <c r="K681" s="1437"/>
      <c r="L681" s="1437"/>
      <c r="M681" s="1437"/>
      <c r="N681" s="1437"/>
      <c r="O681" s="1437"/>
      <c r="P681" s="1437"/>
      <c r="Q681" s="1437"/>
      <c r="R681" s="1437"/>
      <c r="S681" s="1437"/>
      <c r="T681" s="1437"/>
      <c r="U681" s="1437"/>
      <c r="V681" s="1437"/>
      <c r="W681" s="1437"/>
      <c r="X681" s="1437"/>
      <c r="Y681" s="1437"/>
      <c r="Z681" s="1437"/>
      <c r="AA681" s="1437"/>
      <c r="AB681" s="1437"/>
      <c r="AC681" s="1437"/>
      <c r="AD681" s="1437"/>
      <c r="AE681" s="1437"/>
      <c r="AF681" s="1437"/>
      <c r="AG681" s="1437"/>
      <c r="AH681" s="1437"/>
      <c r="AI681" s="1437"/>
      <c r="AJ681" s="2461"/>
      <c r="AK681" s="1437"/>
      <c r="AL681" s="1500"/>
    </row>
    <row r="682" spans="1:43" ht="13.5" customHeight="1">
      <c r="A682" s="1899"/>
      <c r="B682" s="2460"/>
      <c r="C682" s="1437"/>
      <c r="D682" s="1437"/>
      <c r="E682" s="1437"/>
      <c r="F682" s="1437"/>
      <c r="G682" s="1437"/>
      <c r="H682" s="1437"/>
      <c r="I682" s="1437"/>
      <c r="J682" s="1437"/>
      <c r="K682" s="1437"/>
      <c r="L682" s="1437"/>
      <c r="M682" s="1437"/>
      <c r="N682" s="1437"/>
      <c r="O682" s="1437"/>
      <c r="P682" s="1437"/>
      <c r="Q682" s="1437"/>
      <c r="R682" s="1437"/>
      <c r="S682" s="1437"/>
      <c r="T682" s="1437"/>
      <c r="U682" s="1437"/>
      <c r="V682" s="1437"/>
      <c r="W682" s="1437"/>
      <c r="X682" s="1437"/>
      <c r="Y682" s="1437"/>
      <c r="Z682" s="1437"/>
      <c r="AA682" s="1437"/>
      <c r="AB682" s="1437"/>
      <c r="AC682" s="1437"/>
      <c r="AD682" s="1437"/>
      <c r="AE682" s="1437"/>
      <c r="AF682" s="1437"/>
      <c r="AG682" s="1437"/>
      <c r="AH682" s="1437"/>
      <c r="AI682" s="1437"/>
      <c r="AJ682" s="2461"/>
      <c r="AK682" s="1437"/>
      <c r="AL682" s="1500"/>
      <c r="AQ682" s="1420"/>
    </row>
    <row r="683" spans="1:43" ht="13.5" customHeight="1">
      <c r="A683" s="1899"/>
      <c r="B683" s="2460"/>
      <c r="C683" s="1437"/>
      <c r="D683" s="1437"/>
      <c r="E683" s="1437"/>
      <c r="F683" s="1437"/>
      <c r="G683" s="1437"/>
      <c r="H683" s="1437"/>
      <c r="I683" s="1437"/>
      <c r="J683" s="1437"/>
      <c r="K683" s="1437"/>
      <c r="L683" s="1437"/>
      <c r="M683" s="1437"/>
      <c r="N683" s="1437"/>
      <c r="O683" s="1437"/>
      <c r="P683" s="1437"/>
      <c r="Q683" s="1437"/>
      <c r="R683" s="1437"/>
      <c r="S683" s="1437"/>
      <c r="T683" s="1437"/>
      <c r="U683" s="1437"/>
      <c r="V683" s="1437"/>
      <c r="W683" s="1437"/>
      <c r="X683" s="1437"/>
      <c r="Y683" s="1437"/>
      <c r="Z683" s="1437"/>
      <c r="AA683" s="1437"/>
      <c r="AB683" s="1437"/>
      <c r="AC683" s="1437"/>
      <c r="AD683" s="1437"/>
      <c r="AE683" s="1437"/>
      <c r="AF683" s="1437"/>
      <c r="AG683" s="1437"/>
      <c r="AH683" s="1437"/>
      <c r="AI683" s="1437"/>
      <c r="AJ683" s="2461"/>
      <c r="AK683" s="1437"/>
      <c r="AL683" s="1500"/>
    </row>
    <row r="684" spans="1:43" ht="13.5" customHeight="1">
      <c r="A684" s="1899"/>
      <c r="B684" s="2460"/>
      <c r="C684" s="1437"/>
      <c r="D684" s="1437"/>
      <c r="E684" s="1437"/>
      <c r="F684" s="1437"/>
      <c r="G684" s="1437"/>
      <c r="H684" s="1437"/>
      <c r="I684" s="1437"/>
      <c r="J684" s="1437"/>
      <c r="K684" s="1437"/>
      <c r="L684" s="1437"/>
      <c r="M684" s="1437"/>
      <c r="N684" s="1437"/>
      <c r="O684" s="1437"/>
      <c r="P684" s="1437"/>
      <c r="Q684" s="1437"/>
      <c r="R684" s="1437"/>
      <c r="S684" s="1437"/>
      <c r="T684" s="1437"/>
      <c r="U684" s="1437"/>
      <c r="V684" s="1437"/>
      <c r="W684" s="1437"/>
      <c r="X684" s="1437"/>
      <c r="Y684" s="1437"/>
      <c r="Z684" s="1437"/>
      <c r="AA684" s="1437"/>
      <c r="AB684" s="1437"/>
      <c r="AC684" s="1437"/>
      <c r="AD684" s="1437"/>
      <c r="AE684" s="1437"/>
      <c r="AF684" s="1437"/>
      <c r="AG684" s="1437"/>
      <c r="AH684" s="1437"/>
      <c r="AI684" s="1437"/>
      <c r="AJ684" s="2461"/>
      <c r="AK684" s="1437"/>
      <c r="AL684" s="1500"/>
    </row>
    <row r="685" spans="1:43" s="1437" customFormat="1" ht="15" customHeight="1">
      <c r="A685" s="1899"/>
      <c r="B685" s="2460"/>
      <c r="AJ685" s="2461"/>
    </row>
    <row r="686" spans="1:43" s="1437" customFormat="1" ht="13.5" customHeight="1">
      <c r="A686" s="1899"/>
      <c r="B686" s="2460"/>
      <c r="AJ686" s="2461"/>
      <c r="AL686" s="2454"/>
    </row>
    <row r="687" spans="1:43" s="1437" customFormat="1" ht="14">
      <c r="A687" s="1899"/>
      <c r="B687" s="2460"/>
      <c r="AJ687" s="2461"/>
      <c r="AL687" s="2459"/>
      <c r="AM687" s="1355"/>
    </row>
    <row r="688" spans="1:43" s="1437" customFormat="1" ht="14">
      <c r="A688" s="1899"/>
      <c r="B688" s="2460"/>
      <c r="AJ688" s="2461"/>
      <c r="AL688" s="2459"/>
      <c r="AM688" s="1355"/>
    </row>
    <row r="689" spans="1:39" s="1437" customFormat="1" ht="14">
      <c r="A689" s="1899"/>
      <c r="B689" s="2460"/>
      <c r="AJ689" s="2461"/>
      <c r="AL689" s="2459"/>
      <c r="AM689" s="1355"/>
    </row>
    <row r="690" spans="1:39" s="1437" customFormat="1" ht="14">
      <c r="A690" s="1899"/>
      <c r="B690" s="2460"/>
      <c r="AJ690" s="2461"/>
      <c r="AL690" s="2459"/>
      <c r="AM690" s="1355"/>
    </row>
    <row r="691" spans="1:39" s="1437" customFormat="1" ht="14">
      <c r="A691" s="1899"/>
      <c r="B691" s="2460"/>
      <c r="AJ691" s="2461"/>
      <c r="AL691" s="2459"/>
      <c r="AM691" s="1355"/>
    </row>
    <row r="692" spans="1:39" s="1437" customFormat="1" ht="14">
      <c r="A692" s="1899"/>
      <c r="B692" s="2460"/>
      <c r="AJ692" s="2461"/>
      <c r="AL692" s="2459"/>
      <c r="AM692" s="1355"/>
    </row>
    <row r="693" spans="1:39" s="1437" customFormat="1" ht="14">
      <c r="A693" s="1899"/>
      <c r="B693" s="2460"/>
      <c r="AJ693" s="2461"/>
      <c r="AL693" s="2459"/>
      <c r="AM693" s="1355"/>
    </row>
    <row r="694" spans="1:39" s="1437" customFormat="1" ht="14">
      <c r="A694" s="1899"/>
      <c r="B694" s="2460"/>
      <c r="AJ694" s="2461"/>
      <c r="AL694" s="2459"/>
      <c r="AM694" s="1355"/>
    </row>
    <row r="695" spans="1:39" s="1437" customFormat="1" ht="14">
      <c r="B695" s="2460"/>
      <c r="AJ695" s="2461"/>
      <c r="AL695" s="2459"/>
      <c r="AM695" s="1355"/>
    </row>
    <row r="696" spans="1:39" s="1437" customFormat="1" ht="14">
      <c r="B696" s="2460"/>
      <c r="AJ696" s="2461"/>
      <c r="AL696" s="2459"/>
      <c r="AM696" s="1355"/>
    </row>
    <row r="697" spans="1:39" s="1437" customFormat="1" ht="14">
      <c r="B697" s="2462"/>
      <c r="C697" s="2463"/>
      <c r="D697" s="2463"/>
      <c r="E697" s="2463"/>
      <c r="F697" s="2463"/>
      <c r="G697" s="2463"/>
      <c r="H697" s="2463"/>
      <c r="I697" s="2463"/>
      <c r="J697" s="2463"/>
      <c r="K697" s="2463"/>
      <c r="L697" s="2463"/>
      <c r="M697" s="2463"/>
      <c r="N697" s="2463"/>
      <c r="O697" s="2463"/>
      <c r="P697" s="2463"/>
      <c r="Q697" s="2463"/>
      <c r="R697" s="2463"/>
      <c r="S697" s="2463"/>
      <c r="T697" s="2463"/>
      <c r="U697" s="2463"/>
      <c r="V697" s="2463"/>
      <c r="W697" s="2463"/>
      <c r="X697" s="2463"/>
      <c r="Y697" s="2463"/>
      <c r="Z697" s="2463"/>
      <c r="AA697" s="2463"/>
      <c r="AB697" s="2463"/>
      <c r="AC697" s="2463"/>
      <c r="AD697" s="2463"/>
      <c r="AE697" s="2463"/>
      <c r="AF697" s="2463"/>
      <c r="AG697" s="2463"/>
      <c r="AH697" s="2463"/>
      <c r="AI697" s="2463"/>
      <c r="AJ697" s="2464"/>
      <c r="AL697" s="2459"/>
      <c r="AM697" s="1355"/>
    </row>
    <row r="698" spans="1:39" s="1437" customFormat="1" ht="14">
      <c r="A698" s="1455"/>
      <c r="B698" s="1455"/>
      <c r="C698" s="1455"/>
      <c r="D698" s="1455"/>
      <c r="E698" s="1455"/>
      <c r="F698" s="1455"/>
      <c r="G698" s="1455"/>
      <c r="H698" s="1455"/>
      <c r="I698" s="1455"/>
      <c r="J698" s="1455"/>
      <c r="K698" s="1455"/>
      <c r="L698" s="1455"/>
      <c r="M698" s="1455"/>
      <c r="N698" s="1499"/>
      <c r="O698" s="1499"/>
      <c r="P698" s="1499"/>
      <c r="Q698" s="1456"/>
      <c r="S698" s="1456"/>
      <c r="T698" s="1456"/>
      <c r="U698" s="1456"/>
      <c r="V698" s="1456"/>
      <c r="W698" s="1456"/>
      <c r="X698" s="1833"/>
      <c r="Y698" s="1833"/>
      <c r="Z698" s="1833"/>
      <c r="AA698" s="1833"/>
      <c r="AB698" s="1833"/>
      <c r="AC698" s="1833"/>
      <c r="AD698" s="1833"/>
      <c r="AE698" s="1833"/>
      <c r="AF698" s="1833"/>
      <c r="AG698" s="1833"/>
      <c r="AH698" s="1833"/>
      <c r="AI698" s="1833"/>
      <c r="AJ698" s="1833"/>
      <c r="AK698" s="1456"/>
      <c r="AL698" s="2459"/>
      <c r="AM698" s="1355"/>
    </row>
    <row r="699" spans="1:39" s="1437" customFormat="1" ht="14">
      <c r="A699" s="1455"/>
      <c r="B699" s="1455"/>
      <c r="C699" s="1455"/>
      <c r="D699" s="1455"/>
      <c r="E699" s="1455"/>
      <c r="F699" s="1455"/>
      <c r="G699" s="1455"/>
      <c r="H699" s="1455"/>
      <c r="I699" s="1455"/>
      <c r="J699" s="1455"/>
      <c r="K699" s="1455"/>
      <c r="L699" s="1455"/>
      <c r="M699" s="1455"/>
      <c r="N699" s="1499"/>
      <c r="O699" s="1499"/>
      <c r="P699" s="1499"/>
      <c r="Q699" s="1456"/>
      <c r="R699" s="1456"/>
      <c r="S699" s="1456"/>
      <c r="T699" s="1456"/>
      <c r="U699" s="1456"/>
      <c r="V699" s="1456"/>
      <c r="W699" s="1456"/>
      <c r="X699" s="1456"/>
      <c r="Y699" s="1456"/>
      <c r="Z699" s="1456"/>
      <c r="AA699" s="1456"/>
      <c r="AB699" s="1456"/>
      <c r="AC699" s="1456"/>
      <c r="AD699" s="1456"/>
      <c r="AE699" s="1456"/>
      <c r="AF699" s="1456"/>
      <c r="AG699" s="1456"/>
      <c r="AH699" s="1456"/>
      <c r="AI699" s="1456"/>
      <c r="AJ699" s="1456"/>
      <c r="AK699" s="1456"/>
      <c r="AL699" s="2459"/>
      <c r="AM699" s="1355"/>
    </row>
    <row r="700" spans="1:39" s="1437" customFormat="1" ht="15">
      <c r="A700" s="2800"/>
      <c r="B700" s="3145" t="s">
        <v>3215</v>
      </c>
      <c r="C700" s="3145"/>
      <c r="D700" s="3145"/>
      <c r="E700" s="3145"/>
      <c r="F700" s="3145"/>
      <c r="G700" s="3145"/>
      <c r="H700" s="3145"/>
      <c r="I700" s="3145"/>
      <c r="J700" s="3145"/>
      <c r="K700" s="3145"/>
      <c r="L700" s="3145"/>
      <c r="M700" s="3145"/>
      <c r="N700" s="3145"/>
      <c r="O700" s="3145"/>
      <c r="P700" s="3145"/>
      <c r="Q700" s="3145"/>
      <c r="R700" s="3145"/>
      <c r="S700" s="3145"/>
      <c r="T700" s="3145"/>
      <c r="U700" s="3145"/>
      <c r="V700" s="3145"/>
      <c r="W700" s="3145"/>
      <c r="X700" s="3145"/>
      <c r="Y700" s="3145"/>
      <c r="Z700" s="3145"/>
      <c r="AA700" s="3145"/>
      <c r="AB700" s="3145"/>
      <c r="AC700" s="3145"/>
      <c r="AD700" s="3145"/>
      <c r="AE700" s="3145"/>
      <c r="AF700" s="3145"/>
      <c r="AG700" s="3145"/>
      <c r="AH700" s="3145"/>
      <c r="AI700" s="3145"/>
      <c r="AJ700" s="2800"/>
      <c r="AK700" s="2800"/>
      <c r="AL700" s="2459"/>
      <c r="AM700" s="1355"/>
    </row>
    <row r="701" spans="1:39" s="1437" customFormat="1" ht="15">
      <c r="A701" s="2800"/>
      <c r="B701" s="3145"/>
      <c r="C701" s="3145"/>
      <c r="D701" s="3145"/>
      <c r="E701" s="3145"/>
      <c r="F701" s="3145"/>
      <c r="G701" s="3145"/>
      <c r="H701" s="3145"/>
      <c r="I701" s="3145"/>
      <c r="J701" s="3145"/>
      <c r="K701" s="3145"/>
      <c r="L701" s="3145"/>
      <c r="M701" s="3145"/>
      <c r="N701" s="3145"/>
      <c r="O701" s="3145"/>
      <c r="P701" s="3145"/>
      <c r="Q701" s="3145"/>
      <c r="R701" s="3145"/>
      <c r="S701" s="3145"/>
      <c r="T701" s="3145"/>
      <c r="U701" s="3145"/>
      <c r="V701" s="3145"/>
      <c r="W701" s="3145"/>
      <c r="X701" s="3145"/>
      <c r="Y701" s="3145"/>
      <c r="Z701" s="3145"/>
      <c r="AA701" s="3145"/>
      <c r="AB701" s="3145"/>
      <c r="AC701" s="3145"/>
      <c r="AD701" s="3145"/>
      <c r="AE701" s="3145"/>
      <c r="AF701" s="3145"/>
      <c r="AG701" s="3145"/>
      <c r="AH701" s="3145"/>
      <c r="AI701" s="3145"/>
      <c r="AJ701" s="2800"/>
      <c r="AK701" s="2800"/>
      <c r="AL701" s="2459"/>
      <c r="AM701" s="1355"/>
    </row>
    <row r="702" spans="1:39" s="1437" customFormat="1" ht="14">
      <c r="A702" s="383"/>
      <c r="B702" s="415"/>
      <c r="C702" s="415"/>
      <c r="D702" s="415"/>
      <c r="E702" s="415"/>
      <c r="F702" s="415"/>
      <c r="G702" s="415"/>
      <c r="H702" s="415"/>
      <c r="I702" s="415"/>
      <c r="J702" s="415"/>
      <c r="K702" s="415"/>
      <c r="L702" s="415"/>
      <c r="M702" s="415"/>
      <c r="N702" s="415"/>
      <c r="O702" s="415"/>
      <c r="P702" s="415"/>
      <c r="Q702" s="415"/>
      <c r="R702" s="415"/>
      <c r="S702" s="415"/>
      <c r="T702" s="415"/>
      <c r="U702" s="415"/>
      <c r="V702" s="415"/>
      <c r="W702" s="415"/>
      <c r="X702" s="415"/>
      <c r="Y702" s="1226"/>
      <c r="Z702" s="1226"/>
      <c r="AA702" s="1226"/>
      <c r="AB702" s="1226"/>
      <c r="AC702" s="1226"/>
      <c r="AD702" s="1226"/>
      <c r="AE702" s="1226"/>
      <c r="AF702" s="1226"/>
      <c r="AG702" s="1226"/>
      <c r="AH702" s="1226"/>
      <c r="AI702" s="1226"/>
      <c r="AJ702" s="1226"/>
      <c r="AK702" s="1226"/>
      <c r="AL702" s="2459"/>
      <c r="AM702" s="1355"/>
    </row>
    <row r="703" spans="1:39" s="1437" customFormat="1" ht="14">
      <c r="A703" s="1226" t="s">
        <v>1155</v>
      </c>
      <c r="B703" s="416"/>
      <c r="C703" s="416"/>
      <c r="D703" s="416"/>
      <c r="E703" s="416"/>
      <c r="F703" s="416"/>
      <c r="G703" s="416"/>
      <c r="H703" s="416"/>
      <c r="I703" s="416"/>
      <c r="J703" s="1226"/>
      <c r="K703" s="1226"/>
      <c r="L703" s="1226"/>
      <c r="M703" s="1226"/>
      <c r="N703" s="1226"/>
      <c r="O703" s="1226"/>
      <c r="P703" s="1226"/>
      <c r="Q703" s="1226"/>
      <c r="R703" s="1226"/>
      <c r="S703" s="1226"/>
      <c r="T703" s="1226"/>
      <c r="U703" s="1226"/>
      <c r="V703" s="1226"/>
      <c r="W703" s="1226"/>
      <c r="X703" s="1226"/>
      <c r="Y703" s="1226"/>
      <c r="Z703" s="1226"/>
      <c r="AA703" s="1226"/>
      <c r="AB703" s="1226"/>
      <c r="AC703" s="1226"/>
      <c r="AD703" s="1226"/>
      <c r="AE703" s="1226"/>
      <c r="AF703" s="1226"/>
      <c r="AG703" s="1226"/>
      <c r="AH703" s="1226"/>
      <c r="AI703" s="1226"/>
      <c r="AJ703" s="1226"/>
      <c r="AK703" s="1226"/>
      <c r="AL703" s="2459"/>
      <c r="AM703" s="1355"/>
    </row>
    <row r="704" spans="1:39" s="1437" customFormat="1" ht="14">
      <c r="A704" s="3459" t="s">
        <v>24</v>
      </c>
      <c r="B704" s="3460"/>
      <c r="C704" s="3460"/>
      <c r="D704" s="3460"/>
      <c r="E704" s="3460"/>
      <c r="F704" s="3460"/>
      <c r="G704" s="3460"/>
      <c r="H704" s="3460"/>
      <c r="I704" s="3461"/>
      <c r="J704" s="3459" t="s">
        <v>86</v>
      </c>
      <c r="K704" s="3460"/>
      <c r="L704" s="3460"/>
      <c r="M704" s="3460"/>
      <c r="N704" s="3460"/>
      <c r="O704" s="3460"/>
      <c r="P704" s="3460"/>
      <c r="Q704" s="3460"/>
      <c r="R704" s="3460"/>
      <c r="S704" s="3460"/>
      <c r="T704" s="3460"/>
      <c r="U704" s="3460"/>
      <c r="V704" s="3460"/>
      <c r="W704" s="3460"/>
      <c r="X704" s="3460"/>
      <c r="Y704" s="3460"/>
      <c r="Z704" s="3460"/>
      <c r="AA704" s="3460"/>
      <c r="AB704" s="3460"/>
      <c r="AC704" s="3460"/>
      <c r="AD704" s="3460"/>
      <c r="AE704" s="3460"/>
      <c r="AF704" s="3460"/>
      <c r="AG704" s="3460"/>
      <c r="AH704" s="3460"/>
      <c r="AI704" s="3460"/>
      <c r="AJ704" s="3461"/>
      <c r="AK704" s="1424"/>
      <c r="AL704" s="2459"/>
      <c r="AM704" s="1355"/>
    </row>
    <row r="705" spans="1:39" s="1437" customFormat="1" ht="14">
      <c r="A705" s="3274" t="s">
        <v>220</v>
      </c>
      <c r="B705" s="3275"/>
      <c r="C705" s="3275"/>
      <c r="D705" s="3275"/>
      <c r="E705" s="3275"/>
      <c r="F705" s="3275"/>
      <c r="G705" s="3275"/>
      <c r="H705" s="3275"/>
      <c r="I705" s="3276"/>
      <c r="J705" s="3444" t="s">
        <v>1156</v>
      </c>
      <c r="K705" s="3278"/>
      <c r="L705" s="3278"/>
      <c r="M705" s="3278"/>
      <c r="N705" s="3278"/>
      <c r="O705" s="3278"/>
      <c r="P705" s="3278"/>
      <c r="Q705" s="3278"/>
      <c r="R705" s="3278"/>
      <c r="S705" s="3278"/>
      <c r="T705" s="3278"/>
      <c r="U705" s="3278"/>
      <c r="V705" s="3278"/>
      <c r="W705" s="3278"/>
      <c r="X705" s="3278"/>
      <c r="Y705" s="3278"/>
      <c r="Z705" s="3278"/>
      <c r="AA705" s="3278"/>
      <c r="AB705" s="3278"/>
      <c r="AC705" s="3278"/>
      <c r="AD705" s="3278"/>
      <c r="AE705" s="3278"/>
      <c r="AF705" s="3278"/>
      <c r="AG705" s="3278"/>
      <c r="AH705" s="3278"/>
      <c r="AI705" s="3278"/>
      <c r="AJ705" s="3279"/>
      <c r="AK705" s="1424"/>
      <c r="AL705" s="2459"/>
      <c r="AM705" s="1355"/>
    </row>
    <row r="706" spans="1:39" s="1437" customFormat="1" ht="14">
      <c r="A706" s="3274" t="s">
        <v>1157</v>
      </c>
      <c r="B706" s="3275"/>
      <c r="C706" s="3275"/>
      <c r="D706" s="3275"/>
      <c r="E706" s="3275"/>
      <c r="F706" s="3275"/>
      <c r="G706" s="3275"/>
      <c r="H706" s="3275"/>
      <c r="I706" s="1447"/>
      <c r="J706" s="3444" t="s">
        <v>1158</v>
      </c>
      <c r="K706" s="3278"/>
      <c r="L706" s="3278"/>
      <c r="M706" s="3278"/>
      <c r="N706" s="3278"/>
      <c r="O706" s="3278"/>
      <c r="P706" s="3278"/>
      <c r="Q706" s="3278"/>
      <c r="R706" s="3278"/>
      <c r="S706" s="3278"/>
      <c r="T706" s="3278"/>
      <c r="U706" s="3278"/>
      <c r="V706" s="3278"/>
      <c r="W706" s="3278"/>
      <c r="X706" s="3278"/>
      <c r="Y706" s="3278"/>
      <c r="Z706" s="3278"/>
      <c r="AA706" s="3278"/>
      <c r="AB706" s="3278"/>
      <c r="AC706" s="3278"/>
      <c r="AD706" s="3278"/>
      <c r="AE706" s="3278"/>
      <c r="AF706" s="3278"/>
      <c r="AG706" s="3278"/>
      <c r="AH706" s="3278"/>
      <c r="AI706" s="3278"/>
      <c r="AJ706" s="3279"/>
      <c r="AK706" s="1424"/>
      <c r="AL706" s="2459"/>
      <c r="AM706" s="1355"/>
    </row>
    <row r="707" spans="1:39" s="1437" customFormat="1" ht="14">
      <c r="A707" s="3274" t="s">
        <v>1159</v>
      </c>
      <c r="B707" s="3275"/>
      <c r="C707" s="3275"/>
      <c r="D707" s="3275"/>
      <c r="E707" s="3275"/>
      <c r="F707" s="3275"/>
      <c r="G707" s="3275"/>
      <c r="H707" s="3275"/>
      <c r="I707" s="1447"/>
      <c r="J707" s="3444" t="s">
        <v>1160</v>
      </c>
      <c r="K707" s="3278"/>
      <c r="L707" s="3278"/>
      <c r="M707" s="3278"/>
      <c r="N707" s="3278"/>
      <c r="O707" s="3278"/>
      <c r="P707" s="3278"/>
      <c r="Q707" s="3278"/>
      <c r="R707" s="3278"/>
      <c r="S707" s="3278"/>
      <c r="T707" s="3278"/>
      <c r="U707" s="3278"/>
      <c r="V707" s="3278"/>
      <c r="W707" s="3278"/>
      <c r="X707" s="3278"/>
      <c r="Y707" s="3278"/>
      <c r="Z707" s="3278"/>
      <c r="AA707" s="3278"/>
      <c r="AB707" s="3278"/>
      <c r="AC707" s="3278"/>
      <c r="AD707" s="3278"/>
      <c r="AE707" s="3278"/>
      <c r="AF707" s="3278"/>
      <c r="AG707" s="3278"/>
      <c r="AH707" s="3278"/>
      <c r="AI707" s="3278"/>
      <c r="AJ707" s="3279"/>
      <c r="AK707" s="1424"/>
      <c r="AL707" s="2459"/>
      <c r="AM707" s="1355"/>
    </row>
    <row r="708" spans="1:39" s="1437" customFormat="1" ht="14">
      <c r="A708" s="3274" t="s">
        <v>1944</v>
      </c>
      <c r="B708" s="3275"/>
      <c r="C708" s="3275"/>
      <c r="D708" s="3275"/>
      <c r="E708" s="3275"/>
      <c r="F708" s="3275"/>
      <c r="G708" s="3275"/>
      <c r="H708" s="3275"/>
      <c r="I708" s="1447"/>
      <c r="J708" s="3277" t="s">
        <v>1945</v>
      </c>
      <c r="K708" s="3278"/>
      <c r="L708" s="3278"/>
      <c r="M708" s="3278"/>
      <c r="N708" s="3278"/>
      <c r="O708" s="3278"/>
      <c r="P708" s="3278"/>
      <c r="Q708" s="3278"/>
      <c r="R708" s="3278"/>
      <c r="S708" s="3278"/>
      <c r="T708" s="3278"/>
      <c r="U708" s="3278"/>
      <c r="V708" s="3278"/>
      <c r="W708" s="3278"/>
      <c r="X708" s="3278"/>
      <c r="Y708" s="3278"/>
      <c r="Z708" s="3278"/>
      <c r="AA708" s="3278"/>
      <c r="AB708" s="3278"/>
      <c r="AC708" s="3278"/>
      <c r="AD708" s="3278"/>
      <c r="AE708" s="3278"/>
      <c r="AF708" s="3278"/>
      <c r="AG708" s="3278"/>
      <c r="AH708" s="3278"/>
      <c r="AI708" s="3278"/>
      <c r="AJ708" s="3279"/>
      <c r="AK708" s="1424"/>
      <c r="AL708" s="2459"/>
      <c r="AM708" s="1355"/>
    </row>
    <row r="709" spans="1:39" s="1437" customFormat="1" ht="14">
      <c r="A709" s="1942" t="s">
        <v>1947</v>
      </c>
      <c r="B709" s="1941"/>
      <c r="C709" s="1941"/>
      <c r="D709" s="1941"/>
      <c r="E709" s="1941"/>
      <c r="F709" s="1941"/>
      <c r="G709" s="1941"/>
      <c r="H709" s="1940"/>
      <c r="I709" s="1940"/>
      <c r="J709" s="3277" t="s">
        <v>1946</v>
      </c>
      <c r="K709" s="3445"/>
      <c r="L709" s="3445"/>
      <c r="M709" s="3445"/>
      <c r="N709" s="3445"/>
      <c r="O709" s="3445"/>
      <c r="P709" s="3445"/>
      <c r="Q709" s="3445"/>
      <c r="R709" s="3445"/>
      <c r="S709" s="3445"/>
      <c r="T709" s="3445"/>
      <c r="U709" s="3445"/>
      <c r="V709" s="3445"/>
      <c r="W709" s="3445"/>
      <c r="X709" s="3445"/>
      <c r="Y709" s="3445"/>
      <c r="Z709" s="3445"/>
      <c r="AA709" s="3445"/>
      <c r="AB709" s="3445"/>
      <c r="AC709" s="3445"/>
      <c r="AD709" s="3445"/>
      <c r="AE709" s="3445"/>
      <c r="AF709" s="3445"/>
      <c r="AG709" s="3445"/>
      <c r="AH709" s="3445"/>
      <c r="AI709" s="3445"/>
      <c r="AJ709" s="3446"/>
      <c r="AK709" s="1512"/>
      <c r="AL709" s="2459"/>
      <c r="AM709" s="1355"/>
    </row>
    <row r="710" spans="1:39" s="1437" customFormat="1" ht="14">
      <c r="A710" s="3274" t="s">
        <v>1161</v>
      </c>
      <c r="B710" s="3275"/>
      <c r="C710" s="3275"/>
      <c r="D710" s="3275"/>
      <c r="E710" s="3275"/>
      <c r="F710" s="3275"/>
      <c r="G710" s="3275"/>
      <c r="H710" s="3275"/>
      <c r="I710" s="3276"/>
      <c r="J710" s="1448" t="s">
        <v>1504</v>
      </c>
      <c r="K710" s="1449"/>
      <c r="L710" s="1449"/>
      <c r="M710" s="1449"/>
      <c r="N710" s="1449"/>
      <c r="O710" s="1449"/>
      <c r="P710" s="1449"/>
      <c r="Q710" s="1449"/>
      <c r="R710" s="1449"/>
      <c r="S710" s="1449"/>
      <c r="T710" s="1449"/>
      <c r="U710" s="1449"/>
      <c r="V710" s="1449"/>
      <c r="W710" s="1449"/>
      <c r="X710" s="1449"/>
      <c r="Y710" s="1449"/>
      <c r="Z710" s="1449"/>
      <c r="AA710" s="1449"/>
      <c r="AB710" s="1449"/>
      <c r="AC710" s="1449"/>
      <c r="AD710" s="1449"/>
      <c r="AE710" s="1449"/>
      <c r="AF710" s="1449"/>
      <c r="AG710" s="1449"/>
      <c r="AH710" s="1449"/>
      <c r="AI710" s="1449"/>
      <c r="AJ710" s="1450"/>
      <c r="AK710" s="1424"/>
      <c r="AL710" s="2459"/>
      <c r="AM710" s="1355"/>
    </row>
    <row r="711" spans="1:39" s="1437" customFormat="1" ht="14">
      <c r="A711" s="3274" t="s">
        <v>1162</v>
      </c>
      <c r="B711" s="3275"/>
      <c r="C711" s="3275"/>
      <c r="D711" s="3275"/>
      <c r="E711" s="3275"/>
      <c r="F711" s="3275"/>
      <c r="G711" s="3275"/>
      <c r="H711" s="3275"/>
      <c r="I711" s="3276"/>
      <c r="J711" s="3444" t="s">
        <v>1505</v>
      </c>
      <c r="K711" s="3278"/>
      <c r="L711" s="3278"/>
      <c r="M711" s="3278"/>
      <c r="N711" s="3278"/>
      <c r="O711" s="3278"/>
      <c r="P711" s="3278"/>
      <c r="Q711" s="3278"/>
      <c r="R711" s="3278"/>
      <c r="S711" s="3278"/>
      <c r="T711" s="3278"/>
      <c r="U711" s="3278"/>
      <c r="V711" s="3278"/>
      <c r="W711" s="3278"/>
      <c r="X711" s="3278"/>
      <c r="Y711" s="3278"/>
      <c r="Z711" s="3278"/>
      <c r="AA711" s="3278"/>
      <c r="AB711" s="3278"/>
      <c r="AC711" s="3278"/>
      <c r="AD711" s="3278"/>
      <c r="AE711" s="3278"/>
      <c r="AF711" s="3278"/>
      <c r="AG711" s="3278"/>
      <c r="AH711" s="3278"/>
      <c r="AI711" s="3278"/>
      <c r="AJ711" s="3279"/>
      <c r="AK711" s="1424"/>
      <c r="AL711" s="2459"/>
      <c r="AM711" s="1355"/>
    </row>
    <row r="712" spans="1:39" s="1437" customFormat="1" ht="14">
      <c r="A712" s="3274" t="s">
        <v>1506</v>
      </c>
      <c r="B712" s="3275"/>
      <c r="C712" s="3275"/>
      <c r="D712" s="3275"/>
      <c r="E712" s="3275"/>
      <c r="F712" s="3275"/>
      <c r="G712" s="3275"/>
      <c r="H712" s="3275"/>
      <c r="I712" s="3276"/>
      <c r="J712" s="3277" t="s">
        <v>1507</v>
      </c>
      <c r="K712" s="3278"/>
      <c r="L712" s="3278"/>
      <c r="M712" s="3278"/>
      <c r="N712" s="3278"/>
      <c r="O712" s="3278"/>
      <c r="P712" s="3278"/>
      <c r="Q712" s="3278"/>
      <c r="R712" s="3278"/>
      <c r="S712" s="3278"/>
      <c r="T712" s="3278"/>
      <c r="U712" s="3278"/>
      <c r="V712" s="3278"/>
      <c r="W712" s="3278"/>
      <c r="X712" s="3278"/>
      <c r="Y712" s="3278"/>
      <c r="Z712" s="3278"/>
      <c r="AA712" s="3278"/>
      <c r="AB712" s="3278"/>
      <c r="AC712" s="3278"/>
      <c r="AD712" s="3278"/>
      <c r="AE712" s="3278"/>
      <c r="AF712" s="3278"/>
      <c r="AG712" s="3278"/>
      <c r="AH712" s="3278"/>
      <c r="AI712" s="3278"/>
      <c r="AJ712" s="3279"/>
      <c r="AK712" s="1424"/>
      <c r="AL712" s="2459"/>
      <c r="AM712" s="1355"/>
    </row>
    <row r="713" spans="1:39" s="1437" customFormat="1" ht="14">
      <c r="A713" s="3274" t="s">
        <v>139</v>
      </c>
      <c r="B713" s="3275"/>
      <c r="C713" s="3275"/>
      <c r="D713" s="3275"/>
      <c r="E713" s="3275"/>
      <c r="F713" s="3275"/>
      <c r="G713" s="3275"/>
      <c r="H713" s="3275"/>
      <c r="I713" s="3276"/>
      <c r="J713" s="1451" t="s">
        <v>1516</v>
      </c>
      <c r="K713" s="1452"/>
      <c r="L713" s="1452"/>
      <c r="M713" s="1452"/>
      <c r="N713" s="1452"/>
      <c r="O713" s="1452"/>
      <c r="P713" s="1452"/>
      <c r="Q713" s="1452"/>
      <c r="R713" s="1452"/>
      <c r="S713" s="1452"/>
      <c r="T713" s="1452"/>
      <c r="U713" s="1452"/>
      <c r="V713" s="1452"/>
      <c r="W713" s="1452"/>
      <c r="X713" s="1452"/>
      <c r="Y713" s="1452"/>
      <c r="Z713" s="1452"/>
      <c r="AA713" s="1452"/>
      <c r="AB713" s="1452"/>
      <c r="AC713" s="1452"/>
      <c r="AD713" s="1452"/>
      <c r="AE713" s="1452"/>
      <c r="AF713" s="1452"/>
      <c r="AG713" s="1452"/>
      <c r="AH713" s="1452"/>
      <c r="AI713" s="1452"/>
      <c r="AJ713" s="1453"/>
      <c r="AK713" s="1424"/>
      <c r="AL713" s="2459"/>
      <c r="AM713" s="1355"/>
    </row>
    <row r="714" spans="1:39" s="1437" customFormat="1" ht="14">
      <c r="A714" s="3274" t="s">
        <v>142</v>
      </c>
      <c r="B714" s="3275"/>
      <c r="C714" s="3275"/>
      <c r="D714" s="3275"/>
      <c r="E714" s="3275"/>
      <c r="F714" s="3275"/>
      <c r="G714" s="3275"/>
      <c r="H714" s="3275"/>
      <c r="I714" s="3276"/>
      <c r="J714" s="3444" t="s">
        <v>1508</v>
      </c>
      <c r="K714" s="3278"/>
      <c r="L714" s="3278"/>
      <c r="M714" s="3278"/>
      <c r="N714" s="3278"/>
      <c r="O714" s="3278"/>
      <c r="P714" s="3278"/>
      <c r="Q714" s="3278"/>
      <c r="R714" s="3278"/>
      <c r="S714" s="3278"/>
      <c r="T714" s="3278"/>
      <c r="U714" s="3278"/>
      <c r="V714" s="3278"/>
      <c r="W714" s="3278"/>
      <c r="X714" s="3278"/>
      <c r="Y714" s="3278"/>
      <c r="Z714" s="3278"/>
      <c r="AA714" s="3278"/>
      <c r="AB714" s="3278"/>
      <c r="AC714" s="3278"/>
      <c r="AD714" s="3278"/>
      <c r="AE714" s="3278"/>
      <c r="AF714" s="3278"/>
      <c r="AG714" s="3278"/>
      <c r="AH714" s="3278"/>
      <c r="AI714" s="3278"/>
      <c r="AJ714" s="3279"/>
      <c r="AK714" s="1424"/>
      <c r="AL714" s="2459"/>
      <c r="AM714" s="1355"/>
    </row>
    <row r="715" spans="1:39" s="1437" customFormat="1" ht="14">
      <c r="A715" s="3274" t="s">
        <v>345</v>
      </c>
      <c r="B715" s="3275"/>
      <c r="C715" s="3275"/>
      <c r="D715" s="3275"/>
      <c r="E715" s="3275"/>
      <c r="F715" s="3275"/>
      <c r="G715" s="3275"/>
      <c r="H715" s="3275"/>
      <c r="I715" s="3276"/>
      <c r="J715" s="3444" t="s">
        <v>1509</v>
      </c>
      <c r="K715" s="3278"/>
      <c r="L715" s="3278"/>
      <c r="M715" s="3278"/>
      <c r="N715" s="3278"/>
      <c r="O715" s="3278"/>
      <c r="P715" s="3278"/>
      <c r="Q715" s="3278"/>
      <c r="R715" s="3278"/>
      <c r="S715" s="3278"/>
      <c r="T715" s="3278"/>
      <c r="U715" s="3278"/>
      <c r="V715" s="3278"/>
      <c r="W715" s="3278"/>
      <c r="X715" s="3278"/>
      <c r="Y715" s="3278"/>
      <c r="Z715" s="3278"/>
      <c r="AA715" s="3278"/>
      <c r="AB715" s="3278"/>
      <c r="AC715" s="3278"/>
      <c r="AD715" s="3278"/>
      <c r="AE715" s="3278"/>
      <c r="AF715" s="3278"/>
      <c r="AG715" s="3278"/>
      <c r="AH715" s="3278"/>
      <c r="AI715" s="3278"/>
      <c r="AJ715" s="3279"/>
      <c r="AK715" s="1424"/>
      <c r="AL715" s="2459"/>
      <c r="AM715" s="1355"/>
    </row>
    <row r="716" spans="1:39" s="1437" customFormat="1" ht="14">
      <c r="A716" s="3274" t="s">
        <v>1312</v>
      </c>
      <c r="B716" s="3275"/>
      <c r="C716" s="3275"/>
      <c r="D716" s="3275"/>
      <c r="E716" s="3275"/>
      <c r="F716" s="3275"/>
      <c r="G716" s="3275"/>
      <c r="H716" s="3275"/>
      <c r="I716" s="3276"/>
      <c r="J716" s="3277" t="s">
        <v>1943</v>
      </c>
      <c r="K716" s="3278"/>
      <c r="L716" s="3278"/>
      <c r="M716" s="3278"/>
      <c r="N716" s="3278"/>
      <c r="O716" s="3278"/>
      <c r="P716" s="3278"/>
      <c r="Q716" s="3278"/>
      <c r="R716" s="3278"/>
      <c r="S716" s="3278"/>
      <c r="T716" s="3278"/>
      <c r="U716" s="3278"/>
      <c r="V716" s="3278"/>
      <c r="W716" s="3278"/>
      <c r="X716" s="3278"/>
      <c r="Y716" s="3278"/>
      <c r="Z716" s="3278"/>
      <c r="AA716" s="3278"/>
      <c r="AB716" s="3278"/>
      <c r="AC716" s="3278"/>
      <c r="AD716" s="3278"/>
      <c r="AE716" s="3278"/>
      <c r="AF716" s="3278"/>
      <c r="AG716" s="3278"/>
      <c r="AH716" s="3278"/>
      <c r="AI716" s="3278"/>
      <c r="AJ716" s="3279"/>
      <c r="AK716" s="1424"/>
      <c r="AL716" s="2459"/>
      <c r="AM716" s="1355"/>
    </row>
    <row r="717" spans="1:39" s="1437" customFormat="1" ht="14">
      <c r="A717" s="3274" t="s">
        <v>1788</v>
      </c>
      <c r="B717" s="3275"/>
      <c r="C717" s="3275"/>
      <c r="D717" s="3275"/>
      <c r="E717" s="3275"/>
      <c r="F717" s="3275"/>
      <c r="G717" s="3275"/>
      <c r="H717" s="3275"/>
      <c r="I717" s="3276"/>
      <c r="J717" s="3277"/>
      <c r="K717" s="3278"/>
      <c r="L717" s="3278"/>
      <c r="M717" s="3278"/>
      <c r="N717" s="3278"/>
      <c r="O717" s="3278"/>
      <c r="P717" s="3278"/>
      <c r="Q717" s="3278"/>
      <c r="R717" s="3278"/>
      <c r="S717" s="3278"/>
      <c r="T717" s="3278"/>
      <c r="U717" s="3278"/>
      <c r="V717" s="3278"/>
      <c r="W717" s="3278"/>
      <c r="X717" s="3278"/>
      <c r="Y717" s="3278"/>
      <c r="Z717" s="3278"/>
      <c r="AA717" s="3278"/>
      <c r="AB717" s="3278"/>
      <c r="AC717" s="3278"/>
      <c r="AD717" s="3278"/>
      <c r="AE717" s="3278"/>
      <c r="AF717" s="3278"/>
      <c r="AG717" s="3278"/>
      <c r="AH717" s="3278"/>
      <c r="AI717" s="3278"/>
      <c r="AJ717" s="3279"/>
      <c r="AK717" s="1797"/>
      <c r="AL717" s="2459"/>
      <c r="AM717" s="1355"/>
    </row>
    <row r="718" spans="1:39" s="1437" customFormat="1" ht="14">
      <c r="A718" s="3457" t="s">
        <v>420</v>
      </c>
      <c r="B718" s="3457"/>
      <c r="C718" s="3457"/>
      <c r="D718" s="3457"/>
      <c r="E718" s="3457"/>
      <c r="F718" s="3457"/>
      <c r="G718" s="3457"/>
      <c r="H718" s="3457"/>
      <c r="I718" s="3457"/>
      <c r="J718" s="3457"/>
      <c r="K718" s="3457"/>
      <c r="L718" s="3457"/>
      <c r="M718" s="3457"/>
      <c r="N718" s="3457"/>
      <c r="O718" s="3457"/>
      <c r="P718" s="3457"/>
      <c r="Q718" s="3457"/>
      <c r="R718" s="3457"/>
      <c r="S718" s="3457"/>
      <c r="T718" s="3457"/>
      <c r="U718" s="3457"/>
      <c r="V718" s="3457"/>
      <c r="W718" s="3457"/>
      <c r="X718" s="3457"/>
      <c r="Y718" s="3458"/>
      <c r="Z718" s="3458"/>
      <c r="AA718" s="3458"/>
      <c r="AB718" s="3458"/>
      <c r="AC718" s="3458"/>
      <c r="AD718" s="3458"/>
      <c r="AE718" s="3458"/>
      <c r="AF718" s="3458"/>
      <c r="AG718" s="3458"/>
      <c r="AH718" s="3458"/>
      <c r="AI718" s="3458"/>
      <c r="AJ718" s="3458"/>
      <c r="AK718" s="3290"/>
      <c r="AL718" s="2459"/>
      <c r="AM718" s="1355"/>
    </row>
    <row r="719" spans="1:39" s="1437" customFormat="1" ht="14">
      <c r="A719" s="3290" t="s">
        <v>1163</v>
      </c>
      <c r="B719" s="3290"/>
      <c r="C719" s="3290"/>
      <c r="D719" s="3290"/>
      <c r="E719" s="3290"/>
      <c r="F719" s="3290"/>
      <c r="G719" s="3290"/>
      <c r="H719" s="3290"/>
      <c r="I719" s="3290"/>
      <c r="J719" s="3290"/>
      <c r="K719" s="3290"/>
      <c r="L719" s="3290"/>
      <c r="M719" s="3290"/>
      <c r="N719" s="3290"/>
      <c r="O719" s="3290"/>
      <c r="P719" s="3290"/>
      <c r="Q719" s="3290"/>
      <c r="R719" s="3290"/>
      <c r="S719" s="3290"/>
      <c r="T719" s="384"/>
      <c r="U719" s="384"/>
      <c r="V719" s="384"/>
      <c r="W719" s="384"/>
      <c r="X719" s="384"/>
      <c r="Y719" s="1226"/>
      <c r="Z719" s="1226"/>
      <c r="AA719" s="1226"/>
      <c r="AB719" s="1226"/>
      <c r="AC719" s="1226"/>
      <c r="AD719" s="1226"/>
      <c r="AE719" s="1226"/>
      <c r="AF719" s="1226"/>
      <c r="AG719" s="1226"/>
      <c r="AH719" s="1226"/>
      <c r="AI719" s="1226"/>
      <c r="AJ719" s="1226"/>
      <c r="AK719" s="1226"/>
      <c r="AL719" s="2459"/>
      <c r="AM719" s="1355"/>
    </row>
    <row r="720" spans="1:39" s="1437" customFormat="1" ht="14">
      <c r="A720" s="1455"/>
      <c r="B720" s="1455"/>
      <c r="C720" s="1455"/>
      <c r="D720" s="1455"/>
      <c r="E720" s="1455"/>
      <c r="F720" s="1455"/>
      <c r="G720" s="1455"/>
      <c r="H720" s="1455"/>
      <c r="I720" s="1455"/>
      <c r="J720" s="1455"/>
      <c r="K720" s="1455"/>
      <c r="L720" s="1455"/>
      <c r="M720" s="1455"/>
      <c r="N720" s="1455"/>
      <c r="O720" s="1455"/>
      <c r="P720" s="1455"/>
      <c r="Q720" s="1455"/>
      <c r="R720" s="1455"/>
      <c r="S720" s="1455"/>
      <c r="T720" s="384"/>
      <c r="U720" s="384"/>
      <c r="V720" s="384"/>
      <c r="W720" s="384"/>
      <c r="X720" s="384"/>
      <c r="Y720" s="1226"/>
      <c r="Z720" s="1226"/>
      <c r="AA720" s="1226"/>
      <c r="AB720" s="1226"/>
      <c r="AC720" s="1226"/>
      <c r="AD720" s="1226"/>
      <c r="AE720" s="1226"/>
      <c r="AF720" s="1226"/>
      <c r="AG720" s="1226"/>
      <c r="AH720" s="1226"/>
      <c r="AI720" s="1226"/>
      <c r="AJ720" s="1226"/>
      <c r="AK720" s="1226"/>
      <c r="AL720" s="2459"/>
      <c r="AM720" s="1355"/>
    </row>
    <row r="721" spans="1:53" s="1437" customFormat="1" ht="16.5">
      <c r="A721" s="2805" t="s">
        <v>3216</v>
      </c>
      <c r="B721" s="1455"/>
      <c r="C721" s="1455"/>
      <c r="D721" s="1455"/>
      <c r="E721" s="1455"/>
      <c r="F721" s="1455"/>
      <c r="G721" s="1455"/>
      <c r="H721" s="1455"/>
      <c r="I721" s="1455"/>
      <c r="J721" s="1455"/>
      <c r="K721" s="1455"/>
      <c r="L721" s="1455"/>
      <c r="M721" s="1455"/>
      <c r="N721" s="1455"/>
      <c r="O721" s="1455"/>
      <c r="P721" s="1455"/>
      <c r="Q721" s="1455"/>
      <c r="R721" s="1455"/>
      <c r="S721" s="1455"/>
      <c r="T721" s="1879"/>
      <c r="U721" s="1879"/>
      <c r="V721" s="1879"/>
      <c r="W721" s="1879"/>
      <c r="X721" s="1879"/>
      <c r="AL721" s="2459"/>
      <c r="AM721" s="1355"/>
    </row>
    <row r="722" spans="1:53" s="1437" customFormat="1" ht="14">
      <c r="A722" s="1227"/>
      <c r="B722" s="3144"/>
      <c r="C722" s="3144"/>
      <c r="D722" s="3144"/>
      <c r="E722" s="3144"/>
      <c r="F722" s="3144"/>
      <c r="G722" s="3144"/>
      <c r="H722" s="3144"/>
      <c r="I722" s="3144"/>
      <c r="J722" s="3144"/>
      <c r="K722" s="3144"/>
      <c r="L722" s="3144"/>
      <c r="M722" s="3144"/>
      <c r="N722" s="3144"/>
      <c r="O722" s="3144"/>
      <c r="P722" s="3144"/>
      <c r="Q722" s="3144"/>
      <c r="R722" s="3144"/>
      <c r="S722" s="3144"/>
      <c r="T722" s="3144"/>
      <c r="U722" s="3144"/>
      <c r="V722" s="3144"/>
      <c r="W722" s="3144"/>
      <c r="X722" s="3144"/>
      <c r="Y722" s="3144"/>
      <c r="Z722" s="3144"/>
      <c r="AA722" s="3144"/>
      <c r="AB722" s="3144"/>
      <c r="AC722" s="3144"/>
      <c r="AD722" s="3144"/>
      <c r="AE722" s="3144"/>
      <c r="AF722" s="3144"/>
      <c r="AG722" s="3144"/>
      <c r="AH722" s="3144"/>
      <c r="AI722" s="3144"/>
      <c r="AJ722" s="3144"/>
      <c r="AL722" s="1229"/>
      <c r="AX722" s="1229"/>
      <c r="AY722" s="1229"/>
      <c r="AZ722" s="1229"/>
      <c r="BA722" s="1229"/>
    </row>
    <row r="723" spans="1:53" s="1437" customFormat="1">
      <c r="A723" s="1455"/>
      <c r="B723" s="3144"/>
      <c r="C723" s="3144"/>
      <c r="D723" s="3144"/>
      <c r="E723" s="3144"/>
      <c r="F723" s="3144"/>
      <c r="G723" s="3144"/>
      <c r="H723" s="3144"/>
      <c r="I723" s="3144"/>
      <c r="J723" s="3144"/>
      <c r="K723" s="3144"/>
      <c r="L723" s="3144"/>
      <c r="M723" s="3144"/>
      <c r="N723" s="3144"/>
      <c r="O723" s="3144"/>
      <c r="P723" s="3144"/>
      <c r="Q723" s="3144"/>
      <c r="R723" s="3144"/>
      <c r="S723" s="3144"/>
      <c r="T723" s="3144"/>
      <c r="U723" s="3144"/>
      <c r="V723" s="3144"/>
      <c r="W723" s="3144"/>
      <c r="X723" s="3144"/>
      <c r="Y723" s="3144"/>
      <c r="Z723" s="3144"/>
      <c r="AA723" s="3144"/>
      <c r="AB723" s="3144"/>
      <c r="AC723" s="3144"/>
      <c r="AD723" s="3144"/>
      <c r="AE723" s="3144"/>
      <c r="AF723" s="3144"/>
      <c r="AG723" s="3144"/>
      <c r="AH723" s="3144"/>
      <c r="AI723" s="3144"/>
      <c r="AJ723" s="3144"/>
      <c r="AL723" s="1229"/>
      <c r="AM723" s="1229"/>
      <c r="AN723" s="1229"/>
      <c r="AO723" s="1229"/>
      <c r="AP723" s="1229"/>
      <c r="AQ723" s="1229"/>
      <c r="AR723" s="1229"/>
      <c r="AS723" s="1229"/>
      <c r="AT723" s="1229"/>
      <c r="AU723" s="1229"/>
      <c r="AV723" s="1229"/>
      <c r="AW723" s="1229"/>
      <c r="AX723" s="1229"/>
      <c r="AY723" s="1229"/>
      <c r="AZ723" s="1229"/>
      <c r="BA723" s="1229"/>
    </row>
    <row r="724" spans="1:53" s="1437" customFormat="1">
      <c r="A724" s="1455"/>
      <c r="B724" s="1455"/>
      <c r="C724" s="1455"/>
      <c r="D724" s="1455"/>
      <c r="E724" s="1455"/>
      <c r="F724" s="1455"/>
      <c r="G724" s="1455"/>
      <c r="H724" s="1455"/>
      <c r="I724" s="1455"/>
      <c r="J724" s="1455"/>
      <c r="K724" s="1455"/>
      <c r="L724" s="1455"/>
      <c r="M724" s="1455"/>
      <c r="N724" s="1455"/>
      <c r="O724" s="1455"/>
      <c r="P724" s="1455"/>
      <c r="Q724" s="1455"/>
      <c r="R724" s="1455"/>
      <c r="S724" s="1455"/>
      <c r="T724" s="1879"/>
      <c r="U724" s="1879"/>
      <c r="V724" s="1879"/>
      <c r="W724" s="1879"/>
      <c r="X724" s="1879"/>
      <c r="AL724" s="1229"/>
      <c r="AM724" s="1229"/>
      <c r="AN724" s="1229"/>
      <c r="AO724" s="1229"/>
      <c r="AP724" s="1229"/>
      <c r="AQ724" s="1229"/>
      <c r="AR724" s="1229"/>
      <c r="AS724" s="1229"/>
      <c r="AT724" s="1229"/>
      <c r="AU724" s="1229"/>
      <c r="AV724" s="1229"/>
      <c r="AW724" s="1229"/>
      <c r="AX724" s="1229"/>
      <c r="AY724" s="1229"/>
      <c r="AZ724" s="1229"/>
      <c r="BA724" s="1229"/>
    </row>
    <row r="725" spans="1:53" s="1437" customFormat="1" ht="15">
      <c r="A725" s="2800"/>
      <c r="B725" s="3145" t="s">
        <v>3217</v>
      </c>
      <c r="C725" s="3145"/>
      <c r="D725" s="3145"/>
      <c r="E725" s="3145"/>
      <c r="F725" s="3145"/>
      <c r="G725" s="3145"/>
      <c r="H725" s="3145"/>
      <c r="I725" s="3145"/>
      <c r="J725" s="3145"/>
      <c r="K725" s="3145"/>
      <c r="L725" s="3145"/>
      <c r="M725" s="3145"/>
      <c r="N725" s="3145"/>
      <c r="O725" s="3145"/>
      <c r="P725" s="3145"/>
      <c r="Q725" s="3145"/>
      <c r="R725" s="3145"/>
      <c r="S725" s="3145"/>
      <c r="T725" s="3145"/>
      <c r="U725" s="3145"/>
      <c r="V725" s="3145"/>
      <c r="W725" s="3145"/>
      <c r="X725" s="3145"/>
      <c r="Y725" s="3145"/>
      <c r="Z725" s="3145"/>
      <c r="AA725" s="3145"/>
      <c r="AB725" s="3145"/>
      <c r="AC725" s="3145"/>
      <c r="AD725" s="3145"/>
      <c r="AE725" s="3145"/>
      <c r="AF725" s="3145"/>
      <c r="AG725" s="3145"/>
      <c r="AH725" s="3145"/>
      <c r="AI725" s="3145"/>
      <c r="AJ725" s="2800"/>
      <c r="AK725" s="2800"/>
      <c r="AL725" s="1229"/>
      <c r="AM725" s="1229"/>
      <c r="AN725" s="1229"/>
      <c r="AO725" s="1229"/>
      <c r="AP725" s="1229"/>
      <c r="AQ725" s="1229"/>
      <c r="AR725" s="1229"/>
      <c r="AS725" s="1229"/>
      <c r="AT725" s="1229"/>
      <c r="AU725" s="1229"/>
      <c r="AV725" s="1229"/>
      <c r="AW725" s="1229"/>
      <c r="AX725" s="1229"/>
      <c r="AY725" s="1229"/>
      <c r="AZ725" s="1229"/>
      <c r="BA725" s="1229"/>
    </row>
    <row r="726" spans="1:53" s="1437" customFormat="1" ht="15">
      <c r="A726" s="2800"/>
      <c r="B726" s="3145"/>
      <c r="C726" s="3145"/>
      <c r="D726" s="3145"/>
      <c r="E726" s="3145"/>
      <c r="F726" s="3145"/>
      <c r="G726" s="3145"/>
      <c r="H726" s="3145"/>
      <c r="I726" s="3145"/>
      <c r="J726" s="3145"/>
      <c r="K726" s="3145"/>
      <c r="L726" s="3145"/>
      <c r="M726" s="3145"/>
      <c r="N726" s="3145"/>
      <c r="O726" s="3145"/>
      <c r="P726" s="3145"/>
      <c r="Q726" s="3145"/>
      <c r="R726" s="3145"/>
      <c r="S726" s="3145"/>
      <c r="T726" s="3145"/>
      <c r="U726" s="3145"/>
      <c r="V726" s="3145"/>
      <c r="W726" s="3145"/>
      <c r="X726" s="3145"/>
      <c r="Y726" s="3145"/>
      <c r="Z726" s="3145"/>
      <c r="AA726" s="3145"/>
      <c r="AB726" s="3145"/>
      <c r="AC726" s="3145"/>
      <c r="AD726" s="3145"/>
      <c r="AE726" s="3145"/>
      <c r="AF726" s="3145"/>
      <c r="AG726" s="3145"/>
      <c r="AH726" s="3145"/>
      <c r="AI726" s="3145"/>
      <c r="AJ726" s="2800"/>
      <c r="AK726" s="2800"/>
      <c r="AL726" s="2459"/>
      <c r="AM726" s="1355"/>
    </row>
    <row r="727" spans="1:53" s="1437" customFormat="1" ht="14">
      <c r="A727" s="1227"/>
      <c r="B727" s="1455"/>
      <c r="C727" s="1455"/>
      <c r="D727" s="1455"/>
      <c r="E727" s="1455"/>
      <c r="F727" s="1455"/>
      <c r="G727" s="1455"/>
      <c r="H727" s="1455"/>
      <c r="I727" s="1455"/>
      <c r="J727" s="1455"/>
      <c r="K727" s="1455"/>
      <c r="L727" s="1455"/>
      <c r="M727" s="1455"/>
      <c r="N727" s="1455"/>
      <c r="O727" s="1455"/>
      <c r="P727" s="1455"/>
      <c r="Q727" s="1455"/>
      <c r="R727" s="1455"/>
      <c r="S727" s="1455"/>
      <c r="T727" s="384"/>
      <c r="U727" s="384"/>
      <c r="V727" s="384"/>
      <c r="W727" s="384"/>
      <c r="X727" s="384"/>
      <c r="Y727" s="1226"/>
      <c r="Z727" s="1226"/>
      <c r="AA727" s="1226"/>
      <c r="AB727" s="1226"/>
      <c r="AC727" s="1226"/>
      <c r="AD727" s="1226"/>
      <c r="AE727" s="1226"/>
      <c r="AF727" s="1226"/>
      <c r="AG727" s="1226"/>
      <c r="AH727" s="1226"/>
      <c r="AI727" s="1226"/>
      <c r="AJ727" s="1226"/>
      <c r="AK727" s="1226"/>
      <c r="AL727" s="2459"/>
      <c r="AM727" s="1355"/>
    </row>
    <row r="728" spans="1:53" s="1437" customFormat="1" ht="14">
      <c r="A728" s="1226"/>
      <c r="B728" s="1509" t="s">
        <v>1386</v>
      </c>
      <c r="C728" s="1510"/>
      <c r="D728" s="1510"/>
      <c r="E728" s="1510"/>
      <c r="F728" s="1510"/>
      <c r="G728" s="1510"/>
      <c r="H728" s="1510"/>
      <c r="I728" s="1510" t="s">
        <v>1521</v>
      </c>
      <c r="J728" s="1510"/>
      <c r="K728" s="1510"/>
      <c r="L728" s="1510"/>
      <c r="M728" s="1510"/>
      <c r="N728" s="1510"/>
      <c r="O728" s="1510"/>
      <c r="P728" s="1510"/>
      <c r="Q728" s="1510"/>
      <c r="R728" s="1510"/>
      <c r="S728" s="1510"/>
      <c r="T728" s="1510"/>
      <c r="U728" s="1510"/>
      <c r="V728" s="1510"/>
      <c r="W728" s="1510"/>
      <c r="X728" s="1510"/>
      <c r="Y728" s="1510"/>
      <c r="Z728" s="1510"/>
      <c r="AA728" s="1510"/>
      <c r="AB728" s="1510"/>
      <c r="AC728" s="1510"/>
      <c r="AD728" s="1510"/>
      <c r="AE728" s="1510"/>
      <c r="AF728" s="1510"/>
      <c r="AG728" s="1510"/>
      <c r="AH728" s="1510"/>
      <c r="AI728" s="1510"/>
      <c r="AJ728" s="1511"/>
      <c r="AK728" s="1226"/>
      <c r="AL728" s="2459"/>
      <c r="AM728" s="1355"/>
    </row>
    <row r="729" spans="1:53" s="1437" customFormat="1" ht="14">
      <c r="A729" s="1227"/>
      <c r="B729" s="1228" t="s">
        <v>1379</v>
      </c>
      <c r="C729" s="1234"/>
      <c r="D729" s="1234"/>
      <c r="E729" s="1234"/>
      <c r="F729" s="3447"/>
      <c r="G729" s="3447"/>
      <c r="H729" s="3447"/>
      <c r="I729" s="3447"/>
      <c r="J729" s="3447"/>
      <c r="K729" s="3447"/>
      <c r="L729" s="3447"/>
      <c r="M729" s="3447"/>
      <c r="N729" s="3447"/>
      <c r="O729" s="3447"/>
      <c r="P729" s="3447"/>
      <c r="Q729" s="3447"/>
      <c r="R729" s="3447"/>
      <c r="S729" s="3448"/>
      <c r="T729" s="1429" t="s">
        <v>1380</v>
      </c>
      <c r="U729" s="1234"/>
      <c r="V729" s="1234"/>
      <c r="W729" s="1234"/>
      <c r="X729" s="3447"/>
      <c r="Y729" s="3447"/>
      <c r="Z729" s="3447"/>
      <c r="AA729" s="3447"/>
      <c r="AB729" s="3447"/>
      <c r="AC729" s="3447"/>
      <c r="AD729" s="3447"/>
      <c r="AE729" s="3447"/>
      <c r="AF729" s="3447"/>
      <c r="AG729" s="3447"/>
      <c r="AH729" s="3447"/>
      <c r="AI729" s="3447"/>
      <c r="AJ729" s="3448"/>
      <c r="AK729" s="1229"/>
      <c r="AL729" s="2459"/>
      <c r="AM729" s="1355"/>
    </row>
    <row r="730" spans="1:53" s="1437" customFormat="1" ht="14">
      <c r="A730" s="1227"/>
      <c r="B730" s="1230" t="s">
        <v>1381</v>
      </c>
      <c r="C730" s="1235"/>
      <c r="D730" s="1235"/>
      <c r="E730" s="1235"/>
      <c r="F730" s="3449"/>
      <c r="G730" s="3449"/>
      <c r="H730" s="3449"/>
      <c r="I730" s="3449"/>
      <c r="J730" s="3449"/>
      <c r="K730" s="3449"/>
      <c r="L730" s="3449"/>
      <c r="M730" s="3449"/>
      <c r="N730" s="3449"/>
      <c r="O730" s="3449"/>
      <c r="P730" s="3449"/>
      <c r="Q730" s="3449"/>
      <c r="R730" s="3449"/>
      <c r="S730" s="3450"/>
      <c r="T730" s="1430" t="s">
        <v>1382</v>
      </c>
      <c r="U730" s="1430"/>
      <c r="V730" s="1430"/>
      <c r="W730" s="1430"/>
      <c r="X730" s="1430"/>
      <c r="Y730" s="1430"/>
      <c r="Z730" s="1430"/>
      <c r="AA730" s="1430"/>
      <c r="AB730" s="1430"/>
      <c r="AC730" s="1430"/>
      <c r="AD730" s="1430"/>
      <c r="AE730" s="1430"/>
      <c r="AF730" s="1430"/>
      <c r="AG730" s="1430"/>
      <c r="AH730" s="1430"/>
      <c r="AI730" s="1430"/>
      <c r="AJ730" s="1231"/>
      <c r="AK730" s="1229"/>
      <c r="AL730" s="2459"/>
      <c r="AM730" s="1355"/>
    </row>
    <row r="731" spans="1:53" s="1437" customFormat="1" ht="14">
      <c r="A731" s="1227"/>
      <c r="B731" s="1431"/>
      <c r="C731" s="1236"/>
      <c r="D731" s="1236"/>
      <c r="E731" s="1236"/>
      <c r="F731" s="3451"/>
      <c r="G731" s="3451"/>
      <c r="H731" s="3451"/>
      <c r="I731" s="3451"/>
      <c r="J731" s="3451"/>
      <c r="K731" s="3451"/>
      <c r="L731" s="3451"/>
      <c r="M731" s="3451"/>
      <c r="N731" s="3451"/>
      <c r="O731" s="3451"/>
      <c r="P731" s="3451"/>
      <c r="Q731" s="3451"/>
      <c r="R731" s="3451"/>
      <c r="S731" s="3452"/>
      <c r="T731" s="3453" t="s">
        <v>1383</v>
      </c>
      <c r="U731" s="3451"/>
      <c r="V731" s="3451"/>
      <c r="W731" s="3451"/>
      <c r="X731" s="3451"/>
      <c r="Y731" s="3451"/>
      <c r="Z731" s="3451"/>
      <c r="AA731" s="3451"/>
      <c r="AB731" s="3451"/>
      <c r="AC731" s="3451"/>
      <c r="AD731" s="3451"/>
      <c r="AE731" s="3451"/>
      <c r="AF731" s="3451"/>
      <c r="AG731" s="3451"/>
      <c r="AH731" s="3451"/>
      <c r="AI731" s="3451"/>
      <c r="AJ731" s="3452"/>
      <c r="AK731" s="1229"/>
      <c r="AL731" s="2459"/>
      <c r="AM731" s="1355"/>
    </row>
    <row r="732" spans="1:53" s="1437" customFormat="1" ht="14">
      <c r="A732" s="1227"/>
      <c r="B732" s="1230" t="s">
        <v>1384</v>
      </c>
      <c r="C732" s="1430"/>
      <c r="D732" s="1430"/>
      <c r="E732" s="1430"/>
      <c r="F732" s="1430"/>
      <c r="G732" s="1430"/>
      <c r="H732" s="1430"/>
      <c r="I732" s="1430"/>
      <c r="J732" s="1430"/>
      <c r="K732" s="1430"/>
      <c r="L732" s="1430"/>
      <c r="M732" s="1430"/>
      <c r="N732" s="1430"/>
      <c r="O732" s="1430"/>
      <c r="P732" s="1430"/>
      <c r="Q732" s="1430"/>
      <c r="R732" s="1430"/>
      <c r="S732" s="1430"/>
      <c r="T732" s="1228" t="s">
        <v>1517</v>
      </c>
      <c r="U732" s="1429"/>
      <c r="V732" s="1429"/>
      <c r="W732" s="1429"/>
      <c r="X732" s="1429"/>
      <c r="Y732" s="1429"/>
      <c r="Z732" s="1429"/>
      <c r="AA732" s="1429" t="s">
        <v>864</v>
      </c>
      <c r="AB732" s="1429" t="s">
        <v>1518</v>
      </c>
      <c r="AC732" s="1429"/>
      <c r="AD732" s="1429" t="s">
        <v>865</v>
      </c>
      <c r="AE732" s="1429" t="s">
        <v>1519</v>
      </c>
      <c r="AF732" s="1429"/>
      <c r="AG732" s="1429"/>
      <c r="AH732" s="1429"/>
      <c r="AI732" s="1429"/>
      <c r="AJ732" s="1322"/>
      <c r="AK732" s="1229"/>
      <c r="AL732" s="2459"/>
      <c r="AM732" s="1355"/>
    </row>
    <row r="733" spans="1:53" s="1437" customFormat="1" ht="14">
      <c r="A733" s="1227"/>
      <c r="B733" s="3454"/>
      <c r="C733" s="3455"/>
      <c r="D733" s="3455"/>
      <c r="E733" s="3455"/>
      <c r="F733" s="3455"/>
      <c r="G733" s="3455"/>
      <c r="H733" s="3455"/>
      <c r="I733" s="3455"/>
      <c r="J733" s="3455"/>
      <c r="K733" s="3455"/>
      <c r="L733" s="3455"/>
      <c r="M733" s="3455"/>
      <c r="N733" s="3455"/>
      <c r="O733" s="3455"/>
      <c r="P733" s="3455"/>
      <c r="Q733" s="3455"/>
      <c r="R733" s="3455"/>
      <c r="S733" s="3455"/>
      <c r="T733" s="3455"/>
      <c r="U733" s="3455"/>
      <c r="V733" s="3455"/>
      <c r="W733" s="3455"/>
      <c r="X733" s="3455"/>
      <c r="Y733" s="3455"/>
      <c r="Z733" s="3455"/>
      <c r="AA733" s="3455"/>
      <c r="AB733" s="3455"/>
      <c r="AC733" s="3455"/>
      <c r="AD733" s="3455"/>
      <c r="AE733" s="3455"/>
      <c r="AF733" s="3455"/>
      <c r="AG733" s="3455"/>
      <c r="AH733" s="3455"/>
      <c r="AI733" s="3455"/>
      <c r="AJ733" s="3456"/>
      <c r="AK733" s="1229"/>
      <c r="AL733" s="2459"/>
      <c r="AM733" s="1355"/>
    </row>
    <row r="734" spans="1:53" s="1437" customFormat="1" ht="14">
      <c r="A734" s="1227"/>
      <c r="B734" s="1230" t="s">
        <v>1385</v>
      </c>
      <c r="C734" s="1430"/>
      <c r="D734" s="1430"/>
      <c r="E734" s="1430"/>
      <c r="F734" s="1430"/>
      <c r="G734" s="1430"/>
      <c r="H734" s="1430"/>
      <c r="I734" s="1430"/>
      <c r="J734" s="1430"/>
      <c r="K734" s="1430"/>
      <c r="L734" s="1430"/>
      <c r="M734" s="1430"/>
      <c r="N734" s="1430"/>
      <c r="O734" s="1430"/>
      <c r="P734" s="1430"/>
      <c r="Q734" s="1430"/>
      <c r="R734" s="1430"/>
      <c r="S734" s="1430"/>
      <c r="T734" s="1430"/>
      <c r="U734" s="1430"/>
      <c r="V734" s="1430"/>
      <c r="W734" s="1430"/>
      <c r="X734" s="1430"/>
      <c r="Y734" s="1430"/>
      <c r="Z734" s="1430"/>
      <c r="AA734" s="1430"/>
      <c r="AB734" s="1430"/>
      <c r="AC734" s="1430"/>
      <c r="AD734" s="1430"/>
      <c r="AE734" s="1430"/>
      <c r="AF734" s="1430"/>
      <c r="AG734" s="1430"/>
      <c r="AH734" s="1430"/>
      <c r="AI734" s="1430"/>
      <c r="AJ734" s="1231"/>
      <c r="AK734" s="1229"/>
      <c r="AL734" s="2459"/>
      <c r="AM734" s="1355"/>
    </row>
    <row r="735" spans="1:53" s="1437" customFormat="1" ht="14">
      <c r="A735" s="1227"/>
      <c r="B735" s="1432"/>
      <c r="C735" s="1433"/>
      <c r="D735" s="1433"/>
      <c r="E735" s="1433"/>
      <c r="F735" s="1433"/>
      <c r="G735" s="1433"/>
      <c r="H735" s="1433"/>
      <c r="I735" s="1433"/>
      <c r="J735" s="1433"/>
      <c r="K735" s="1433"/>
      <c r="L735" s="1433"/>
      <c r="M735" s="1433"/>
      <c r="N735" s="1433"/>
      <c r="O735" s="1433"/>
      <c r="P735" s="1433"/>
      <c r="Q735" s="1433"/>
      <c r="R735" s="1433"/>
      <c r="S735" s="1433"/>
      <c r="T735" s="1433"/>
      <c r="U735" s="1433"/>
      <c r="V735" s="1433"/>
      <c r="W735" s="1433"/>
      <c r="X735" s="1433"/>
      <c r="Y735" s="1433"/>
      <c r="Z735" s="1433"/>
      <c r="AA735" s="1433"/>
      <c r="AB735" s="1433"/>
      <c r="AC735" s="1433"/>
      <c r="AD735" s="1433"/>
      <c r="AE735" s="1433"/>
      <c r="AF735" s="1433"/>
      <c r="AG735" s="1433"/>
      <c r="AH735" s="1433"/>
      <c r="AI735" s="1433"/>
      <c r="AJ735" s="1232"/>
      <c r="AK735" s="1229"/>
      <c r="AL735" s="2459"/>
      <c r="AM735" s="1355"/>
    </row>
    <row r="736" spans="1:53" s="1437" customFormat="1" ht="14">
      <c r="A736" s="1227"/>
      <c r="B736" s="1432"/>
      <c r="C736" s="1433"/>
      <c r="D736" s="1433"/>
      <c r="E736" s="1433"/>
      <c r="F736" s="1433"/>
      <c r="G736" s="1433"/>
      <c r="H736" s="1433"/>
      <c r="I736" s="1433"/>
      <c r="J736" s="1433"/>
      <c r="K736" s="1433"/>
      <c r="L736" s="1433"/>
      <c r="M736" s="1433"/>
      <c r="N736" s="1433"/>
      <c r="O736" s="1433"/>
      <c r="P736" s="1433"/>
      <c r="Q736" s="1433"/>
      <c r="R736" s="1433"/>
      <c r="S736" s="1433"/>
      <c r="T736" s="1433"/>
      <c r="U736" s="1433"/>
      <c r="V736" s="1433"/>
      <c r="W736" s="1433"/>
      <c r="X736" s="1433"/>
      <c r="Y736" s="1433"/>
      <c r="Z736" s="1433"/>
      <c r="AA736" s="1433"/>
      <c r="AB736" s="1433"/>
      <c r="AC736" s="1433"/>
      <c r="AD736" s="1433"/>
      <c r="AE736" s="1433"/>
      <c r="AF736" s="1433"/>
      <c r="AG736" s="1433"/>
      <c r="AH736" s="1433"/>
      <c r="AI736" s="1433"/>
      <c r="AJ736" s="1232"/>
      <c r="AK736" s="1229"/>
      <c r="AL736" s="2459"/>
      <c r="AM736" s="1355"/>
    </row>
    <row r="737" spans="1:39" s="1437" customFormat="1" ht="14">
      <c r="A737" s="1227"/>
      <c r="B737" s="1432"/>
      <c r="C737" s="1433"/>
      <c r="D737" s="1433"/>
      <c r="E737" s="1433"/>
      <c r="F737" s="1433"/>
      <c r="G737" s="1433"/>
      <c r="H737" s="1433"/>
      <c r="I737" s="1433"/>
      <c r="J737" s="1433"/>
      <c r="K737" s="1433"/>
      <c r="L737" s="1433"/>
      <c r="M737" s="1433"/>
      <c r="N737" s="1433"/>
      <c r="O737" s="1433"/>
      <c r="P737" s="1433"/>
      <c r="Q737" s="1433"/>
      <c r="R737" s="1433"/>
      <c r="S737" s="1433"/>
      <c r="T737" s="1433"/>
      <c r="U737" s="1433"/>
      <c r="V737" s="1433"/>
      <c r="W737" s="1433"/>
      <c r="X737" s="1433"/>
      <c r="Y737" s="1433"/>
      <c r="Z737" s="1433"/>
      <c r="AA737" s="1433"/>
      <c r="AB737" s="1433"/>
      <c r="AC737" s="1433"/>
      <c r="AD737" s="1433"/>
      <c r="AE737" s="1433"/>
      <c r="AF737" s="1433"/>
      <c r="AG737" s="1433"/>
      <c r="AH737" s="1433"/>
      <c r="AI737" s="1433"/>
      <c r="AJ737" s="1232"/>
      <c r="AK737" s="1229"/>
      <c r="AL737" s="2459"/>
      <c r="AM737" s="1355"/>
    </row>
    <row r="738" spans="1:39" s="1437" customFormat="1" ht="14">
      <c r="A738" s="1227"/>
      <c r="B738" s="1432"/>
      <c r="C738" s="1433"/>
      <c r="D738" s="1433"/>
      <c r="E738" s="1433"/>
      <c r="F738" s="1433"/>
      <c r="G738" s="1433"/>
      <c r="H738" s="1433"/>
      <c r="I738" s="1433"/>
      <c r="J738" s="1433"/>
      <c r="K738" s="1433"/>
      <c r="L738" s="1433"/>
      <c r="M738" s="1433"/>
      <c r="N738" s="1433"/>
      <c r="O738" s="1433"/>
      <c r="P738" s="1433"/>
      <c r="Q738" s="1433"/>
      <c r="R738" s="1433"/>
      <c r="S738" s="1433"/>
      <c r="T738" s="1433"/>
      <c r="U738" s="1433"/>
      <c r="V738" s="1433"/>
      <c r="W738" s="1433"/>
      <c r="X738" s="1433"/>
      <c r="Y738" s="1433"/>
      <c r="Z738" s="1433"/>
      <c r="AA738" s="1433"/>
      <c r="AB738" s="1433"/>
      <c r="AC738" s="1433"/>
      <c r="AD738" s="1433"/>
      <c r="AE738" s="1433"/>
      <c r="AF738" s="1433"/>
      <c r="AG738" s="1433"/>
      <c r="AH738" s="1433"/>
      <c r="AI738" s="1433"/>
      <c r="AJ738" s="1232"/>
      <c r="AK738" s="1229"/>
      <c r="AL738" s="2459"/>
      <c r="AM738" s="1355"/>
    </row>
    <row r="739" spans="1:39" s="1437" customFormat="1" ht="14">
      <c r="A739" s="1227"/>
      <c r="B739" s="1432"/>
      <c r="C739" s="1433"/>
      <c r="D739" s="1433"/>
      <c r="E739" s="1433"/>
      <c r="F739" s="1433"/>
      <c r="G739" s="1433"/>
      <c r="H739" s="1433"/>
      <c r="I739" s="1433"/>
      <c r="J739" s="1433"/>
      <c r="K739" s="1433"/>
      <c r="L739" s="1433"/>
      <c r="M739" s="1433"/>
      <c r="N739" s="1433"/>
      <c r="O739" s="1433"/>
      <c r="P739" s="1433"/>
      <c r="Q739" s="1433"/>
      <c r="R739" s="1433"/>
      <c r="S739" s="1433"/>
      <c r="T739" s="1433"/>
      <c r="U739" s="1433"/>
      <c r="V739" s="1433"/>
      <c r="W739" s="1433"/>
      <c r="X739" s="1433"/>
      <c r="Y739" s="1433"/>
      <c r="Z739" s="1433"/>
      <c r="AA739" s="1433"/>
      <c r="AB739" s="1433"/>
      <c r="AC739" s="1433"/>
      <c r="AD739" s="1433"/>
      <c r="AE739" s="1433"/>
      <c r="AF739" s="1433"/>
      <c r="AG739" s="1433"/>
      <c r="AH739" s="1433"/>
      <c r="AI739" s="1433"/>
      <c r="AJ739" s="1232"/>
      <c r="AK739" s="1229"/>
      <c r="AL739" s="2459"/>
      <c r="AM739" s="1355"/>
    </row>
    <row r="740" spans="1:39" s="1437" customFormat="1" ht="14">
      <c r="A740" s="1227"/>
      <c r="B740" s="1432"/>
      <c r="C740" s="1433"/>
      <c r="D740" s="1433"/>
      <c r="E740" s="1433"/>
      <c r="F740" s="1433"/>
      <c r="G740" s="1433"/>
      <c r="H740" s="1433"/>
      <c r="I740" s="1433"/>
      <c r="J740" s="1433"/>
      <c r="K740" s="1433"/>
      <c r="L740" s="1433"/>
      <c r="M740" s="1433"/>
      <c r="N740" s="1433"/>
      <c r="O740" s="1433"/>
      <c r="P740" s="1433"/>
      <c r="Q740" s="1433"/>
      <c r="R740" s="1433"/>
      <c r="S740" s="1433"/>
      <c r="T740" s="1433"/>
      <c r="U740" s="1433"/>
      <c r="V740" s="1433"/>
      <c r="W740" s="1433"/>
      <c r="X740" s="1433"/>
      <c r="Y740" s="1433"/>
      <c r="Z740" s="1433"/>
      <c r="AA740" s="1433"/>
      <c r="AB740" s="1433"/>
      <c r="AC740" s="1433"/>
      <c r="AD740" s="1433"/>
      <c r="AE740" s="1433"/>
      <c r="AF740" s="1433"/>
      <c r="AG740" s="1433"/>
      <c r="AH740" s="1433"/>
      <c r="AI740" s="1433"/>
      <c r="AJ740" s="1232"/>
      <c r="AK740" s="1229"/>
      <c r="AL740" s="2459"/>
      <c r="AM740" s="1355"/>
    </row>
    <row r="741" spans="1:39" s="1437" customFormat="1" ht="14">
      <c r="A741" s="1227"/>
      <c r="B741" s="1432"/>
      <c r="C741" s="1433"/>
      <c r="D741" s="1433"/>
      <c r="E741" s="1433"/>
      <c r="F741" s="1433"/>
      <c r="G741" s="1433"/>
      <c r="H741" s="1433"/>
      <c r="I741" s="1433"/>
      <c r="J741" s="1433"/>
      <c r="K741" s="1433"/>
      <c r="L741" s="1433"/>
      <c r="M741" s="1433"/>
      <c r="N741" s="1433"/>
      <c r="O741" s="1433"/>
      <c r="P741" s="1433"/>
      <c r="Q741" s="1433"/>
      <c r="R741" s="1433"/>
      <c r="S741" s="1433"/>
      <c r="T741" s="1433"/>
      <c r="U741" s="1433"/>
      <c r="V741" s="1433"/>
      <c r="W741" s="1433"/>
      <c r="X741" s="1433"/>
      <c r="Y741" s="1433"/>
      <c r="Z741" s="1433"/>
      <c r="AA741" s="1433"/>
      <c r="AB741" s="1433"/>
      <c r="AC741" s="1433"/>
      <c r="AD741" s="1433"/>
      <c r="AE741" s="1433"/>
      <c r="AF741" s="1433"/>
      <c r="AG741" s="1433"/>
      <c r="AH741" s="1433"/>
      <c r="AI741" s="1433"/>
      <c r="AJ741" s="1232"/>
      <c r="AK741" s="1229"/>
      <c r="AL741" s="2459"/>
      <c r="AM741" s="1355"/>
    </row>
    <row r="742" spans="1:39" s="1437" customFormat="1" ht="13.5" customHeight="1">
      <c r="A742" s="1227"/>
      <c r="B742" s="1432"/>
      <c r="C742" s="1433"/>
      <c r="D742" s="1433"/>
      <c r="E742" s="1433"/>
      <c r="F742" s="1433"/>
      <c r="G742" s="1433"/>
      <c r="H742" s="1433"/>
      <c r="I742" s="1433"/>
      <c r="J742" s="1433"/>
      <c r="K742" s="1433"/>
      <c r="L742" s="1433"/>
      <c r="M742" s="1433"/>
      <c r="N742" s="1433"/>
      <c r="O742" s="1433"/>
      <c r="P742" s="1433"/>
      <c r="Q742" s="1433"/>
      <c r="R742" s="1433"/>
      <c r="S742" s="1433"/>
      <c r="T742" s="1433"/>
      <c r="U742" s="1433"/>
      <c r="V742" s="1433"/>
      <c r="W742" s="1433"/>
      <c r="X742" s="1433"/>
      <c r="Y742" s="1433"/>
      <c r="Z742" s="1433"/>
      <c r="AA742" s="1433"/>
      <c r="AB742" s="1433"/>
      <c r="AC742" s="1433"/>
      <c r="AD742" s="1433"/>
      <c r="AE742" s="1433"/>
      <c r="AF742" s="1433"/>
      <c r="AG742" s="1433"/>
      <c r="AH742" s="1433"/>
      <c r="AI742" s="1433"/>
      <c r="AJ742" s="1232"/>
      <c r="AK742" s="1229"/>
      <c r="AL742" s="2465"/>
    </row>
    <row r="743" spans="1:39">
      <c r="A743" s="1455"/>
      <c r="B743" s="1512"/>
      <c r="C743" s="1455"/>
      <c r="D743" s="1455"/>
      <c r="E743" s="1455"/>
      <c r="F743" s="1455"/>
      <c r="G743" s="1455"/>
      <c r="H743" s="1455"/>
      <c r="I743" s="1455"/>
      <c r="J743" s="1455"/>
      <c r="K743" s="1455"/>
      <c r="L743" s="1455"/>
      <c r="M743" s="1455"/>
      <c r="N743" s="1455"/>
      <c r="O743" s="1455"/>
      <c r="P743" s="1455"/>
      <c r="Q743" s="1455"/>
      <c r="R743" s="1455"/>
      <c r="S743" s="1455"/>
      <c r="T743" s="1455"/>
      <c r="U743" s="1455"/>
      <c r="V743" s="1455"/>
      <c r="W743" s="1455"/>
      <c r="X743" s="1455"/>
      <c r="Y743" s="1455"/>
      <c r="Z743" s="1455"/>
      <c r="AA743" s="1455"/>
      <c r="AB743" s="1455"/>
      <c r="AC743" s="1455"/>
      <c r="AD743" s="1455"/>
      <c r="AE743" s="1455"/>
      <c r="AF743" s="1455"/>
      <c r="AG743" s="1455"/>
      <c r="AH743" s="1455"/>
      <c r="AI743" s="1455"/>
      <c r="AJ743" s="1513"/>
      <c r="AK743" s="1455"/>
    </row>
    <row r="744" spans="1:39">
      <c r="B744" s="1514"/>
      <c r="AJ744" s="1461"/>
      <c r="AL744" s="1454" t="s">
        <v>810</v>
      </c>
    </row>
    <row r="745" spans="1:39">
      <c r="B745" s="1514"/>
      <c r="AJ745" s="1461"/>
    </row>
    <row r="746" spans="1:39" ht="13.5" customHeight="1">
      <c r="B746" s="1515"/>
      <c r="C746" s="1462"/>
      <c r="D746" s="1462"/>
      <c r="E746" s="1462"/>
      <c r="F746" s="1462"/>
      <c r="G746" s="1462"/>
      <c r="H746" s="1462"/>
      <c r="I746" s="1462"/>
      <c r="J746" s="1462"/>
      <c r="K746" s="1462"/>
      <c r="L746" s="1462"/>
      <c r="M746" s="1462"/>
      <c r="N746" s="1462"/>
      <c r="O746" s="1462"/>
      <c r="P746" s="1462"/>
      <c r="Q746" s="1462"/>
      <c r="R746" s="1462"/>
      <c r="S746" s="1462"/>
      <c r="T746" s="1462"/>
      <c r="U746" s="1462"/>
      <c r="V746" s="1462"/>
      <c r="W746" s="1462"/>
      <c r="X746" s="1462"/>
      <c r="Y746" s="1462"/>
      <c r="Z746" s="1462"/>
      <c r="AA746" s="1462"/>
      <c r="AB746" s="1462"/>
      <c r="AC746" s="1462"/>
      <c r="AD746" s="1462"/>
      <c r="AE746" s="1462"/>
      <c r="AF746" s="1462"/>
      <c r="AG746" s="1462"/>
      <c r="AH746" s="1462"/>
      <c r="AI746" s="1462"/>
      <c r="AJ746" s="1463"/>
    </row>
    <row r="747" spans="1:39" ht="13.5" customHeight="1">
      <c r="M747" s="1233"/>
      <c r="N747" s="1233"/>
      <c r="O747" s="1233"/>
      <c r="P747" s="1233"/>
      <c r="Q747" s="1233"/>
      <c r="R747" s="1233"/>
      <c r="S747" s="1233"/>
      <c r="T747" s="1233"/>
      <c r="U747" s="1233"/>
      <c r="V747" s="1233"/>
      <c r="W747" s="1233"/>
      <c r="X747" s="1233"/>
    </row>
    <row r="748" spans="1:39" ht="13.5" hidden="1" customHeight="1">
      <c r="B748" s="1509" t="s">
        <v>1386</v>
      </c>
      <c r="C748" s="1510"/>
      <c r="D748" s="1510"/>
      <c r="E748" s="1510"/>
      <c r="F748" s="1510"/>
      <c r="G748" s="1510"/>
      <c r="H748" s="1510"/>
      <c r="I748" s="1510" t="s">
        <v>1520</v>
      </c>
      <c r="J748" s="1510"/>
      <c r="K748" s="1510"/>
      <c r="L748" s="1510"/>
      <c r="M748" s="1510"/>
      <c r="N748" s="1510"/>
      <c r="O748" s="1510"/>
      <c r="P748" s="1510"/>
      <c r="Q748" s="1510"/>
      <c r="R748" s="1510"/>
      <c r="S748" s="1510"/>
      <c r="T748" s="1510"/>
      <c r="U748" s="1510"/>
      <c r="V748" s="1510"/>
      <c r="W748" s="1510"/>
      <c r="X748" s="1510"/>
      <c r="Y748" s="1510"/>
      <c r="Z748" s="1510"/>
      <c r="AA748" s="1510"/>
      <c r="AB748" s="1510"/>
      <c r="AC748" s="1510"/>
      <c r="AD748" s="1510"/>
      <c r="AE748" s="1510"/>
      <c r="AF748" s="1510"/>
      <c r="AG748" s="1510"/>
      <c r="AH748" s="1510"/>
      <c r="AI748" s="1510"/>
      <c r="AJ748" s="1511"/>
    </row>
    <row r="749" spans="1:39" ht="13.5" hidden="1" customHeight="1">
      <c r="A749" s="1227"/>
      <c r="B749" s="1228" t="s">
        <v>1379</v>
      </c>
      <c r="C749" s="1234"/>
      <c r="D749" s="1234"/>
      <c r="E749" s="1234"/>
      <c r="F749" s="3447"/>
      <c r="G749" s="3447"/>
      <c r="H749" s="3447"/>
      <c r="I749" s="3447"/>
      <c r="J749" s="3447"/>
      <c r="K749" s="3447"/>
      <c r="L749" s="3447"/>
      <c r="M749" s="3447"/>
      <c r="N749" s="3447"/>
      <c r="O749" s="3447"/>
      <c r="P749" s="3447"/>
      <c r="Q749" s="3447"/>
      <c r="R749" s="3447"/>
      <c r="S749" s="3448"/>
      <c r="T749" s="1429" t="s">
        <v>1380</v>
      </c>
      <c r="U749" s="1234"/>
      <c r="V749" s="1234"/>
      <c r="W749" s="1234"/>
      <c r="X749" s="3447"/>
      <c r="Y749" s="3447"/>
      <c r="Z749" s="3447"/>
      <c r="AA749" s="3447"/>
      <c r="AB749" s="3447"/>
      <c r="AC749" s="3447"/>
      <c r="AD749" s="3447"/>
      <c r="AE749" s="3447"/>
      <c r="AF749" s="3447"/>
      <c r="AG749" s="3447"/>
      <c r="AH749" s="3447"/>
      <c r="AI749" s="3447"/>
      <c r="AJ749" s="3448"/>
      <c r="AK749" s="1229"/>
    </row>
    <row r="750" spans="1:39" ht="13.5" hidden="1" customHeight="1">
      <c r="A750" s="1227"/>
      <c r="B750" s="1230" t="s">
        <v>1381</v>
      </c>
      <c r="C750" s="1235"/>
      <c r="D750" s="1235"/>
      <c r="E750" s="1235"/>
      <c r="F750" s="3449"/>
      <c r="G750" s="3449"/>
      <c r="H750" s="3449"/>
      <c r="I750" s="3449"/>
      <c r="J750" s="3449"/>
      <c r="K750" s="3449"/>
      <c r="L750" s="3449"/>
      <c r="M750" s="3449"/>
      <c r="N750" s="3449"/>
      <c r="O750" s="3449"/>
      <c r="P750" s="3449"/>
      <c r="Q750" s="3449"/>
      <c r="R750" s="3449"/>
      <c r="S750" s="3450"/>
      <c r="T750" s="1430" t="s">
        <v>1382</v>
      </c>
      <c r="U750" s="1430"/>
      <c r="V750" s="1430"/>
      <c r="W750" s="1430"/>
      <c r="X750" s="1430"/>
      <c r="Y750" s="1430"/>
      <c r="Z750" s="1430"/>
      <c r="AA750" s="1430"/>
      <c r="AB750" s="1430"/>
      <c r="AC750" s="1430"/>
      <c r="AD750" s="1430"/>
      <c r="AE750" s="1430"/>
      <c r="AF750" s="1430"/>
      <c r="AG750" s="1430"/>
      <c r="AH750" s="1430"/>
      <c r="AI750" s="1430"/>
      <c r="AJ750" s="1231"/>
      <c r="AK750" s="1229"/>
    </row>
    <row r="751" spans="1:39" ht="13.5" customHeight="1">
      <c r="A751" s="1227"/>
      <c r="B751" s="1431"/>
      <c r="C751" s="1236"/>
      <c r="D751" s="1236"/>
      <c r="E751" s="1236"/>
      <c r="F751" s="3451"/>
      <c r="G751" s="3451"/>
      <c r="H751" s="3451"/>
      <c r="I751" s="3451"/>
      <c r="J751" s="3451"/>
      <c r="K751" s="3451"/>
      <c r="L751" s="3451"/>
      <c r="M751" s="3451"/>
      <c r="N751" s="3451"/>
      <c r="O751" s="3451"/>
      <c r="P751" s="3451"/>
      <c r="Q751" s="3451"/>
      <c r="R751" s="3451"/>
      <c r="S751" s="3452"/>
      <c r="T751" s="3453" t="s">
        <v>1522</v>
      </c>
      <c r="U751" s="3451"/>
      <c r="V751" s="3451"/>
      <c r="W751" s="3451"/>
      <c r="X751" s="3451"/>
      <c r="Y751" s="3451"/>
      <c r="Z751" s="3451"/>
      <c r="AA751" s="3451"/>
      <c r="AB751" s="3451"/>
      <c r="AC751" s="3451"/>
      <c r="AD751" s="3451"/>
      <c r="AE751" s="3451"/>
      <c r="AF751" s="3451"/>
      <c r="AG751" s="3451"/>
      <c r="AH751" s="3451"/>
      <c r="AI751" s="3451"/>
      <c r="AJ751" s="3452"/>
      <c r="AK751" s="1229"/>
    </row>
    <row r="752" spans="1:39" ht="13.5" customHeight="1">
      <c r="A752" s="1227"/>
      <c r="B752" s="1230" t="s">
        <v>1384</v>
      </c>
      <c r="C752" s="1430"/>
      <c r="D752" s="1430"/>
      <c r="E752" s="1430"/>
      <c r="F752" s="1430"/>
      <c r="G752" s="1430"/>
      <c r="H752" s="1430"/>
      <c r="I752" s="1430"/>
      <c r="J752" s="1430"/>
      <c r="K752" s="1430"/>
      <c r="L752" s="1430"/>
      <c r="M752" s="1430"/>
      <c r="N752" s="1430"/>
      <c r="O752" s="1430"/>
      <c r="P752" s="1430"/>
      <c r="Q752" s="1430"/>
      <c r="R752" s="1430"/>
      <c r="S752" s="1430"/>
      <c r="T752" s="1228" t="s">
        <v>1517</v>
      </c>
      <c r="U752" s="1429"/>
      <c r="V752" s="1429"/>
      <c r="W752" s="1429"/>
      <c r="X752" s="1429"/>
      <c r="Y752" s="1429"/>
      <c r="Z752" s="1429"/>
      <c r="AA752" s="1429" t="s">
        <v>864</v>
      </c>
      <c r="AB752" s="1429" t="s">
        <v>1518</v>
      </c>
      <c r="AC752" s="1429"/>
      <c r="AD752" s="1429" t="s">
        <v>865</v>
      </c>
      <c r="AE752" s="1429" t="s">
        <v>1519</v>
      </c>
      <c r="AF752" s="1429"/>
      <c r="AG752" s="1429"/>
      <c r="AH752" s="1429"/>
      <c r="AI752" s="1429"/>
      <c r="AJ752" s="1322"/>
      <c r="AK752" s="1229"/>
      <c r="AL752" s="1797"/>
    </row>
    <row r="753" spans="1:49" ht="13.5" customHeight="1">
      <c r="A753" s="1227"/>
      <c r="B753" s="3454"/>
      <c r="C753" s="3455"/>
      <c r="D753" s="3455"/>
      <c r="E753" s="3455"/>
      <c r="F753" s="3455"/>
      <c r="G753" s="3455"/>
      <c r="H753" s="3455"/>
      <c r="I753" s="3455"/>
      <c r="J753" s="3455"/>
      <c r="K753" s="3455"/>
      <c r="L753" s="3455"/>
      <c r="M753" s="3455"/>
      <c r="N753" s="3455"/>
      <c r="O753" s="3455"/>
      <c r="P753" s="3455"/>
      <c r="Q753" s="3455"/>
      <c r="R753" s="3455"/>
      <c r="S753" s="3455"/>
      <c r="T753" s="3455"/>
      <c r="U753" s="3455"/>
      <c r="V753" s="3455"/>
      <c r="W753" s="3455"/>
      <c r="X753" s="3455"/>
      <c r="Y753" s="3455"/>
      <c r="Z753" s="3455"/>
      <c r="AA753" s="3455"/>
      <c r="AB753" s="3455"/>
      <c r="AC753" s="3455"/>
      <c r="AD753" s="3455"/>
      <c r="AE753" s="3455"/>
      <c r="AF753" s="3455"/>
      <c r="AG753" s="3455"/>
      <c r="AH753" s="3455"/>
      <c r="AI753" s="3455"/>
      <c r="AJ753" s="3456"/>
      <c r="AK753" s="1229"/>
    </row>
    <row r="754" spans="1:49" ht="13.5" customHeight="1">
      <c r="A754" s="1227"/>
      <c r="B754" s="1230" t="s">
        <v>1385</v>
      </c>
      <c r="C754" s="1430"/>
      <c r="D754" s="1430"/>
      <c r="E754" s="1430"/>
      <c r="F754" s="1430"/>
      <c r="G754" s="1430"/>
      <c r="H754" s="1430"/>
      <c r="I754" s="1430"/>
      <c r="J754" s="1430"/>
      <c r="K754" s="1430"/>
      <c r="L754" s="1430"/>
      <c r="M754" s="1430"/>
      <c r="N754" s="1430"/>
      <c r="O754" s="1430"/>
      <c r="P754" s="1430"/>
      <c r="Q754" s="1430"/>
      <c r="R754" s="1430"/>
      <c r="S754" s="1430"/>
      <c r="T754" s="1430"/>
      <c r="U754" s="1430"/>
      <c r="V754" s="1430"/>
      <c r="W754" s="1430"/>
      <c r="X754" s="1430"/>
      <c r="Y754" s="1430"/>
      <c r="Z754" s="1430"/>
      <c r="AA754" s="1430"/>
      <c r="AB754" s="1430"/>
      <c r="AC754" s="1430"/>
      <c r="AD754" s="1430"/>
      <c r="AE754" s="1430"/>
      <c r="AF754" s="1430"/>
      <c r="AG754" s="1430"/>
      <c r="AH754" s="1430"/>
      <c r="AI754" s="1430"/>
      <c r="AJ754" s="1231"/>
      <c r="AK754" s="1229"/>
      <c r="AM754" s="1229"/>
      <c r="AN754" s="1229"/>
      <c r="AO754" s="1229"/>
      <c r="AP754" s="1229"/>
      <c r="AQ754" s="1229"/>
      <c r="AR754" s="1229"/>
      <c r="AS754" s="1229"/>
      <c r="AT754" s="1229"/>
      <c r="AU754" s="1229"/>
      <c r="AV754" s="1229"/>
      <c r="AW754" s="1229"/>
    </row>
    <row r="755" spans="1:49" ht="13.5" hidden="1" customHeight="1">
      <c r="A755" s="1227"/>
      <c r="B755" s="1432"/>
      <c r="C755" s="1433"/>
      <c r="D755" s="1433"/>
      <c r="E755" s="1433"/>
      <c r="F755" s="1433"/>
      <c r="G755" s="1433"/>
      <c r="H755" s="1433"/>
      <c r="I755" s="1433"/>
      <c r="J755" s="1433"/>
      <c r="K755" s="1433"/>
      <c r="L755" s="1433"/>
      <c r="M755" s="1433"/>
      <c r="N755" s="1433"/>
      <c r="O755" s="1433"/>
      <c r="P755" s="1433"/>
      <c r="Q755" s="1433"/>
      <c r="R755" s="1433"/>
      <c r="S755" s="1433"/>
      <c r="T755" s="1433"/>
      <c r="U755" s="1433"/>
      <c r="V755" s="1433"/>
      <c r="W755" s="1433"/>
      <c r="X755" s="1433"/>
      <c r="Y755" s="1433"/>
      <c r="Z755" s="1433"/>
      <c r="AA755" s="1433"/>
      <c r="AB755" s="1433"/>
      <c r="AC755" s="1433"/>
      <c r="AD755" s="1433"/>
      <c r="AE755" s="1433"/>
      <c r="AF755" s="1433"/>
      <c r="AG755" s="1433"/>
      <c r="AH755" s="1433"/>
      <c r="AI755" s="1433"/>
      <c r="AJ755" s="1232"/>
      <c r="AK755" s="1229"/>
      <c r="AM755" s="1229"/>
      <c r="AN755" s="1229"/>
      <c r="AO755" s="1229"/>
      <c r="AP755" s="1229"/>
      <c r="AQ755" s="1229"/>
      <c r="AR755" s="1229"/>
      <c r="AS755" s="1229"/>
      <c r="AT755" s="1229"/>
      <c r="AU755" s="1229"/>
      <c r="AV755" s="1229"/>
      <c r="AW755" s="1229"/>
    </row>
    <row r="756" spans="1:49" ht="13.5" hidden="1" customHeight="1">
      <c r="A756" s="1227"/>
      <c r="B756" s="1432"/>
      <c r="C756" s="1433"/>
      <c r="D756" s="1433"/>
      <c r="E756" s="1433"/>
      <c r="F756" s="1433"/>
      <c r="G756" s="1433"/>
      <c r="H756" s="1433"/>
      <c r="I756" s="1433"/>
      <c r="J756" s="1433"/>
      <c r="K756" s="1433"/>
      <c r="L756" s="1433"/>
      <c r="M756" s="1433"/>
      <c r="N756" s="1433"/>
      <c r="O756" s="1433"/>
      <c r="P756" s="1433"/>
      <c r="Q756" s="1433"/>
      <c r="R756" s="1433"/>
      <c r="S756" s="1433"/>
      <c r="T756" s="1433"/>
      <c r="U756" s="1433"/>
      <c r="V756" s="1433"/>
      <c r="W756" s="1433"/>
      <c r="X756" s="1433"/>
      <c r="Y756" s="1433"/>
      <c r="Z756" s="1433"/>
      <c r="AA756" s="1433"/>
      <c r="AB756" s="1433"/>
      <c r="AC756" s="1433"/>
      <c r="AD756" s="1433"/>
      <c r="AE756" s="1433"/>
      <c r="AF756" s="1433"/>
      <c r="AG756" s="1433"/>
      <c r="AH756" s="1433"/>
      <c r="AI756" s="1433"/>
      <c r="AJ756" s="1232"/>
      <c r="AK756" s="1229"/>
      <c r="AM756" s="1229"/>
      <c r="AN756" s="1229"/>
      <c r="AO756" s="1229"/>
      <c r="AP756" s="1229"/>
      <c r="AQ756" s="1229"/>
      <c r="AR756" s="1229"/>
      <c r="AS756" s="1229"/>
      <c r="AT756" s="1229"/>
      <c r="AU756" s="1229"/>
      <c r="AV756" s="1229"/>
      <c r="AW756" s="1229"/>
    </row>
    <row r="757" spans="1:49" ht="13.5" hidden="1" customHeight="1">
      <c r="A757" s="1227"/>
      <c r="B757" s="1432"/>
      <c r="C757" s="1433"/>
      <c r="D757" s="1433"/>
      <c r="E757" s="1433"/>
      <c r="F757" s="1433"/>
      <c r="G757" s="1433"/>
      <c r="H757" s="1433"/>
      <c r="I757" s="1433"/>
      <c r="J757" s="1433"/>
      <c r="K757" s="1433"/>
      <c r="L757" s="1433"/>
      <c r="M757" s="1433"/>
      <c r="N757" s="1433"/>
      <c r="O757" s="1433"/>
      <c r="P757" s="1433"/>
      <c r="Q757" s="1433"/>
      <c r="R757" s="1433"/>
      <c r="S757" s="1433"/>
      <c r="T757" s="1433"/>
      <c r="U757" s="1433"/>
      <c r="V757" s="1433"/>
      <c r="W757" s="1433"/>
      <c r="X757" s="1433"/>
      <c r="Y757" s="1433"/>
      <c r="Z757" s="1433"/>
      <c r="AA757" s="1433"/>
      <c r="AB757" s="1433"/>
      <c r="AC757" s="1433"/>
      <c r="AD757" s="1433"/>
      <c r="AE757" s="1433"/>
      <c r="AF757" s="1433"/>
      <c r="AG757" s="1433"/>
      <c r="AH757" s="1433"/>
      <c r="AI757" s="1433"/>
      <c r="AJ757" s="1232"/>
      <c r="AK757" s="1229"/>
      <c r="AM757" s="1229"/>
      <c r="AN757" s="1229"/>
      <c r="AO757" s="1229"/>
      <c r="AP757" s="1229"/>
      <c r="AQ757" s="1229"/>
      <c r="AR757" s="1229"/>
      <c r="AS757" s="1229"/>
      <c r="AT757" s="1229"/>
      <c r="AU757" s="1229"/>
      <c r="AV757" s="1229"/>
      <c r="AW757" s="1229"/>
    </row>
    <row r="758" spans="1:49" ht="13.5" customHeight="1">
      <c r="A758" s="1227"/>
      <c r="B758" s="1432"/>
      <c r="C758" s="1433"/>
      <c r="D758" s="1433"/>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3"/>
      <c r="AF758" s="1433"/>
      <c r="AG758" s="1433"/>
      <c r="AH758" s="1433"/>
      <c r="AI758" s="1433"/>
      <c r="AJ758" s="1232"/>
      <c r="AK758" s="1229"/>
      <c r="AM758" s="1229"/>
      <c r="AN758" s="1229"/>
      <c r="AO758" s="1229"/>
      <c r="AP758" s="1229"/>
      <c r="AQ758" s="1229"/>
      <c r="AR758" s="1229"/>
      <c r="AS758" s="1229"/>
      <c r="AT758" s="1229"/>
      <c r="AU758" s="1229"/>
      <c r="AV758" s="1229"/>
      <c r="AW758" s="1229"/>
    </row>
    <row r="759" spans="1:49" ht="13.5" customHeight="1">
      <c r="A759" s="1227"/>
      <c r="B759" s="1432"/>
      <c r="C759" s="1433"/>
      <c r="D759" s="1433"/>
      <c r="E759" s="1433"/>
      <c r="F759" s="1433"/>
      <c r="G759" s="1433"/>
      <c r="H759" s="1433"/>
      <c r="I759" s="1433"/>
      <c r="J759" s="1433"/>
      <c r="K759" s="1433"/>
      <c r="L759" s="1433"/>
      <c r="M759" s="1433"/>
      <c r="N759" s="1433"/>
      <c r="O759" s="1433"/>
      <c r="P759" s="1433"/>
      <c r="Q759" s="1433"/>
      <c r="R759" s="1433"/>
      <c r="S759" s="1433"/>
      <c r="T759" s="1433"/>
      <c r="U759" s="1433"/>
      <c r="V759" s="1433"/>
      <c r="W759" s="1433"/>
      <c r="X759" s="1433"/>
      <c r="Y759" s="1433"/>
      <c r="Z759" s="1433"/>
      <c r="AA759" s="1433"/>
      <c r="AB759" s="1433"/>
      <c r="AC759" s="1433"/>
      <c r="AD759" s="1433"/>
      <c r="AE759" s="1433"/>
      <c r="AF759" s="1433"/>
      <c r="AG759" s="1433"/>
      <c r="AH759" s="1433"/>
      <c r="AI759" s="1433"/>
      <c r="AJ759" s="1232"/>
      <c r="AK759" s="1229"/>
      <c r="AM759" s="1229"/>
      <c r="AN759" s="1229"/>
      <c r="AO759" s="1229"/>
      <c r="AP759" s="1229"/>
      <c r="AQ759" s="1229"/>
      <c r="AR759" s="1229"/>
      <c r="AS759" s="1229"/>
      <c r="AT759" s="1229"/>
      <c r="AU759" s="1229"/>
      <c r="AV759" s="1229"/>
      <c r="AW759" s="1229"/>
    </row>
    <row r="760" spans="1:49" ht="14">
      <c r="A760" s="1227"/>
      <c r="B760" s="1432"/>
      <c r="C760" s="1433"/>
      <c r="D760" s="1433"/>
      <c r="E760" s="1433"/>
      <c r="F760" s="1433"/>
      <c r="G760" s="1433"/>
      <c r="H760" s="1433"/>
      <c r="I760" s="1433"/>
      <c r="J760" s="1433"/>
      <c r="K760" s="1433"/>
      <c r="L760" s="1433"/>
      <c r="M760" s="1433"/>
      <c r="N760" s="1433"/>
      <c r="O760" s="1433"/>
      <c r="P760" s="1433"/>
      <c r="Q760" s="1433"/>
      <c r="R760" s="1433"/>
      <c r="S760" s="1433"/>
      <c r="T760" s="1433"/>
      <c r="U760" s="1433"/>
      <c r="V760" s="1433"/>
      <c r="W760" s="1433"/>
      <c r="X760" s="1433"/>
      <c r="Y760" s="1433"/>
      <c r="Z760" s="1433"/>
      <c r="AA760" s="1433"/>
      <c r="AB760" s="1433"/>
      <c r="AC760" s="1433"/>
      <c r="AD760" s="1433"/>
      <c r="AE760" s="1433"/>
      <c r="AF760" s="1433"/>
      <c r="AG760" s="1433"/>
      <c r="AH760" s="1433"/>
      <c r="AI760" s="1433"/>
      <c r="AJ760" s="1232"/>
      <c r="AK760" s="1229"/>
      <c r="AM760" s="1229"/>
      <c r="AN760" s="1229"/>
      <c r="AO760" s="1229"/>
      <c r="AP760" s="1229"/>
      <c r="AQ760" s="1229"/>
      <c r="AR760" s="1229"/>
      <c r="AS760" s="1229"/>
      <c r="AT760" s="1229"/>
      <c r="AU760" s="1229"/>
      <c r="AV760" s="1229"/>
      <c r="AW760" s="1229"/>
    </row>
    <row r="761" spans="1:49" ht="14">
      <c r="A761" s="1227"/>
      <c r="B761" s="1432"/>
      <c r="C761" s="1433"/>
      <c r="D761" s="1433"/>
      <c r="E761" s="1433"/>
      <c r="F761" s="1433"/>
      <c r="G761" s="1433"/>
      <c r="H761" s="1433"/>
      <c r="I761" s="1433"/>
      <c r="J761" s="1433"/>
      <c r="K761" s="1433"/>
      <c r="L761" s="1433"/>
      <c r="M761" s="1433"/>
      <c r="N761" s="1433"/>
      <c r="O761" s="1433"/>
      <c r="P761" s="1433"/>
      <c r="Q761" s="1433"/>
      <c r="R761" s="1433"/>
      <c r="S761" s="1433"/>
      <c r="T761" s="1433"/>
      <c r="U761" s="1433"/>
      <c r="V761" s="1433"/>
      <c r="W761" s="1433"/>
      <c r="X761" s="1433"/>
      <c r="Y761" s="1433"/>
      <c r="Z761" s="1433"/>
      <c r="AA761" s="1433"/>
      <c r="AB761" s="1433"/>
      <c r="AC761" s="1433"/>
      <c r="AD761" s="1433"/>
      <c r="AE761" s="1433"/>
      <c r="AF761" s="1433"/>
      <c r="AG761" s="1433"/>
      <c r="AH761" s="1433"/>
      <c r="AI761" s="1433"/>
      <c r="AJ761" s="1232"/>
      <c r="AK761" s="1229"/>
      <c r="AM761" s="1229"/>
      <c r="AN761" s="1229"/>
      <c r="AO761" s="1229"/>
      <c r="AP761" s="1229"/>
      <c r="AQ761" s="1229"/>
      <c r="AR761" s="1229"/>
      <c r="AS761" s="1229"/>
      <c r="AT761" s="1229"/>
      <c r="AU761" s="1229"/>
      <c r="AV761" s="1229"/>
      <c r="AW761" s="1229"/>
    </row>
    <row r="762" spans="1:49" ht="14">
      <c r="A762" s="1227"/>
      <c r="B762" s="1432"/>
      <c r="C762" s="1433"/>
      <c r="D762" s="1433"/>
      <c r="E762" s="1433"/>
      <c r="F762" s="1433"/>
      <c r="G762" s="1433"/>
      <c r="H762" s="1433"/>
      <c r="I762" s="1433"/>
      <c r="J762" s="1433"/>
      <c r="K762" s="1433"/>
      <c r="L762" s="1433"/>
      <c r="M762" s="1433"/>
      <c r="N762" s="1433"/>
      <c r="O762" s="1433"/>
      <c r="P762" s="1433"/>
      <c r="Q762" s="1433"/>
      <c r="R762" s="1433"/>
      <c r="S762" s="1433"/>
      <c r="T762" s="1433"/>
      <c r="U762" s="1433"/>
      <c r="V762" s="1433"/>
      <c r="W762" s="1433"/>
      <c r="X762" s="1433"/>
      <c r="Y762" s="1433"/>
      <c r="Z762" s="1433"/>
      <c r="AA762" s="1433"/>
      <c r="AB762" s="1433"/>
      <c r="AC762" s="1433"/>
      <c r="AD762" s="1433"/>
      <c r="AE762" s="1433"/>
      <c r="AF762" s="1433"/>
      <c r="AG762" s="1433"/>
      <c r="AH762" s="1433"/>
      <c r="AI762" s="1433"/>
      <c r="AJ762" s="1232"/>
      <c r="AK762" s="1229"/>
      <c r="AM762" s="1229"/>
      <c r="AN762" s="1229"/>
      <c r="AO762" s="1229"/>
      <c r="AP762" s="1229"/>
      <c r="AQ762" s="1229"/>
      <c r="AR762" s="1229"/>
      <c r="AS762" s="1229"/>
      <c r="AT762" s="1229"/>
      <c r="AU762" s="1229"/>
      <c r="AV762" s="1229"/>
      <c r="AW762" s="1229"/>
    </row>
    <row r="763" spans="1:49">
      <c r="A763" s="1455"/>
      <c r="B763" s="1512"/>
      <c r="C763" s="1455"/>
      <c r="D763" s="1455"/>
      <c r="E763" s="1455"/>
      <c r="F763" s="1455"/>
      <c r="G763" s="1455"/>
      <c r="H763" s="1455"/>
      <c r="I763" s="1455"/>
      <c r="J763" s="1455"/>
      <c r="K763" s="1455"/>
      <c r="L763" s="1455"/>
      <c r="M763" s="1455"/>
      <c r="N763" s="1455"/>
      <c r="O763" s="1455"/>
      <c r="P763" s="1455"/>
      <c r="Q763" s="1455"/>
      <c r="R763" s="1455"/>
      <c r="S763" s="1455"/>
      <c r="T763" s="1455"/>
      <c r="U763" s="1455"/>
      <c r="V763" s="1455"/>
      <c r="W763" s="1455"/>
      <c r="X763" s="1455"/>
      <c r="Y763" s="1455"/>
      <c r="Z763" s="1455"/>
      <c r="AA763" s="1455"/>
      <c r="AB763" s="1455"/>
      <c r="AC763" s="1455"/>
      <c r="AD763" s="1455"/>
      <c r="AE763" s="1455"/>
      <c r="AF763" s="1455"/>
      <c r="AG763" s="1455"/>
      <c r="AH763" s="1455"/>
      <c r="AI763" s="1455"/>
      <c r="AJ763" s="1513"/>
      <c r="AK763" s="1455"/>
      <c r="AM763" s="1229"/>
      <c r="AN763" s="1229"/>
      <c r="AO763" s="1229"/>
      <c r="AP763" s="1229"/>
      <c r="AQ763" s="1229"/>
      <c r="AR763" s="1229"/>
      <c r="AS763" s="1229"/>
      <c r="AT763" s="1229"/>
      <c r="AU763" s="1229"/>
      <c r="AV763" s="1229"/>
      <c r="AW763" s="1229"/>
    </row>
    <row r="764" spans="1:49">
      <c r="B764" s="1514"/>
      <c r="AJ764" s="1461"/>
      <c r="AM764" s="1229"/>
      <c r="AN764" s="1229"/>
      <c r="AO764" s="1229"/>
      <c r="AP764" s="1229"/>
      <c r="AQ764" s="1229"/>
      <c r="AR764" s="1229"/>
      <c r="AS764" s="1229"/>
      <c r="AT764" s="1229"/>
      <c r="AU764" s="1229"/>
      <c r="AV764" s="1229"/>
      <c r="AW764" s="1229"/>
    </row>
    <row r="765" spans="1:49">
      <c r="B765" s="1514"/>
      <c r="AJ765" s="1461"/>
      <c r="AM765" s="1229"/>
      <c r="AN765" s="1229"/>
      <c r="AO765" s="1229"/>
      <c r="AP765" s="1229"/>
      <c r="AQ765" s="1229"/>
      <c r="AR765" s="1229"/>
      <c r="AS765" s="1229"/>
      <c r="AT765" s="1229"/>
      <c r="AU765" s="1229"/>
      <c r="AV765" s="1229"/>
      <c r="AW765" s="1229"/>
    </row>
    <row r="766" spans="1:49" s="1229" customFormat="1">
      <c r="A766" s="1226"/>
      <c r="B766" s="1515"/>
      <c r="C766" s="1462"/>
      <c r="D766" s="1462"/>
      <c r="E766" s="1462"/>
      <c r="F766" s="1462"/>
      <c r="G766" s="1462"/>
      <c r="H766" s="1462"/>
      <c r="I766" s="1462"/>
      <c r="J766" s="1462"/>
      <c r="K766" s="1462"/>
      <c r="L766" s="1462"/>
      <c r="M766" s="1462"/>
      <c r="N766" s="1462"/>
      <c r="O766" s="1462"/>
      <c r="P766" s="1462"/>
      <c r="Q766" s="1462"/>
      <c r="R766" s="1462"/>
      <c r="S766" s="1462"/>
      <c r="T766" s="1462"/>
      <c r="U766" s="1462"/>
      <c r="V766" s="1462"/>
      <c r="W766" s="1462"/>
      <c r="X766" s="1462"/>
      <c r="Y766" s="1462"/>
      <c r="Z766" s="1462"/>
      <c r="AA766" s="1462"/>
      <c r="AB766" s="1462"/>
      <c r="AC766" s="1462"/>
      <c r="AD766" s="1462"/>
      <c r="AE766" s="1462"/>
      <c r="AF766" s="1462"/>
      <c r="AG766" s="1462"/>
      <c r="AH766" s="1462"/>
      <c r="AI766" s="1462"/>
      <c r="AJ766" s="1463"/>
      <c r="AK766" s="1226"/>
    </row>
    <row r="767" spans="1:49" s="1229" customFormat="1">
      <c r="A767" s="1226"/>
      <c r="B767" s="1226"/>
      <c r="C767" s="1226"/>
      <c r="D767" s="1226"/>
      <c r="E767" s="1226"/>
      <c r="F767" s="1226"/>
      <c r="G767" s="1226"/>
      <c r="H767" s="1226"/>
      <c r="I767" s="1226"/>
      <c r="J767" s="1226"/>
      <c r="K767" s="1226"/>
      <c r="L767" s="1226"/>
      <c r="M767" s="1233"/>
      <c r="N767" s="1233"/>
      <c r="O767" s="1233"/>
      <c r="P767" s="1233"/>
      <c r="Q767" s="1233"/>
      <c r="R767" s="1233"/>
      <c r="S767" s="1233"/>
      <c r="T767" s="1233"/>
      <c r="U767" s="1233"/>
      <c r="V767" s="1233"/>
      <c r="W767" s="1233"/>
      <c r="X767" s="1233"/>
      <c r="Y767" s="1226"/>
      <c r="Z767" s="1226"/>
      <c r="AA767" s="1226"/>
      <c r="AB767" s="1226"/>
      <c r="AC767" s="1226"/>
      <c r="AD767" s="1226"/>
      <c r="AE767" s="1226"/>
      <c r="AF767" s="1226"/>
      <c r="AG767" s="1226"/>
      <c r="AH767" s="1226"/>
      <c r="AI767" s="1226"/>
      <c r="AJ767" s="1226"/>
      <c r="AK767" s="1226"/>
    </row>
    <row r="768" spans="1:49" s="1229" customFormat="1">
      <c r="A768" s="1226"/>
      <c r="B768" s="1226"/>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M768" s="1455"/>
      <c r="AN768" s="1455"/>
      <c r="AO768" s="1455"/>
      <c r="AP768" s="1455"/>
      <c r="AQ768" s="1455"/>
      <c r="AR768" s="1455"/>
      <c r="AS768" s="1455"/>
      <c r="AT768" s="1455"/>
      <c r="AU768" s="1455"/>
      <c r="AV768" s="1455"/>
      <c r="AW768" s="1455"/>
    </row>
    <row r="769" spans="1:51" s="1229" customFormat="1" ht="15">
      <c r="A769" s="2800"/>
      <c r="B769" s="3145" t="s">
        <v>1463</v>
      </c>
      <c r="C769" s="3145"/>
      <c r="D769" s="3145"/>
      <c r="E769" s="3145"/>
      <c r="F769" s="3145"/>
      <c r="G769" s="3145"/>
      <c r="H769" s="3145"/>
      <c r="I769" s="3145"/>
      <c r="J769" s="3145"/>
      <c r="K769" s="3145"/>
      <c r="L769" s="3145"/>
      <c r="M769" s="3145"/>
      <c r="N769" s="3145"/>
      <c r="O769" s="3145"/>
      <c r="P769" s="3145"/>
      <c r="Q769" s="3145"/>
      <c r="R769" s="3145"/>
      <c r="S769" s="3145"/>
      <c r="T769" s="3145"/>
      <c r="U769" s="3145"/>
      <c r="V769" s="3145"/>
      <c r="W769" s="3145"/>
      <c r="X769" s="3145"/>
      <c r="Y769" s="3145"/>
      <c r="Z769" s="3145"/>
      <c r="AA769" s="3145"/>
      <c r="AB769" s="3145"/>
      <c r="AC769" s="3145"/>
      <c r="AD769" s="3145"/>
      <c r="AE769" s="3145"/>
      <c r="AF769" s="3145"/>
      <c r="AG769" s="3145"/>
      <c r="AH769" s="3145"/>
      <c r="AI769" s="3145"/>
      <c r="AJ769" s="2800"/>
      <c r="AK769" s="2800"/>
      <c r="AM769" s="1233"/>
      <c r="AN769" s="1233"/>
      <c r="AO769" s="1226"/>
      <c r="AP769" s="1226"/>
      <c r="AQ769" s="1226"/>
      <c r="AR769" s="1226"/>
      <c r="AS769" s="1226"/>
      <c r="AT769" s="1226"/>
      <c r="AU769" s="1226"/>
      <c r="AV769" s="1226"/>
      <c r="AW769" s="1226"/>
    </row>
    <row r="770" spans="1:51" s="1229" customFormat="1" ht="17.5" customHeight="1" thickBot="1">
      <c r="A770" s="2800"/>
      <c r="B770" s="3145"/>
      <c r="C770" s="3145"/>
      <c r="D770" s="3145"/>
      <c r="E770" s="3145"/>
      <c r="F770" s="3145"/>
      <c r="G770" s="3145"/>
      <c r="H770" s="3145"/>
      <c r="I770" s="3145"/>
      <c r="J770" s="3145"/>
      <c r="K770" s="3145"/>
      <c r="L770" s="3145"/>
      <c r="M770" s="3145"/>
      <c r="N770" s="3145"/>
      <c r="O770" s="3145"/>
      <c r="P770" s="3145"/>
      <c r="Q770" s="3145"/>
      <c r="R770" s="3145"/>
      <c r="S770" s="3145"/>
      <c r="T770" s="3145"/>
      <c r="U770" s="3145"/>
      <c r="V770" s="3145"/>
      <c r="W770" s="3145"/>
      <c r="X770" s="3145"/>
      <c r="Y770" s="3145"/>
      <c r="Z770" s="3145"/>
      <c r="AA770" s="3145"/>
      <c r="AB770" s="3145"/>
      <c r="AC770" s="3145"/>
      <c r="AD770" s="3145"/>
      <c r="AE770" s="3145"/>
      <c r="AF770" s="3145"/>
      <c r="AG770" s="3145"/>
      <c r="AH770" s="3145"/>
      <c r="AI770" s="3145"/>
      <c r="AJ770" s="2800"/>
      <c r="AK770" s="2800"/>
      <c r="AM770" s="1233"/>
      <c r="AN770" s="1233"/>
      <c r="AO770" s="1226"/>
      <c r="AP770" s="1226"/>
      <c r="AQ770" s="1226"/>
      <c r="AR770" s="1226"/>
      <c r="AS770" s="1226"/>
      <c r="AT770" s="1226"/>
      <c r="AU770" s="1226"/>
      <c r="AV770" s="1226"/>
      <c r="AW770" s="1226"/>
    </row>
    <row r="771" spans="1:51" s="1229" customFormat="1" ht="36" customHeight="1">
      <c r="A771" s="3176"/>
      <c r="B771" s="3177"/>
      <c r="C771" s="3177"/>
      <c r="D771" s="3177"/>
      <c r="E771" s="3177"/>
      <c r="F771" s="3177"/>
      <c r="G771" s="3177"/>
      <c r="H771" s="3177"/>
      <c r="I771" s="3177"/>
      <c r="J771" s="3177"/>
      <c r="K771" s="3177"/>
      <c r="L771" s="3177"/>
      <c r="M771" s="3177"/>
      <c r="N771" s="3177"/>
      <c r="O771" s="3177"/>
      <c r="P771" s="3177"/>
      <c r="Q771" s="3177"/>
      <c r="R771" s="3177"/>
      <c r="S771" s="3177"/>
      <c r="T771" s="3177"/>
      <c r="U771" s="3177"/>
      <c r="V771" s="3177"/>
      <c r="W771" s="3177"/>
      <c r="X771" s="3177"/>
      <c r="Y771" s="3177"/>
      <c r="Z771" s="3177"/>
      <c r="AA771" s="3177"/>
      <c r="AB771" s="3177"/>
      <c r="AC771" s="3177"/>
      <c r="AD771" s="3177"/>
      <c r="AE771" s="3177"/>
      <c r="AF771" s="3177"/>
      <c r="AG771" s="3177"/>
      <c r="AH771" s="3177"/>
      <c r="AI771" s="3178"/>
      <c r="AJ771" s="1437"/>
      <c r="AK771" s="1944"/>
      <c r="AL771" s="1437"/>
      <c r="AM771" s="1943"/>
      <c r="AN771" s="1943"/>
      <c r="AO771" s="1943"/>
      <c r="AP771" s="1943"/>
      <c r="AQ771" s="1943"/>
      <c r="AR771" s="1943"/>
      <c r="AS771" s="1943"/>
      <c r="AT771" s="1943"/>
      <c r="AU771" s="1943"/>
      <c r="AV771" s="1437"/>
      <c r="AW771" s="1437"/>
      <c r="AX771" s="1437"/>
      <c r="AY771" s="1437"/>
    </row>
    <row r="772" spans="1:51">
      <c r="A772" s="3179"/>
      <c r="B772" s="3180"/>
      <c r="C772" s="3180"/>
      <c r="D772" s="3180"/>
      <c r="E772" s="3180"/>
      <c r="F772" s="3180"/>
      <c r="G772" s="3180"/>
      <c r="H772" s="3180"/>
      <c r="I772" s="3180"/>
      <c r="J772" s="3180"/>
      <c r="K772" s="3180"/>
      <c r="L772" s="3180"/>
      <c r="M772" s="3180"/>
      <c r="N772" s="3180"/>
      <c r="O772" s="3180"/>
      <c r="P772" s="3180"/>
      <c r="Q772" s="3180"/>
      <c r="R772" s="3180"/>
      <c r="S772" s="3180"/>
      <c r="T772" s="3180"/>
      <c r="U772" s="3180"/>
      <c r="V772" s="3180"/>
      <c r="W772" s="3180"/>
      <c r="X772" s="3180"/>
      <c r="Y772" s="3180"/>
      <c r="Z772" s="3180"/>
      <c r="AA772" s="3180"/>
      <c r="AB772" s="3180"/>
      <c r="AC772" s="3180"/>
      <c r="AD772" s="3180"/>
      <c r="AE772" s="3180"/>
      <c r="AF772" s="3180"/>
      <c r="AG772" s="3180"/>
      <c r="AH772" s="3180"/>
      <c r="AI772" s="3181"/>
      <c r="AJ772" s="1437"/>
      <c r="AK772" s="1944"/>
      <c r="AL772" s="1944"/>
      <c r="AM772" s="1834"/>
      <c r="AN772" s="1834"/>
      <c r="AO772" s="1834"/>
      <c r="AP772" s="1834"/>
      <c r="AQ772" s="1834"/>
      <c r="AR772" s="1834"/>
      <c r="AS772" s="1834"/>
      <c r="AT772" s="1834"/>
      <c r="AU772" s="1834"/>
      <c r="AV772" s="1437"/>
      <c r="AW772" s="1437"/>
      <c r="AX772" s="1437"/>
      <c r="AY772" s="1437"/>
    </row>
    <row r="773" spans="1:51">
      <c r="A773" s="3179"/>
      <c r="B773" s="3180"/>
      <c r="C773" s="3180"/>
      <c r="D773" s="3180"/>
      <c r="E773" s="3180"/>
      <c r="F773" s="3180"/>
      <c r="G773" s="3180"/>
      <c r="H773" s="3180"/>
      <c r="I773" s="3180"/>
      <c r="J773" s="3180"/>
      <c r="K773" s="3180"/>
      <c r="L773" s="3180"/>
      <c r="M773" s="3180"/>
      <c r="N773" s="3180"/>
      <c r="O773" s="3180"/>
      <c r="P773" s="3180"/>
      <c r="Q773" s="3180"/>
      <c r="R773" s="3180"/>
      <c r="S773" s="3180"/>
      <c r="T773" s="3180"/>
      <c r="U773" s="3180"/>
      <c r="V773" s="3180"/>
      <c r="W773" s="3180"/>
      <c r="X773" s="3180"/>
      <c r="Y773" s="3180"/>
      <c r="Z773" s="3180"/>
      <c r="AA773" s="3180"/>
      <c r="AB773" s="3180"/>
      <c r="AC773" s="3180"/>
      <c r="AD773" s="3180"/>
      <c r="AE773" s="3180"/>
      <c r="AF773" s="3180"/>
      <c r="AG773" s="3180"/>
      <c r="AH773" s="3180"/>
      <c r="AI773" s="3181"/>
      <c r="AJ773" s="1437"/>
      <c r="AK773" s="1944"/>
      <c r="AL773" s="1944"/>
      <c r="AM773" s="1834"/>
      <c r="AN773" s="1834"/>
      <c r="AO773" s="1834"/>
      <c r="AP773" s="1834"/>
      <c r="AQ773" s="1834"/>
      <c r="AR773" s="1834"/>
      <c r="AS773" s="1834"/>
      <c r="AT773" s="1834"/>
      <c r="AU773" s="1834"/>
      <c r="AV773" s="1437"/>
      <c r="AW773" s="1437"/>
      <c r="AX773" s="1437"/>
      <c r="AY773" s="1437"/>
    </row>
    <row r="774" spans="1:51">
      <c r="A774" s="3179"/>
      <c r="B774" s="3180"/>
      <c r="C774" s="3180"/>
      <c r="D774" s="3180"/>
      <c r="E774" s="3180"/>
      <c r="F774" s="3180"/>
      <c r="G774" s="3180"/>
      <c r="H774" s="3180"/>
      <c r="I774" s="3180"/>
      <c r="J774" s="3180"/>
      <c r="K774" s="3180"/>
      <c r="L774" s="3180"/>
      <c r="M774" s="3180"/>
      <c r="N774" s="3180"/>
      <c r="O774" s="3180"/>
      <c r="P774" s="3180"/>
      <c r="Q774" s="3180"/>
      <c r="R774" s="3180"/>
      <c r="S774" s="3180"/>
      <c r="T774" s="3180"/>
      <c r="U774" s="3180"/>
      <c r="V774" s="3180"/>
      <c r="W774" s="3180"/>
      <c r="X774" s="3180"/>
      <c r="Y774" s="3180"/>
      <c r="Z774" s="3180"/>
      <c r="AA774" s="3180"/>
      <c r="AB774" s="3180"/>
      <c r="AC774" s="3180"/>
      <c r="AD774" s="3180"/>
      <c r="AE774" s="3180"/>
      <c r="AF774" s="3180"/>
      <c r="AG774" s="3180"/>
      <c r="AH774" s="3180"/>
      <c r="AI774" s="3181"/>
      <c r="AJ774" s="1437"/>
      <c r="AK774" s="1944"/>
      <c r="AL774" s="1944"/>
      <c r="AM774" s="3156" t="s">
        <v>1950</v>
      </c>
      <c r="AN774" s="3156"/>
      <c r="AO774" s="3156"/>
      <c r="AP774" s="3156"/>
      <c r="AQ774" s="3156"/>
      <c r="AR774" s="3156"/>
      <c r="AS774" s="3156"/>
      <c r="AT774" s="3156"/>
      <c r="AU774" s="3156"/>
      <c r="AV774" s="1437"/>
      <c r="AW774" s="1437"/>
      <c r="AX774" s="1437"/>
      <c r="AY774" s="1437"/>
    </row>
    <row r="775" spans="1:51">
      <c r="A775" s="3179"/>
      <c r="B775" s="3180"/>
      <c r="C775" s="3180"/>
      <c r="D775" s="3180"/>
      <c r="E775" s="3180"/>
      <c r="F775" s="3180"/>
      <c r="G775" s="3180"/>
      <c r="H775" s="3180"/>
      <c r="I775" s="3180"/>
      <c r="J775" s="3180"/>
      <c r="K775" s="3180"/>
      <c r="L775" s="3180"/>
      <c r="M775" s="3180"/>
      <c r="N775" s="3180"/>
      <c r="O775" s="3180"/>
      <c r="P775" s="3180"/>
      <c r="Q775" s="3180"/>
      <c r="R775" s="3180"/>
      <c r="S775" s="3180"/>
      <c r="T775" s="3180"/>
      <c r="U775" s="3180"/>
      <c r="V775" s="3180"/>
      <c r="W775" s="3180"/>
      <c r="X775" s="3180"/>
      <c r="Y775" s="3180"/>
      <c r="Z775" s="3180"/>
      <c r="AA775" s="3180"/>
      <c r="AB775" s="3180"/>
      <c r="AC775" s="3180"/>
      <c r="AD775" s="3180"/>
      <c r="AE775" s="3180"/>
      <c r="AF775" s="3180"/>
      <c r="AG775" s="3180"/>
      <c r="AH775" s="3180"/>
      <c r="AI775" s="3181"/>
      <c r="AJ775" s="1437"/>
      <c r="AK775" s="1944"/>
      <c r="AL775" s="1944"/>
      <c r="AM775" s="3156"/>
      <c r="AN775" s="3156"/>
      <c r="AO775" s="3156"/>
      <c r="AP775" s="3156"/>
      <c r="AQ775" s="3156"/>
      <c r="AR775" s="3156"/>
      <c r="AS775" s="3156"/>
      <c r="AT775" s="3156"/>
      <c r="AU775" s="3156"/>
      <c r="AV775" s="1437"/>
      <c r="AW775" s="1437"/>
      <c r="AX775" s="1437"/>
      <c r="AY775" s="1437"/>
    </row>
    <row r="776" spans="1:51" s="1229" customFormat="1">
      <c r="A776" s="3179"/>
      <c r="B776" s="3180"/>
      <c r="C776" s="3180"/>
      <c r="D776" s="3180"/>
      <c r="E776" s="3180"/>
      <c r="F776" s="3180"/>
      <c r="G776" s="3180"/>
      <c r="H776" s="3180"/>
      <c r="I776" s="3180"/>
      <c r="J776" s="3180"/>
      <c r="K776" s="3180"/>
      <c r="L776" s="3180"/>
      <c r="M776" s="3180"/>
      <c r="N776" s="3180"/>
      <c r="O776" s="3180"/>
      <c r="P776" s="3180"/>
      <c r="Q776" s="3180"/>
      <c r="R776" s="3180"/>
      <c r="S776" s="3180"/>
      <c r="T776" s="3180"/>
      <c r="U776" s="3180"/>
      <c r="V776" s="3180"/>
      <c r="W776" s="3180"/>
      <c r="X776" s="3180"/>
      <c r="Y776" s="3180"/>
      <c r="Z776" s="3180"/>
      <c r="AA776" s="3180"/>
      <c r="AB776" s="3180"/>
      <c r="AC776" s="3180"/>
      <c r="AD776" s="3180"/>
      <c r="AE776" s="3180"/>
      <c r="AF776" s="3180"/>
      <c r="AG776" s="3180"/>
      <c r="AH776" s="3180"/>
      <c r="AI776" s="3181"/>
      <c r="AJ776" s="1437"/>
      <c r="AK776" s="1944"/>
      <c r="AL776" s="1944"/>
      <c r="AM776" s="3156"/>
      <c r="AN776" s="3156"/>
      <c r="AO776" s="3156"/>
      <c r="AP776" s="3156"/>
      <c r="AQ776" s="3156"/>
      <c r="AR776" s="3156"/>
      <c r="AS776" s="3156"/>
      <c r="AT776" s="3156"/>
      <c r="AU776" s="3156"/>
      <c r="AV776" s="1437"/>
      <c r="AW776" s="1437"/>
      <c r="AX776" s="1437"/>
      <c r="AY776" s="1437"/>
    </row>
    <row r="777" spans="1:51" s="1229" customFormat="1">
      <c r="A777" s="3179"/>
      <c r="B777" s="3180"/>
      <c r="C777" s="3180"/>
      <c r="D777" s="3180"/>
      <c r="E777" s="3180"/>
      <c r="F777" s="3180"/>
      <c r="G777" s="3180"/>
      <c r="H777" s="3180"/>
      <c r="I777" s="3180"/>
      <c r="J777" s="3180"/>
      <c r="K777" s="3180"/>
      <c r="L777" s="3180"/>
      <c r="M777" s="3180"/>
      <c r="N777" s="3180"/>
      <c r="O777" s="3180"/>
      <c r="P777" s="3180"/>
      <c r="Q777" s="3180"/>
      <c r="R777" s="3180"/>
      <c r="S777" s="3180"/>
      <c r="T777" s="3180"/>
      <c r="U777" s="3180"/>
      <c r="V777" s="3180"/>
      <c r="W777" s="3180"/>
      <c r="X777" s="3180"/>
      <c r="Y777" s="3180"/>
      <c r="Z777" s="3180"/>
      <c r="AA777" s="3180"/>
      <c r="AB777" s="3180"/>
      <c r="AC777" s="3180"/>
      <c r="AD777" s="3180"/>
      <c r="AE777" s="3180"/>
      <c r="AF777" s="3180"/>
      <c r="AG777" s="3180"/>
      <c r="AH777" s="3180"/>
      <c r="AI777" s="3181"/>
      <c r="AJ777" s="1437"/>
      <c r="AK777" s="1944"/>
      <c r="AL777" s="1944"/>
      <c r="AM777" s="3156"/>
      <c r="AN777" s="3156"/>
      <c r="AO777" s="3156"/>
      <c r="AP777" s="3156"/>
      <c r="AQ777" s="3156"/>
      <c r="AR777" s="3156"/>
      <c r="AS777" s="3156"/>
      <c r="AT777" s="3156"/>
      <c r="AU777" s="3156"/>
      <c r="AV777" s="1437"/>
      <c r="AW777" s="1437"/>
      <c r="AX777" s="1437"/>
      <c r="AY777" s="1437"/>
    </row>
    <row r="778" spans="1:51" s="1229" customFormat="1">
      <c r="A778" s="3179"/>
      <c r="B778" s="3180"/>
      <c r="C778" s="3180"/>
      <c r="D778" s="3180"/>
      <c r="E778" s="3180"/>
      <c r="F778" s="3180"/>
      <c r="G778" s="3180"/>
      <c r="H778" s="3180"/>
      <c r="I778" s="3180"/>
      <c r="J778" s="3180"/>
      <c r="K778" s="3180"/>
      <c r="L778" s="3180"/>
      <c r="M778" s="3180"/>
      <c r="N778" s="3180"/>
      <c r="O778" s="3180"/>
      <c r="P778" s="3180"/>
      <c r="Q778" s="3180"/>
      <c r="R778" s="3180"/>
      <c r="S778" s="3180"/>
      <c r="T778" s="3180"/>
      <c r="U778" s="3180"/>
      <c r="V778" s="3180"/>
      <c r="W778" s="3180"/>
      <c r="X778" s="3180"/>
      <c r="Y778" s="3180"/>
      <c r="Z778" s="3180"/>
      <c r="AA778" s="3180"/>
      <c r="AB778" s="3180"/>
      <c r="AC778" s="3180"/>
      <c r="AD778" s="3180"/>
      <c r="AE778" s="3180"/>
      <c r="AF778" s="3180"/>
      <c r="AG778" s="3180"/>
      <c r="AH778" s="3180"/>
      <c r="AI778" s="3181"/>
      <c r="AJ778" s="1437"/>
      <c r="AK778" s="1944"/>
      <c r="AL778" s="1944"/>
      <c r="AM778" s="3156"/>
      <c r="AN778" s="3156"/>
      <c r="AO778" s="3156"/>
      <c r="AP778" s="3156"/>
      <c r="AQ778" s="3156"/>
      <c r="AR778" s="3156"/>
      <c r="AS778" s="3156"/>
      <c r="AT778" s="3156"/>
      <c r="AU778" s="3156"/>
      <c r="AV778" s="1437"/>
      <c r="AW778" s="1437"/>
      <c r="AX778" s="1437"/>
      <c r="AY778" s="1437"/>
    </row>
    <row r="779" spans="1:51" s="1229" customFormat="1">
      <c r="A779" s="3179"/>
      <c r="B779" s="3180"/>
      <c r="C779" s="3180"/>
      <c r="D779" s="3180"/>
      <c r="E779" s="3180"/>
      <c r="F779" s="3180"/>
      <c r="G779" s="3180"/>
      <c r="H779" s="3180"/>
      <c r="I779" s="3180"/>
      <c r="J779" s="3180"/>
      <c r="K779" s="3180"/>
      <c r="L779" s="3180"/>
      <c r="M779" s="3180"/>
      <c r="N779" s="3180"/>
      <c r="O779" s="3180"/>
      <c r="P779" s="3180"/>
      <c r="Q779" s="3180"/>
      <c r="R779" s="3180"/>
      <c r="S779" s="3180"/>
      <c r="T779" s="3180"/>
      <c r="U779" s="3180"/>
      <c r="V779" s="3180"/>
      <c r="W779" s="3180"/>
      <c r="X779" s="3180"/>
      <c r="Y779" s="3180"/>
      <c r="Z779" s="3180"/>
      <c r="AA779" s="3180"/>
      <c r="AB779" s="3180"/>
      <c r="AC779" s="3180"/>
      <c r="AD779" s="3180"/>
      <c r="AE779" s="3180"/>
      <c r="AF779" s="3180"/>
      <c r="AG779" s="3180"/>
      <c r="AH779" s="3180"/>
      <c r="AI779" s="3181"/>
      <c r="AJ779" s="1437"/>
      <c r="AK779" s="1944"/>
      <c r="AL779" s="1944"/>
      <c r="AM779" s="1834"/>
      <c r="AN779" s="1834"/>
      <c r="AO779" s="1834"/>
      <c r="AP779" s="1834"/>
      <c r="AQ779" s="1834"/>
      <c r="AR779" s="1834"/>
      <c r="AS779" s="1834"/>
      <c r="AT779" s="1834"/>
      <c r="AU779" s="1834"/>
      <c r="AV779" s="1437"/>
      <c r="AW779" s="1437"/>
      <c r="AX779" s="1437"/>
      <c r="AY779" s="1437"/>
    </row>
    <row r="780" spans="1:51" s="1229" customFormat="1" ht="16.149999999999999" customHeight="1" thickBot="1">
      <c r="A780" s="3179"/>
      <c r="B780" s="3180"/>
      <c r="C780" s="3180"/>
      <c r="D780" s="3180"/>
      <c r="E780" s="3180"/>
      <c r="F780" s="3180"/>
      <c r="G780" s="3180"/>
      <c r="H780" s="3180"/>
      <c r="I780" s="3180"/>
      <c r="J780" s="3180"/>
      <c r="K780" s="3180"/>
      <c r="L780" s="3180"/>
      <c r="M780" s="3180"/>
      <c r="N780" s="3180"/>
      <c r="O780" s="3180"/>
      <c r="P780" s="3180"/>
      <c r="Q780" s="3180"/>
      <c r="R780" s="3180"/>
      <c r="S780" s="3180"/>
      <c r="T780" s="3180"/>
      <c r="U780" s="3180"/>
      <c r="V780" s="3180"/>
      <c r="W780" s="3180"/>
      <c r="X780" s="3180"/>
      <c r="Y780" s="3180"/>
      <c r="Z780" s="3180"/>
      <c r="AA780" s="3180"/>
      <c r="AB780" s="3180"/>
      <c r="AC780" s="3180"/>
      <c r="AD780" s="3180"/>
      <c r="AE780" s="3180"/>
      <c r="AF780" s="3180"/>
      <c r="AG780" s="3180"/>
      <c r="AH780" s="3180"/>
      <c r="AI780" s="3181"/>
      <c r="AJ780" s="1437"/>
      <c r="AK780" s="1944"/>
      <c r="AL780" s="1944"/>
      <c r="AM780" s="1455" t="s">
        <v>1951</v>
      </c>
      <c r="AN780" s="1946"/>
      <c r="AO780" s="1946"/>
      <c r="AP780" s="1946"/>
      <c r="AQ780" s="1946"/>
      <c r="AR780" s="1946"/>
      <c r="AS780" s="1946"/>
      <c r="AT780" s="1946"/>
      <c r="AU780" s="1946"/>
      <c r="AV780" s="1437"/>
      <c r="AW780" s="1437"/>
      <c r="AX780" s="1437"/>
      <c r="AY780" s="1437"/>
    </row>
    <row r="781" spans="1:51" s="1229" customFormat="1" ht="28.15" customHeight="1">
      <c r="A781" s="3179"/>
      <c r="B781" s="3180"/>
      <c r="C781" s="3180"/>
      <c r="D781" s="3180"/>
      <c r="E781" s="3180"/>
      <c r="F781" s="3180"/>
      <c r="G781" s="3180"/>
      <c r="H781" s="3180"/>
      <c r="I781" s="3180"/>
      <c r="J781" s="3180"/>
      <c r="K781" s="3180"/>
      <c r="L781" s="3180"/>
      <c r="M781" s="3180"/>
      <c r="N781" s="3180"/>
      <c r="O781" s="3180"/>
      <c r="P781" s="3180"/>
      <c r="Q781" s="3180"/>
      <c r="R781" s="3180"/>
      <c r="S781" s="3180"/>
      <c r="T781" s="3180"/>
      <c r="U781" s="3180"/>
      <c r="V781" s="3180"/>
      <c r="W781" s="3180"/>
      <c r="X781" s="3180"/>
      <c r="Y781" s="3180"/>
      <c r="Z781" s="3180"/>
      <c r="AA781" s="3180"/>
      <c r="AB781" s="3180"/>
      <c r="AC781" s="3180"/>
      <c r="AD781" s="3180"/>
      <c r="AE781" s="3180"/>
      <c r="AF781" s="3180"/>
      <c r="AG781" s="3180"/>
      <c r="AH781" s="3180"/>
      <c r="AI781" s="3181"/>
      <c r="AJ781" s="1437"/>
      <c r="AK781" s="1944"/>
      <c r="AL781" s="1944"/>
      <c r="AM781" s="3185" t="s">
        <v>1775</v>
      </c>
      <c r="AN781" s="3186"/>
      <c r="AO781" s="3186"/>
      <c r="AP781" s="3186"/>
      <c r="AQ781" s="3186"/>
      <c r="AR781" s="3186"/>
      <c r="AS781" s="3186"/>
      <c r="AT781" s="3186"/>
      <c r="AU781" s="3187"/>
      <c r="AV781" s="1437"/>
      <c r="AW781" s="1437"/>
      <c r="AX781" s="1437"/>
      <c r="AY781" s="1437"/>
    </row>
    <row r="782" spans="1:51" s="1229" customFormat="1" ht="13.5" thickBot="1">
      <c r="A782" s="3182"/>
      <c r="B782" s="3183"/>
      <c r="C782" s="3183"/>
      <c r="D782" s="3183"/>
      <c r="E782" s="3183"/>
      <c r="F782" s="3183"/>
      <c r="G782" s="3183"/>
      <c r="H782" s="3183"/>
      <c r="I782" s="3183"/>
      <c r="J782" s="3183"/>
      <c r="K782" s="3183"/>
      <c r="L782" s="3183"/>
      <c r="M782" s="3183"/>
      <c r="N782" s="3183"/>
      <c r="O782" s="3183"/>
      <c r="P782" s="3183"/>
      <c r="Q782" s="3183"/>
      <c r="R782" s="3183"/>
      <c r="S782" s="3183"/>
      <c r="T782" s="3183"/>
      <c r="U782" s="3183"/>
      <c r="V782" s="3183"/>
      <c r="W782" s="3183"/>
      <c r="X782" s="3183"/>
      <c r="Y782" s="3183"/>
      <c r="Z782" s="3183"/>
      <c r="AA782" s="3183"/>
      <c r="AB782" s="3183"/>
      <c r="AC782" s="3183"/>
      <c r="AD782" s="3183"/>
      <c r="AE782" s="3183"/>
      <c r="AF782" s="3183"/>
      <c r="AG782" s="3183"/>
      <c r="AH782" s="3183"/>
      <c r="AI782" s="3184"/>
      <c r="AJ782" s="1437"/>
      <c r="AK782" s="1944"/>
      <c r="AL782" s="1944"/>
      <c r="AM782" s="3188"/>
      <c r="AN782" s="3156"/>
      <c r="AO782" s="3156"/>
      <c r="AP782" s="3156"/>
      <c r="AQ782" s="3156"/>
      <c r="AR782" s="3156"/>
      <c r="AS782" s="3156"/>
      <c r="AT782" s="3156"/>
      <c r="AU782" s="3189"/>
      <c r="AV782" s="1437"/>
      <c r="AW782" s="1437"/>
      <c r="AX782" s="1437"/>
      <c r="AY782" s="1437"/>
    </row>
    <row r="783" spans="1:51" s="1229" customFormat="1" ht="14">
      <c r="A783" s="1899"/>
      <c r="B783" s="1437"/>
      <c r="C783" s="1437"/>
      <c r="D783" s="1437"/>
      <c r="E783" s="1437"/>
      <c r="F783" s="1437"/>
      <c r="G783" s="1437"/>
      <c r="H783" s="1437"/>
      <c r="I783" s="1437"/>
      <c r="J783" s="1437"/>
      <c r="K783" s="1437"/>
      <c r="L783" s="1437"/>
      <c r="M783" s="1437"/>
      <c r="N783" s="1437"/>
      <c r="O783" s="1437"/>
      <c r="P783" s="1437"/>
      <c r="Q783" s="1437"/>
      <c r="R783" s="1437"/>
      <c r="S783" s="1437"/>
      <c r="T783" s="1437"/>
      <c r="U783" s="1437"/>
      <c r="V783" s="1437"/>
      <c r="W783" s="1437"/>
      <c r="X783" s="1437"/>
      <c r="Y783" s="1437"/>
      <c r="Z783" s="1437"/>
      <c r="AA783" s="1437"/>
      <c r="AB783" s="1437"/>
      <c r="AC783" s="1437"/>
      <c r="AD783" s="1437"/>
      <c r="AE783" s="1437"/>
      <c r="AF783" s="1437"/>
      <c r="AG783" s="1437"/>
      <c r="AH783" s="1437"/>
      <c r="AI783" s="1437"/>
      <c r="AJ783" s="1437"/>
      <c r="AK783" s="1437"/>
      <c r="AL783" s="1944"/>
      <c r="AM783" s="3188"/>
      <c r="AN783" s="3156"/>
      <c r="AO783" s="3156"/>
      <c r="AP783" s="3156"/>
      <c r="AQ783" s="3156"/>
      <c r="AR783" s="3156"/>
      <c r="AS783" s="3156"/>
      <c r="AT783" s="3156"/>
      <c r="AU783" s="3189"/>
      <c r="AV783" s="1437"/>
      <c r="AW783" s="1437"/>
      <c r="AX783" s="1437"/>
      <c r="AY783" s="1437"/>
    </row>
    <row r="784" spans="1:51" s="1229" customFormat="1">
      <c r="A784" s="1947"/>
      <c r="B784" s="1947"/>
      <c r="C784" s="1947"/>
      <c r="D784" s="1947"/>
      <c r="E784" s="1945" t="s">
        <v>1553</v>
      </c>
      <c r="F784" s="1947"/>
      <c r="G784" s="1947"/>
      <c r="H784" s="1947"/>
      <c r="I784" s="1947"/>
      <c r="J784" s="1947"/>
      <c r="K784" s="1947"/>
      <c r="L784" s="1433" t="s">
        <v>865</v>
      </c>
      <c r="M784" s="2723" t="s">
        <v>1785</v>
      </c>
      <c r="N784" s="2723"/>
      <c r="O784" s="2723"/>
      <c r="P784" s="2723"/>
      <c r="Q784" s="2723"/>
      <c r="R784" s="1433" t="s">
        <v>864</v>
      </c>
      <c r="S784" s="2723" t="s">
        <v>1786</v>
      </c>
      <c r="T784" s="2723"/>
      <c r="U784" s="2723"/>
      <c r="V784" s="2724" t="s">
        <v>1952</v>
      </c>
      <c r="W784" s="2725"/>
      <c r="X784" s="2725"/>
      <c r="Y784" s="1947"/>
      <c r="Z784" s="1947"/>
      <c r="AA784" s="1947"/>
      <c r="AB784" s="1947"/>
      <c r="AC784" s="1947"/>
      <c r="AD784" s="1947"/>
      <c r="AE784" s="1947"/>
      <c r="AF784" s="1947"/>
      <c r="AG784" s="1947"/>
      <c r="AH784" s="1947"/>
      <c r="AI784" s="1947"/>
      <c r="AJ784" s="1437"/>
      <c r="AK784" s="1944"/>
      <c r="AL784" s="1944"/>
      <c r="AM784" s="3188"/>
      <c r="AN784" s="3156"/>
      <c r="AO784" s="3156"/>
      <c r="AP784" s="3156"/>
      <c r="AQ784" s="3156"/>
      <c r="AR784" s="3156"/>
      <c r="AS784" s="3156"/>
      <c r="AT784" s="3156"/>
      <c r="AU784" s="3189"/>
      <c r="AV784" s="1437"/>
      <c r="AW784" s="1437"/>
      <c r="AX784" s="1437"/>
      <c r="AY784" s="1437"/>
    </row>
    <row r="785" spans="1:51" s="1229" customFormat="1">
      <c r="A785" s="1947"/>
      <c r="B785" s="1947"/>
      <c r="C785" s="1947"/>
      <c r="D785" s="1947"/>
      <c r="E785" s="1945" t="s">
        <v>1783</v>
      </c>
      <c r="F785" s="1947"/>
      <c r="G785" s="1947"/>
      <c r="H785" s="1947"/>
      <c r="I785" s="1947"/>
      <c r="J785" s="1947"/>
      <c r="K785" s="1947"/>
      <c r="L785" s="1433" t="s">
        <v>865</v>
      </c>
      <c r="M785" s="2723" t="s">
        <v>1785</v>
      </c>
      <c r="N785" s="2723"/>
      <c r="O785" s="2723"/>
      <c r="P785" s="2723"/>
      <c r="Q785" s="2723"/>
      <c r="R785" s="1433" t="s">
        <v>864</v>
      </c>
      <c r="S785" s="2723" t="s">
        <v>1786</v>
      </c>
      <c r="T785" s="2723"/>
      <c r="U785" s="2723"/>
      <c r="V785" s="2723" t="s">
        <v>3172</v>
      </c>
      <c r="W785" s="2725"/>
      <c r="X785" s="2725"/>
      <c r="Y785" s="1947"/>
      <c r="Z785" s="1947"/>
      <c r="AA785" s="1947"/>
      <c r="AB785" s="1947"/>
      <c r="AC785" s="1947"/>
      <c r="AD785" s="1947"/>
      <c r="AE785" s="1947"/>
      <c r="AF785" s="1947"/>
      <c r="AG785" s="1947"/>
      <c r="AH785" s="1947"/>
      <c r="AI785" s="1947"/>
      <c r="AJ785" s="1437"/>
      <c r="AK785" s="1944"/>
      <c r="AL785" s="1437"/>
      <c r="AM785" s="3188"/>
      <c r="AN785" s="3156"/>
      <c r="AO785" s="3156"/>
      <c r="AP785" s="3156"/>
      <c r="AQ785" s="3156"/>
      <c r="AR785" s="3156"/>
      <c r="AS785" s="3156"/>
      <c r="AT785" s="3156"/>
      <c r="AU785" s="3189"/>
      <c r="AV785" s="1437"/>
      <c r="AW785" s="1437"/>
      <c r="AX785" s="1437"/>
      <c r="AY785" s="1437"/>
    </row>
    <row r="786" spans="1:51" s="1229" customFormat="1" ht="14.5" thickBot="1">
      <c r="A786" s="1899"/>
      <c r="B786" s="1437"/>
      <c r="C786" s="1437"/>
      <c r="D786" s="1437"/>
      <c r="E786" s="1945" t="s">
        <v>1784</v>
      </c>
      <c r="F786" s="1437"/>
      <c r="G786" s="1437"/>
      <c r="H786" s="1437"/>
      <c r="I786" s="1437"/>
      <c r="J786" s="1437"/>
      <c r="K786" s="1437"/>
      <c r="L786" s="1433" t="s">
        <v>864</v>
      </c>
      <c r="M786" s="2723" t="s">
        <v>1785</v>
      </c>
      <c r="N786" s="2723"/>
      <c r="O786" s="2723"/>
      <c r="P786" s="2723"/>
      <c r="Q786" s="2723"/>
      <c r="R786" s="1433" t="s">
        <v>865</v>
      </c>
      <c r="S786" s="2723" t="s">
        <v>1786</v>
      </c>
      <c r="T786" s="2724"/>
      <c r="U786" s="2724"/>
      <c r="V786" s="2724"/>
      <c r="W786" s="2724"/>
      <c r="X786" s="2724"/>
      <c r="Y786" s="1437"/>
      <c r="Z786" s="1437"/>
      <c r="AA786" s="1437"/>
      <c r="AB786" s="1437"/>
      <c r="AC786" s="1437"/>
      <c r="AD786" s="1437"/>
      <c r="AE786" s="1437"/>
      <c r="AF786" s="1437"/>
      <c r="AG786" s="1437"/>
      <c r="AH786" s="1437"/>
      <c r="AI786" s="1437"/>
      <c r="AJ786" s="1437"/>
      <c r="AK786" s="1437"/>
      <c r="AL786" s="1944"/>
      <c r="AM786" s="3190"/>
      <c r="AN786" s="3191"/>
      <c r="AO786" s="3191"/>
      <c r="AP786" s="3191"/>
      <c r="AQ786" s="3191"/>
      <c r="AR786" s="3191"/>
      <c r="AS786" s="3191"/>
      <c r="AT786" s="3191"/>
      <c r="AU786" s="3192"/>
      <c r="AV786" s="1437"/>
      <c r="AW786" s="1437"/>
      <c r="AX786" s="1437"/>
      <c r="AY786" s="1437"/>
    </row>
    <row r="787" spans="1:51" s="1229" customFormat="1" ht="14">
      <c r="A787" s="1899"/>
      <c r="B787" s="1437"/>
      <c r="C787" s="1437"/>
      <c r="D787" s="1437"/>
      <c r="E787" s="1437"/>
      <c r="F787" s="1437"/>
      <c r="G787" s="1437"/>
      <c r="H787" s="1437"/>
      <c r="I787" s="1437"/>
      <c r="J787" s="1437"/>
      <c r="K787" s="1437"/>
      <c r="L787" s="1437"/>
      <c r="M787" s="1437"/>
      <c r="N787" s="1437"/>
      <c r="O787" s="1437"/>
      <c r="P787" s="1437"/>
      <c r="Q787" s="1437"/>
      <c r="R787" s="1437"/>
      <c r="S787" s="1437"/>
      <c r="T787" s="1437"/>
      <c r="U787" s="1437"/>
      <c r="V787" s="1437"/>
      <c r="W787" s="1437"/>
      <c r="X787" s="1437"/>
      <c r="Y787" s="1437"/>
      <c r="Z787" s="1437"/>
      <c r="AA787" s="1437"/>
      <c r="AB787" s="1437"/>
      <c r="AC787" s="1437"/>
      <c r="AD787" s="1437"/>
      <c r="AE787" s="1437"/>
      <c r="AF787" s="1437"/>
      <c r="AG787" s="1437"/>
      <c r="AH787" s="1437"/>
      <c r="AI787" s="1437"/>
      <c r="AJ787" s="1437"/>
      <c r="AK787" s="1437"/>
      <c r="AL787" s="1944"/>
      <c r="AM787" s="1437"/>
      <c r="AN787" s="1437"/>
      <c r="AO787" s="1437"/>
      <c r="AP787" s="1437"/>
      <c r="AQ787" s="1437"/>
      <c r="AR787" s="1437"/>
      <c r="AS787" s="1437"/>
      <c r="AT787" s="1437"/>
      <c r="AU787" s="1437"/>
      <c r="AV787" s="1437"/>
      <c r="AW787" s="1437"/>
      <c r="AX787" s="1437"/>
      <c r="AY787" s="1437"/>
    </row>
    <row r="788" spans="1:51" s="1229" customFormat="1" ht="15">
      <c r="A788" s="2800"/>
      <c r="B788" s="3145" t="s">
        <v>3218</v>
      </c>
      <c r="C788" s="3145"/>
      <c r="D788" s="3145"/>
      <c r="E788" s="3145"/>
      <c r="F788" s="3145"/>
      <c r="G788" s="3145"/>
      <c r="H788" s="3145"/>
      <c r="I788" s="3145"/>
      <c r="J788" s="3145"/>
      <c r="K788" s="3145"/>
      <c r="L788" s="3145"/>
      <c r="M788" s="3145"/>
      <c r="N788" s="3145"/>
      <c r="O788" s="3145"/>
      <c r="P788" s="3145"/>
      <c r="Q788" s="3145"/>
      <c r="R788" s="3145"/>
      <c r="S788" s="3145"/>
      <c r="T788" s="3145"/>
      <c r="U788" s="3145"/>
      <c r="V788" s="3145"/>
      <c r="W788" s="3145"/>
      <c r="X788" s="3145"/>
      <c r="Y788" s="3145"/>
      <c r="Z788" s="3145"/>
      <c r="AA788" s="3145"/>
      <c r="AB788" s="3145"/>
      <c r="AC788" s="3145"/>
      <c r="AD788" s="3145"/>
      <c r="AE788" s="3145"/>
      <c r="AF788" s="3145"/>
      <c r="AG788" s="3145"/>
      <c r="AH788" s="3145"/>
      <c r="AI788" s="3145"/>
      <c r="AJ788" s="2800"/>
      <c r="AK788" s="2800"/>
      <c r="AL788" s="1437"/>
      <c r="AM788" s="1948" t="s">
        <v>1563</v>
      </c>
      <c r="AN788" s="1456"/>
      <c r="AO788" s="1456"/>
      <c r="AP788" s="1456"/>
      <c r="AQ788" s="1456"/>
      <c r="AR788" s="1456"/>
      <c r="AS788" s="1456"/>
      <c r="AT788" s="1456"/>
      <c r="AU788" s="1506"/>
      <c r="AV788" s="1437"/>
      <c r="AW788" s="1437"/>
      <c r="AX788" s="1437"/>
      <c r="AY788" s="1437"/>
    </row>
    <row r="789" spans="1:51" s="1229" customFormat="1" ht="16.5" customHeight="1">
      <c r="A789" s="2800"/>
      <c r="B789" s="3145"/>
      <c r="C789" s="3145"/>
      <c r="D789" s="3145"/>
      <c r="E789" s="3145"/>
      <c r="F789" s="3145"/>
      <c r="G789" s="3145"/>
      <c r="H789" s="3145"/>
      <c r="I789" s="3145"/>
      <c r="J789" s="3145"/>
      <c r="K789" s="3145"/>
      <c r="L789" s="3145"/>
      <c r="M789" s="3145"/>
      <c r="N789" s="3145"/>
      <c r="O789" s="3145"/>
      <c r="P789" s="3145"/>
      <c r="Q789" s="3145"/>
      <c r="R789" s="3145"/>
      <c r="S789" s="3145"/>
      <c r="T789" s="3145"/>
      <c r="U789" s="3145"/>
      <c r="V789" s="3145"/>
      <c r="W789" s="3145"/>
      <c r="X789" s="3145"/>
      <c r="Y789" s="3145"/>
      <c r="Z789" s="3145"/>
      <c r="AA789" s="3145"/>
      <c r="AB789" s="3145"/>
      <c r="AC789" s="3145"/>
      <c r="AD789" s="3145"/>
      <c r="AE789" s="3145"/>
      <c r="AF789" s="3145"/>
      <c r="AG789" s="3145"/>
      <c r="AH789" s="3145"/>
      <c r="AI789" s="3145"/>
      <c r="AJ789" s="2800"/>
      <c r="AK789" s="2800"/>
      <c r="AL789" s="1437"/>
      <c r="AM789" s="3155" t="s">
        <v>1953</v>
      </c>
      <c r="AN789" s="3155"/>
      <c r="AO789" s="3155"/>
      <c r="AP789" s="3155"/>
      <c r="AQ789" s="3155"/>
      <c r="AR789" s="3155"/>
      <c r="AS789" s="3155"/>
      <c r="AT789" s="3155"/>
      <c r="AU789" s="3155"/>
      <c r="AV789" s="1437"/>
      <c r="AW789" s="1437"/>
      <c r="AX789" s="1437"/>
      <c r="AY789" s="1437"/>
    </row>
    <row r="790" spans="1:51" s="1455" customFormat="1">
      <c r="A790" s="1437"/>
      <c r="B790" s="1437"/>
      <c r="C790" s="1437"/>
      <c r="D790" s="1437"/>
      <c r="E790" s="1437"/>
      <c r="F790" s="1437"/>
      <c r="G790" s="1437"/>
      <c r="H790" s="1437"/>
      <c r="I790" s="1437"/>
      <c r="J790" s="1437"/>
      <c r="K790" s="1437"/>
      <c r="L790" s="1437"/>
      <c r="M790" s="1437"/>
      <c r="N790" s="1437"/>
      <c r="O790" s="1437"/>
      <c r="P790" s="1437"/>
      <c r="Q790" s="1437"/>
      <c r="R790" s="1437"/>
      <c r="S790" s="1437"/>
      <c r="T790" s="1437"/>
      <c r="U790" s="1437"/>
      <c r="V790" s="1437"/>
      <c r="W790" s="1437"/>
      <c r="X790" s="1437"/>
      <c r="Y790" s="1437"/>
      <c r="Z790" s="1437"/>
      <c r="AA790" s="1437"/>
      <c r="AB790" s="1437"/>
      <c r="AC790" s="1437"/>
      <c r="AD790" s="1437"/>
      <c r="AE790" s="1437"/>
      <c r="AF790" s="1437"/>
      <c r="AG790" s="1437"/>
      <c r="AH790" s="1437"/>
      <c r="AI790" s="1437"/>
      <c r="AJ790" s="1437"/>
      <c r="AK790" s="1437"/>
      <c r="AL790" s="1437"/>
      <c r="AM790" s="3156"/>
      <c r="AN790" s="3156"/>
      <c r="AO790" s="3156"/>
      <c r="AP790" s="3156"/>
      <c r="AQ790" s="3156"/>
      <c r="AR790" s="3156"/>
      <c r="AS790" s="3156"/>
      <c r="AT790" s="3156"/>
      <c r="AU790" s="3156"/>
      <c r="AV790" s="1437"/>
      <c r="AW790" s="1437"/>
      <c r="AX790" s="1437"/>
      <c r="AY790" s="1437"/>
    </row>
    <row r="791" spans="1:51">
      <c r="A791" s="1437"/>
      <c r="B791" s="1437"/>
      <c r="C791" s="1437"/>
      <c r="D791" s="1437"/>
      <c r="E791" s="1437"/>
      <c r="F791" s="1437"/>
      <c r="G791" s="1437"/>
      <c r="H791" s="1437"/>
      <c r="I791" s="1437"/>
      <c r="J791" s="1437"/>
      <c r="K791" s="1437"/>
      <c r="L791" s="1437"/>
      <c r="M791" s="1437"/>
      <c r="N791" s="1437"/>
      <c r="O791" s="1437"/>
      <c r="P791" s="1437"/>
      <c r="Q791" s="1437"/>
      <c r="R791" s="1437"/>
      <c r="S791" s="1437"/>
      <c r="T791" s="1437"/>
      <c r="U791" s="1437"/>
      <c r="V791" s="1437"/>
      <c r="W791" s="1437"/>
      <c r="X791" s="1437"/>
      <c r="Y791" s="1437"/>
      <c r="Z791" s="1437"/>
      <c r="AA791" s="1437"/>
      <c r="AB791" s="1437"/>
      <c r="AC791" s="1437"/>
      <c r="AD791" s="1437"/>
      <c r="AE791" s="1437"/>
      <c r="AF791" s="1437"/>
      <c r="AG791" s="1437"/>
      <c r="AH791" s="1437"/>
      <c r="AI791" s="1437"/>
      <c r="AJ791" s="1437"/>
      <c r="AK791" s="1437"/>
      <c r="AL791" s="1437"/>
      <c r="AM791" s="3156"/>
      <c r="AN791" s="3156"/>
      <c r="AO791" s="3156"/>
      <c r="AP791" s="3156"/>
      <c r="AQ791" s="3156"/>
      <c r="AR791" s="3156"/>
      <c r="AS791" s="3156"/>
      <c r="AT791" s="3156"/>
      <c r="AU791" s="3156"/>
      <c r="AV791" s="1437"/>
      <c r="AW791" s="1437"/>
      <c r="AX791" s="1437"/>
      <c r="AY791" s="1437"/>
    </row>
    <row r="792" spans="1:51">
      <c r="A792" s="1437"/>
      <c r="B792" s="1437"/>
      <c r="C792" s="1437"/>
      <c r="D792" s="1437"/>
      <c r="E792" s="1437"/>
      <c r="F792" s="1437"/>
      <c r="G792" s="1437"/>
      <c r="H792" s="1437"/>
      <c r="I792" s="1437"/>
      <c r="J792" s="1437"/>
      <c r="K792" s="1437"/>
      <c r="L792" s="1437"/>
      <c r="M792" s="1437"/>
      <c r="N792" s="1437"/>
      <c r="O792" s="1437"/>
      <c r="P792" s="1437"/>
      <c r="Q792" s="1437"/>
      <c r="R792" s="1437"/>
      <c r="S792" s="1437"/>
      <c r="T792" s="1437"/>
      <c r="U792" s="1437"/>
      <c r="V792" s="1437"/>
      <c r="W792" s="1437"/>
      <c r="X792" s="1437"/>
      <c r="Y792" s="1437"/>
      <c r="Z792" s="1437"/>
      <c r="AA792" s="1437"/>
      <c r="AB792" s="1437"/>
      <c r="AC792" s="1437"/>
      <c r="AD792" s="1437"/>
      <c r="AE792" s="1437"/>
      <c r="AF792" s="1437"/>
      <c r="AG792" s="1437"/>
      <c r="AH792" s="1437"/>
      <c r="AI792" s="1437"/>
      <c r="AJ792" s="1437"/>
      <c r="AK792" s="1437"/>
      <c r="AL792" s="1437"/>
      <c r="AM792" s="3156"/>
      <c r="AN792" s="3156"/>
      <c r="AO792" s="3156"/>
      <c r="AP792" s="3156"/>
      <c r="AQ792" s="3156"/>
      <c r="AR792" s="3156"/>
      <c r="AS792" s="3156"/>
      <c r="AT792" s="3156"/>
      <c r="AU792" s="3156"/>
      <c r="AV792" s="1437"/>
      <c r="AW792" s="1437"/>
      <c r="AX792" s="1437"/>
      <c r="AY792" s="1437"/>
    </row>
    <row r="793" spans="1:51">
      <c r="A793" s="1437"/>
      <c r="B793" s="1437"/>
      <c r="C793" s="1437"/>
      <c r="D793" s="1437"/>
      <c r="E793" s="1437"/>
      <c r="F793" s="1437"/>
      <c r="G793" s="1437"/>
      <c r="H793" s="1437"/>
      <c r="I793" s="1437"/>
      <c r="J793" s="1437"/>
      <c r="K793" s="1437"/>
      <c r="L793" s="1437"/>
      <c r="M793" s="1437"/>
      <c r="N793" s="1437"/>
      <c r="O793" s="1437"/>
      <c r="P793" s="1437"/>
      <c r="Q793" s="1437"/>
      <c r="R793" s="1437"/>
      <c r="S793" s="1437"/>
      <c r="T793" s="1437"/>
      <c r="U793" s="1437"/>
      <c r="V793" s="1437"/>
      <c r="W793" s="1437"/>
      <c r="X793" s="1437"/>
      <c r="Y793" s="1437"/>
      <c r="Z793" s="1437"/>
      <c r="AA793" s="1437"/>
      <c r="AB793" s="1437"/>
      <c r="AC793" s="1437"/>
      <c r="AD793" s="1437"/>
      <c r="AE793" s="1437"/>
      <c r="AF793" s="1437"/>
      <c r="AG793" s="1437"/>
      <c r="AH793" s="1437"/>
      <c r="AI793" s="1437"/>
      <c r="AJ793" s="1437"/>
      <c r="AK793" s="1437"/>
      <c r="AL793" s="1437"/>
      <c r="AM793" s="3156"/>
      <c r="AN793" s="3156"/>
      <c r="AO793" s="3156"/>
      <c r="AP793" s="3156"/>
      <c r="AQ793" s="3156"/>
      <c r="AR793" s="3156"/>
      <c r="AS793" s="3156"/>
      <c r="AT793" s="3156"/>
      <c r="AU793" s="3156"/>
      <c r="AV793" s="1437"/>
      <c r="AW793" s="1437"/>
      <c r="AX793" s="1437"/>
      <c r="AY793" s="1437"/>
    </row>
    <row r="794" spans="1:51">
      <c r="A794" s="1437"/>
      <c r="B794" s="1437"/>
      <c r="C794" s="1437"/>
      <c r="D794" s="1437"/>
      <c r="E794" s="1437"/>
      <c r="F794" s="1437"/>
      <c r="G794" s="1437"/>
      <c r="H794" s="1437"/>
      <c r="I794" s="1437"/>
      <c r="J794" s="1437"/>
      <c r="K794" s="1437"/>
      <c r="L794" s="1437"/>
      <c r="M794" s="1437"/>
      <c r="N794" s="1437"/>
      <c r="O794" s="1437"/>
      <c r="P794" s="1437"/>
      <c r="Q794" s="1437"/>
      <c r="R794" s="1437"/>
      <c r="S794" s="1437"/>
      <c r="T794" s="1437"/>
      <c r="U794" s="1437"/>
      <c r="V794" s="1437"/>
      <c r="W794" s="1437"/>
      <c r="X794" s="1437"/>
      <c r="Y794" s="1437"/>
      <c r="Z794" s="1437"/>
      <c r="AA794" s="1437"/>
      <c r="AB794" s="1437"/>
      <c r="AC794" s="1437"/>
      <c r="AD794" s="1437"/>
      <c r="AE794" s="1437"/>
      <c r="AF794" s="1437"/>
      <c r="AG794" s="1437"/>
      <c r="AH794" s="1437"/>
      <c r="AI794" s="1437"/>
      <c r="AJ794" s="1437"/>
      <c r="AK794" s="1437"/>
      <c r="AL794" s="1437"/>
      <c r="AM794" s="3156"/>
      <c r="AN794" s="3156"/>
      <c r="AO794" s="3156"/>
      <c r="AP794" s="3156"/>
      <c r="AQ794" s="3156"/>
      <c r="AR794" s="3156"/>
      <c r="AS794" s="3156"/>
      <c r="AT794" s="3156"/>
      <c r="AU794" s="3156"/>
      <c r="AV794" s="1437"/>
      <c r="AW794" s="1437"/>
      <c r="AX794" s="1437"/>
      <c r="AY794" s="1437"/>
    </row>
    <row r="795" spans="1:51">
      <c r="A795" s="1437"/>
      <c r="B795" s="1437"/>
      <c r="C795" s="1437"/>
      <c r="D795" s="1437"/>
      <c r="E795" s="1437"/>
      <c r="F795" s="1437"/>
      <c r="G795" s="1437"/>
      <c r="H795" s="1437"/>
      <c r="I795" s="1437"/>
      <c r="J795" s="1437"/>
      <c r="K795" s="1437"/>
      <c r="L795" s="1437"/>
      <c r="M795" s="1437"/>
      <c r="N795" s="1437"/>
      <c r="O795" s="1437"/>
      <c r="P795" s="1437"/>
      <c r="Q795" s="1437"/>
      <c r="R795" s="1437"/>
      <c r="S795" s="1437"/>
      <c r="T795" s="1437"/>
      <c r="U795" s="1437"/>
      <c r="V795" s="1437"/>
      <c r="W795" s="1437"/>
      <c r="X795" s="1437"/>
      <c r="Y795" s="1437"/>
      <c r="Z795" s="1437"/>
      <c r="AA795" s="1437"/>
      <c r="AB795" s="1437"/>
      <c r="AC795" s="1437"/>
      <c r="AD795" s="1437"/>
      <c r="AE795" s="1437"/>
      <c r="AF795" s="1437"/>
      <c r="AG795" s="1437"/>
      <c r="AH795" s="1437"/>
      <c r="AI795" s="1437"/>
      <c r="AJ795" s="1437"/>
      <c r="AK795" s="1437"/>
      <c r="AL795" s="1437"/>
      <c r="AM795" s="3156"/>
      <c r="AN795" s="3156"/>
      <c r="AO795" s="3156"/>
      <c r="AP795" s="3156"/>
      <c r="AQ795" s="3156"/>
      <c r="AR795" s="3156"/>
      <c r="AS795" s="3156"/>
      <c r="AT795" s="3156"/>
      <c r="AU795" s="3156"/>
      <c r="AV795" s="1437"/>
      <c r="AW795" s="1437"/>
      <c r="AX795" s="1437"/>
      <c r="AY795" s="1437"/>
    </row>
    <row r="796" spans="1:51" ht="14.25" customHeight="1">
      <c r="A796" s="1437"/>
      <c r="B796" s="1437"/>
      <c r="C796" s="1437"/>
      <c r="D796" s="1437"/>
      <c r="E796" s="1437"/>
      <c r="F796" s="1437"/>
      <c r="G796" s="1437"/>
      <c r="H796" s="1437"/>
      <c r="I796" s="1437"/>
      <c r="J796" s="1437"/>
      <c r="K796" s="1437"/>
      <c r="L796" s="1437"/>
      <c r="M796" s="1437"/>
      <c r="N796" s="1437"/>
      <c r="O796" s="1437"/>
      <c r="P796" s="1437"/>
      <c r="Q796" s="1437"/>
      <c r="R796" s="1437"/>
      <c r="S796" s="1437"/>
      <c r="T796" s="1437"/>
      <c r="U796" s="1437"/>
      <c r="V796" s="1437"/>
      <c r="W796" s="1437"/>
      <c r="X796" s="1437"/>
      <c r="Y796" s="1437"/>
      <c r="Z796" s="1437"/>
      <c r="AA796" s="1437"/>
      <c r="AB796" s="1437"/>
      <c r="AC796" s="1437"/>
      <c r="AD796" s="1437"/>
      <c r="AE796" s="1437"/>
      <c r="AF796" s="1437"/>
      <c r="AG796" s="1437"/>
      <c r="AH796" s="1437"/>
      <c r="AI796" s="1437"/>
      <c r="AJ796" s="1437"/>
      <c r="AK796" s="1437"/>
      <c r="AL796" s="1437"/>
      <c r="AM796" s="3156"/>
      <c r="AN796" s="3156"/>
      <c r="AO796" s="3156"/>
      <c r="AP796" s="3156"/>
      <c r="AQ796" s="3156"/>
      <c r="AR796" s="3156"/>
      <c r="AS796" s="3156"/>
      <c r="AT796" s="3156"/>
      <c r="AU796" s="3156"/>
      <c r="AV796" s="1437"/>
      <c r="AW796" s="1437"/>
      <c r="AX796" s="1437"/>
      <c r="AY796" s="1437"/>
    </row>
    <row r="797" spans="1:51" s="1437" customFormat="1" ht="14.25" customHeight="1">
      <c r="AM797" s="3156"/>
      <c r="AN797" s="3156"/>
      <c r="AO797" s="3156"/>
      <c r="AP797" s="3156"/>
      <c r="AQ797" s="3156"/>
      <c r="AR797" s="3156"/>
      <c r="AS797" s="3156"/>
      <c r="AT797" s="3156"/>
      <c r="AU797" s="3156"/>
    </row>
    <row r="798" spans="1:51" s="1437" customFormat="1" ht="17.25" customHeight="1">
      <c r="AM798" s="3156"/>
      <c r="AN798" s="3156"/>
      <c r="AO798" s="3156"/>
      <c r="AP798" s="3156"/>
      <c r="AQ798" s="3156"/>
      <c r="AR798" s="3156"/>
      <c r="AS798" s="3156"/>
      <c r="AT798" s="3156"/>
      <c r="AU798" s="3156"/>
    </row>
    <row r="799" spans="1:51" s="1455" customFormat="1" ht="17.25" customHeight="1">
      <c r="A799" s="1437"/>
      <c r="B799" s="1437"/>
      <c r="C799" s="1437"/>
      <c r="D799" s="1437"/>
      <c r="E799" s="1437"/>
      <c r="F799" s="1437"/>
      <c r="G799" s="1437"/>
      <c r="H799" s="1437"/>
      <c r="I799" s="1437"/>
      <c r="J799" s="1437"/>
      <c r="K799" s="1437"/>
      <c r="L799" s="1437"/>
      <c r="M799" s="1437"/>
      <c r="N799" s="1437"/>
      <c r="O799" s="1437"/>
      <c r="P799" s="1437"/>
      <c r="Q799" s="1437"/>
      <c r="R799" s="1437"/>
      <c r="S799" s="1437"/>
      <c r="T799" s="1437"/>
      <c r="U799" s="1437"/>
      <c r="V799" s="1437"/>
      <c r="W799" s="1437"/>
      <c r="X799" s="1437"/>
      <c r="Y799" s="1437"/>
      <c r="Z799" s="1437"/>
      <c r="AA799" s="1437"/>
      <c r="AB799" s="1437"/>
      <c r="AC799" s="1437"/>
      <c r="AD799" s="1437"/>
      <c r="AE799" s="1437"/>
      <c r="AF799" s="1437"/>
      <c r="AG799" s="1437"/>
      <c r="AH799" s="1437"/>
      <c r="AI799" s="1437"/>
      <c r="AJ799" s="1437"/>
      <c r="AK799" s="1437"/>
      <c r="AL799" s="1437"/>
      <c r="AM799" s="3156"/>
      <c r="AN799" s="3156"/>
      <c r="AO799" s="3156"/>
      <c r="AP799" s="3156"/>
      <c r="AQ799" s="3156"/>
      <c r="AR799" s="3156"/>
      <c r="AS799" s="3156"/>
      <c r="AT799" s="3156"/>
      <c r="AU799" s="3156"/>
      <c r="AV799" s="1437"/>
      <c r="AW799" s="1437"/>
      <c r="AX799" s="1437"/>
      <c r="AY799" s="1437"/>
    </row>
    <row r="800" spans="1:51" s="1437" customFormat="1" ht="49.5" customHeight="1">
      <c r="AM800" s="3156"/>
      <c r="AN800" s="3156"/>
      <c r="AO800" s="3156"/>
      <c r="AP800" s="3156"/>
      <c r="AQ800" s="3156"/>
      <c r="AR800" s="3156"/>
      <c r="AS800" s="3156"/>
      <c r="AT800" s="3156"/>
      <c r="AU800" s="3156"/>
    </row>
    <row r="801" spans="1:51" s="1437" customFormat="1" ht="17.25" customHeight="1">
      <c r="AM801" s="3156"/>
      <c r="AN801" s="3156"/>
      <c r="AO801" s="3156"/>
      <c r="AP801" s="3156"/>
      <c r="AQ801" s="3156"/>
      <c r="AR801" s="3156"/>
      <c r="AS801" s="3156"/>
      <c r="AT801" s="3156"/>
      <c r="AU801" s="3156"/>
    </row>
    <row r="802" spans="1:51" s="1437" customFormat="1" ht="17.25" customHeight="1">
      <c r="AM802" s="3156"/>
      <c r="AN802" s="3156"/>
      <c r="AO802" s="3156"/>
      <c r="AP802" s="3156"/>
      <c r="AQ802" s="3156"/>
      <c r="AR802" s="3156"/>
      <c r="AS802" s="3156"/>
      <c r="AT802" s="3156"/>
      <c r="AU802" s="3156"/>
    </row>
    <row r="803" spans="1:51" s="1437" customFormat="1" ht="12.75" customHeight="1">
      <c r="AM803" s="3156"/>
      <c r="AN803" s="3156"/>
      <c r="AO803" s="3156"/>
      <c r="AP803" s="3156"/>
      <c r="AQ803" s="3156"/>
      <c r="AR803" s="3156"/>
      <c r="AS803" s="3156"/>
      <c r="AT803" s="3156"/>
      <c r="AU803" s="3156"/>
    </row>
    <row r="804" spans="1:51" s="1437" customFormat="1" ht="41.25" customHeight="1">
      <c r="AM804" s="3156"/>
      <c r="AN804" s="3156"/>
      <c r="AO804" s="3156"/>
      <c r="AP804" s="3156"/>
      <c r="AQ804" s="3156"/>
      <c r="AR804" s="3156"/>
      <c r="AS804" s="3156"/>
      <c r="AT804" s="3156"/>
      <c r="AU804" s="3156"/>
    </row>
    <row r="805" spans="1:51" s="1437" customFormat="1" ht="15" customHeight="1">
      <c r="AM805" s="3156"/>
      <c r="AN805" s="3156"/>
      <c r="AO805" s="3156"/>
      <c r="AP805" s="3156"/>
      <c r="AQ805" s="3156"/>
      <c r="AR805" s="3156"/>
      <c r="AS805" s="3156"/>
      <c r="AT805" s="3156"/>
      <c r="AU805" s="3156"/>
    </row>
    <row r="806" spans="1:51" s="1437" customFormat="1" ht="51" customHeight="1">
      <c r="AM806" s="3156"/>
      <c r="AN806" s="3156"/>
      <c r="AO806" s="3156"/>
      <c r="AP806" s="3156"/>
      <c r="AQ806" s="3156"/>
      <c r="AR806" s="3156"/>
      <c r="AS806" s="3156"/>
      <c r="AT806" s="3156"/>
      <c r="AU806" s="3156"/>
    </row>
    <row r="807" spans="1:51" s="1437" customFormat="1" ht="15.75" customHeight="1">
      <c r="AM807" s="3156"/>
      <c r="AN807" s="3156"/>
      <c r="AO807" s="3156"/>
      <c r="AP807" s="3156"/>
      <c r="AQ807" s="3156"/>
      <c r="AR807" s="3156"/>
      <c r="AS807" s="3156"/>
      <c r="AT807" s="3156"/>
      <c r="AU807" s="3156"/>
    </row>
    <row r="808" spans="1:51" s="1437" customFormat="1" ht="58.5" customHeight="1">
      <c r="A808" s="2545" t="s">
        <v>1668</v>
      </c>
      <c r="B808" s="1226"/>
      <c r="C808" s="1226"/>
      <c r="D808" s="1226"/>
      <c r="E808" s="1226"/>
      <c r="F808" s="1226"/>
      <c r="G808" s="1226"/>
      <c r="H808" s="1226"/>
      <c r="I808" s="1226"/>
      <c r="J808" s="1226"/>
      <c r="K808" s="1226"/>
      <c r="L808" s="1226"/>
      <c r="M808" s="1226"/>
      <c r="N808" s="1226"/>
      <c r="O808" s="1226"/>
      <c r="P808" s="1226"/>
      <c r="Q808" s="1226"/>
      <c r="R808" s="1226"/>
      <c r="S808" s="1226"/>
      <c r="T808" s="1226"/>
      <c r="U808" s="1226"/>
      <c r="V808" s="1226"/>
      <c r="W808" s="1226"/>
      <c r="X808" s="1226"/>
      <c r="Y808" s="1226"/>
      <c r="Z808" s="1226"/>
      <c r="AA808" s="1226"/>
      <c r="AB808" s="1226"/>
      <c r="AC808" s="1226"/>
      <c r="AD808" s="1226"/>
      <c r="AE808" s="1226"/>
      <c r="AF808" s="1226"/>
      <c r="AG808" s="1226"/>
      <c r="AH808" s="1226"/>
      <c r="AI808" s="1226"/>
      <c r="AJ808" s="1226"/>
      <c r="AK808" s="1226"/>
      <c r="AM808" s="3156"/>
      <c r="AN808" s="3156"/>
      <c r="AO808" s="3156"/>
      <c r="AP808" s="3156"/>
      <c r="AQ808" s="3156"/>
      <c r="AR808" s="3156"/>
      <c r="AS808" s="3156"/>
      <c r="AT808" s="3156"/>
      <c r="AU808" s="3156"/>
    </row>
    <row r="809" spans="1:51" s="1437" customFormat="1" ht="15.75" customHeight="1">
      <c r="A809" s="1226"/>
      <c r="B809" s="1226"/>
      <c r="C809" s="1226"/>
      <c r="D809" s="1226"/>
      <c r="E809" s="1226"/>
      <c r="F809" s="1226"/>
      <c r="G809" s="1226"/>
      <c r="H809" s="1226"/>
      <c r="I809" s="1226"/>
      <c r="J809" s="1226"/>
      <c r="K809" s="1226"/>
      <c r="L809" s="1226"/>
      <c r="M809" s="1226"/>
      <c r="N809" s="1226"/>
      <c r="O809" s="1226"/>
      <c r="P809" s="1226"/>
      <c r="Q809" s="1226"/>
      <c r="R809" s="1226"/>
      <c r="S809" s="1226"/>
      <c r="T809" s="1226"/>
      <c r="U809" s="1226"/>
      <c r="V809" s="1226"/>
      <c r="W809" s="1226"/>
      <c r="X809" s="1226"/>
      <c r="Y809" s="1226"/>
      <c r="Z809" s="1226"/>
      <c r="AA809" s="1226"/>
      <c r="AB809" s="1226"/>
      <c r="AC809" s="1226"/>
      <c r="AD809" s="1226"/>
      <c r="AE809" s="1226"/>
      <c r="AF809" s="1226"/>
      <c r="AG809" s="1226"/>
      <c r="AH809" s="1226"/>
      <c r="AI809" s="1226"/>
      <c r="AJ809" s="1226"/>
      <c r="AK809" s="1226"/>
      <c r="AM809" s="3156"/>
      <c r="AN809" s="3156"/>
      <c r="AO809" s="3156"/>
      <c r="AP809" s="3156"/>
      <c r="AQ809" s="3156"/>
      <c r="AR809" s="3156"/>
      <c r="AS809" s="3156"/>
      <c r="AT809" s="3156"/>
      <c r="AU809" s="3156"/>
    </row>
    <row r="810" spans="1:51" s="1437" customFormat="1" ht="15.75" customHeight="1">
      <c r="A810" s="1226"/>
      <c r="B810" s="1226"/>
      <c r="C810" s="1226"/>
      <c r="D810" s="1226"/>
      <c r="E810" s="1226"/>
      <c r="F810" s="1226"/>
      <c r="G810" s="1226"/>
      <c r="H810" s="1226"/>
      <c r="I810" s="1226"/>
      <c r="J810" s="1226"/>
      <c r="K810" s="1226"/>
      <c r="L810" s="1226"/>
      <c r="M810" s="1226"/>
      <c r="N810" s="1226"/>
      <c r="O810" s="1226"/>
      <c r="P810" s="1226"/>
      <c r="Q810" s="1226"/>
      <c r="R810" s="1226"/>
      <c r="S810" s="1226"/>
      <c r="T810" s="1226"/>
      <c r="U810" s="1226"/>
      <c r="V810" s="1226"/>
      <c r="W810" s="1226"/>
      <c r="X810" s="1226"/>
      <c r="Y810" s="1226"/>
      <c r="Z810" s="1226"/>
      <c r="AA810" s="1226"/>
      <c r="AB810" s="1226"/>
      <c r="AC810" s="1226"/>
      <c r="AD810" s="1226"/>
      <c r="AE810" s="1226"/>
      <c r="AF810" s="1226"/>
      <c r="AG810" s="1226"/>
      <c r="AH810" s="1226"/>
      <c r="AI810" s="1226"/>
      <c r="AJ810" s="1226"/>
      <c r="AK810" s="1226"/>
      <c r="AL810" s="1226"/>
      <c r="AM810" s="3156"/>
      <c r="AN810" s="3156"/>
      <c r="AO810" s="3156"/>
      <c r="AP810" s="3156"/>
      <c r="AQ810" s="3156"/>
      <c r="AR810" s="3156"/>
      <c r="AS810" s="3156"/>
      <c r="AT810" s="3156"/>
      <c r="AU810" s="3156"/>
      <c r="AV810" s="1226"/>
      <c r="AW810" s="1226"/>
      <c r="AX810" s="1226"/>
      <c r="AY810" s="1226"/>
    </row>
    <row r="811" spans="1:51" s="1437" customFormat="1" ht="15.75" customHeight="1">
      <c r="A811" s="1226"/>
      <c r="B811" s="1226"/>
      <c r="C811" s="1226"/>
      <c r="D811" s="1226"/>
      <c r="E811" s="1226"/>
      <c r="F811" s="1226"/>
      <c r="G811" s="1226"/>
      <c r="H811" s="1226"/>
      <c r="I811" s="1226"/>
      <c r="J811" s="1226"/>
      <c r="K811" s="1226"/>
      <c r="L811" s="1226"/>
      <c r="M811" s="1226"/>
      <c r="N811" s="1226"/>
      <c r="O811" s="1226"/>
      <c r="P811" s="1226"/>
      <c r="Q811" s="1226"/>
      <c r="R811" s="1226"/>
      <c r="S811" s="1226"/>
      <c r="T811" s="1226"/>
      <c r="U811" s="1226"/>
      <c r="V811" s="1226"/>
      <c r="W811" s="1226"/>
      <c r="X811" s="1226"/>
      <c r="Y811" s="1226"/>
      <c r="Z811" s="1226"/>
      <c r="AA811" s="1226"/>
      <c r="AB811" s="1226"/>
      <c r="AC811" s="1226"/>
      <c r="AD811" s="1226"/>
      <c r="AE811" s="1226"/>
      <c r="AF811" s="1226"/>
      <c r="AG811" s="1226"/>
      <c r="AH811" s="1226"/>
      <c r="AI811" s="1226"/>
      <c r="AJ811" s="1226"/>
      <c r="AK811" s="1226"/>
      <c r="AL811" s="1226"/>
      <c r="AM811" s="1226"/>
      <c r="AN811" s="1226"/>
      <c r="AO811" s="1226"/>
      <c r="AP811" s="1226"/>
      <c r="AQ811" s="1226"/>
      <c r="AR811" s="1226"/>
      <c r="AS811" s="1226"/>
      <c r="AT811" s="1226"/>
      <c r="AU811" s="1226"/>
      <c r="AV811" s="1226"/>
      <c r="AW811" s="1226"/>
      <c r="AX811" s="1226"/>
      <c r="AY811" s="1226"/>
    </row>
    <row r="812" spans="1:51" s="1437" customFormat="1" ht="15.75" customHeight="1">
      <c r="A812" s="1226"/>
      <c r="B812" s="1226"/>
      <c r="C812" s="1226"/>
      <c r="D812" s="1226"/>
      <c r="E812" s="1226"/>
      <c r="F812" s="1226"/>
      <c r="G812" s="1226"/>
      <c r="H812" s="1226"/>
      <c r="I812" s="1226"/>
      <c r="J812" s="1226"/>
      <c r="K812" s="1226"/>
      <c r="L812" s="1226"/>
      <c r="M812" s="1226"/>
      <c r="N812" s="1226"/>
      <c r="O812" s="1226"/>
      <c r="P812" s="1226"/>
      <c r="Q812" s="1226"/>
      <c r="R812" s="1226"/>
      <c r="S812" s="1226"/>
      <c r="T812" s="1226"/>
      <c r="U812" s="1226"/>
      <c r="V812" s="1226"/>
      <c r="W812" s="1226"/>
      <c r="X812" s="1226"/>
      <c r="Y812" s="1226"/>
      <c r="Z812" s="1226"/>
      <c r="AA812" s="1226"/>
      <c r="AB812" s="1226"/>
      <c r="AC812" s="1226"/>
      <c r="AD812" s="1226"/>
      <c r="AE812" s="1226"/>
      <c r="AF812" s="1226"/>
      <c r="AG812" s="1226"/>
      <c r="AH812" s="1226"/>
      <c r="AI812" s="1226"/>
      <c r="AJ812" s="1226"/>
      <c r="AK812" s="1226"/>
      <c r="AL812" s="1226"/>
      <c r="AM812" s="1226"/>
      <c r="AN812" s="1226"/>
      <c r="AO812" s="1226"/>
      <c r="AP812" s="1226"/>
      <c r="AQ812" s="1226"/>
      <c r="AR812" s="1226"/>
      <c r="AS812" s="1226"/>
      <c r="AT812" s="1226"/>
      <c r="AU812" s="1226"/>
      <c r="AV812" s="1226"/>
      <c r="AW812" s="1226"/>
      <c r="AX812" s="1226"/>
      <c r="AY812" s="1226"/>
    </row>
    <row r="813" spans="1:51" s="1437" customFormat="1" ht="15.75" customHeight="1">
      <c r="A813" s="1226"/>
      <c r="B813" s="1226"/>
      <c r="C813" s="1226"/>
      <c r="D813" s="1226"/>
      <c r="E813" s="1226"/>
      <c r="F813" s="1226"/>
      <c r="G813" s="1226"/>
      <c r="H813" s="1226"/>
      <c r="I813" s="1226"/>
      <c r="J813" s="1226"/>
      <c r="K813" s="1226"/>
      <c r="L813" s="1226"/>
      <c r="M813" s="1226"/>
      <c r="N813" s="1226"/>
      <c r="O813" s="1226"/>
      <c r="P813" s="1226"/>
      <c r="Q813" s="1226"/>
      <c r="R813" s="1226"/>
      <c r="S813" s="1226"/>
      <c r="T813" s="1226"/>
      <c r="U813" s="1226"/>
      <c r="V813" s="1226"/>
      <c r="W813" s="1226"/>
      <c r="X813" s="1226"/>
      <c r="Y813" s="1226"/>
      <c r="Z813" s="1226"/>
      <c r="AA813" s="1226"/>
      <c r="AB813" s="1226"/>
      <c r="AC813" s="1226"/>
      <c r="AD813" s="1226"/>
      <c r="AE813" s="1226"/>
      <c r="AF813" s="1226"/>
      <c r="AG813" s="1226"/>
      <c r="AH813" s="1226"/>
      <c r="AI813" s="1226"/>
      <c r="AJ813" s="1226"/>
      <c r="AK813" s="1226"/>
      <c r="AL813" s="1226"/>
      <c r="AM813" s="1226"/>
      <c r="AN813" s="1226"/>
      <c r="AO813" s="1226"/>
      <c r="AP813" s="1226"/>
      <c r="AQ813" s="1226"/>
      <c r="AR813" s="1226"/>
      <c r="AS813" s="1226"/>
      <c r="AT813" s="1226"/>
      <c r="AU813" s="1226"/>
      <c r="AV813" s="1226"/>
      <c r="AW813" s="1226"/>
      <c r="AX813" s="1226"/>
      <c r="AY813" s="1226"/>
    </row>
    <row r="814" spans="1:51" s="1437" customFormat="1" ht="15.75" customHeight="1">
      <c r="A814" s="1226"/>
      <c r="B814" s="1226"/>
      <c r="C814" s="1226"/>
      <c r="D814" s="1226"/>
      <c r="E814" s="1226"/>
      <c r="F814" s="1226"/>
      <c r="G814" s="1226"/>
      <c r="H814" s="1226"/>
      <c r="I814" s="1226"/>
      <c r="J814" s="1226"/>
      <c r="K814" s="1226"/>
      <c r="L814" s="1226"/>
      <c r="M814" s="1226"/>
      <c r="N814" s="1226"/>
      <c r="O814" s="1226"/>
      <c r="P814" s="1226"/>
      <c r="Q814" s="1226"/>
      <c r="R814" s="1226"/>
      <c r="S814" s="1226"/>
      <c r="T814" s="1226"/>
      <c r="U814" s="1226"/>
      <c r="V814" s="1226"/>
      <c r="W814" s="1226"/>
      <c r="X814" s="1226"/>
      <c r="Y814" s="1226"/>
      <c r="Z814" s="1226"/>
      <c r="AA814" s="1226"/>
      <c r="AB814" s="1226"/>
      <c r="AC814" s="1226"/>
      <c r="AD814" s="1226"/>
      <c r="AE814" s="1226"/>
      <c r="AF814" s="1226"/>
      <c r="AG814" s="1226"/>
      <c r="AH814" s="1226"/>
      <c r="AI814" s="1226"/>
      <c r="AJ814" s="1226"/>
      <c r="AK814" s="1226"/>
      <c r="AL814" s="1226"/>
      <c r="AM814" s="1226"/>
      <c r="AN814" s="1226"/>
      <c r="AO814" s="1226"/>
      <c r="AP814" s="1226"/>
      <c r="AQ814" s="1226"/>
      <c r="AR814" s="1226"/>
      <c r="AS814" s="1226"/>
      <c r="AT814" s="1226"/>
      <c r="AU814" s="1226"/>
      <c r="AV814" s="1226"/>
      <c r="AW814" s="1226"/>
      <c r="AX814" s="1226"/>
      <c r="AY814" s="1226"/>
    </row>
    <row r="815" spans="1:51" s="1437" customFormat="1" ht="15.75" customHeight="1">
      <c r="A815" s="1226"/>
      <c r="B815" s="1226"/>
      <c r="C815" s="1226"/>
      <c r="D815" s="1226"/>
      <c r="E815" s="1226"/>
      <c r="F815" s="1226"/>
      <c r="G815" s="1226"/>
      <c r="H815" s="1226"/>
      <c r="I815" s="1226"/>
      <c r="J815" s="1226"/>
      <c r="K815" s="1226"/>
      <c r="L815" s="1226"/>
      <c r="M815" s="1226"/>
      <c r="N815" s="1226"/>
      <c r="O815" s="1226"/>
      <c r="P815" s="1226"/>
      <c r="Q815" s="1226"/>
      <c r="R815" s="1226"/>
      <c r="S815" s="1226"/>
      <c r="T815" s="1226"/>
      <c r="U815" s="1226"/>
      <c r="V815" s="1226"/>
      <c r="W815" s="1226"/>
      <c r="X815" s="1226"/>
      <c r="Y815" s="1226"/>
      <c r="Z815" s="1226"/>
      <c r="AA815" s="1226"/>
      <c r="AB815" s="1226"/>
      <c r="AC815" s="1226"/>
      <c r="AD815" s="1226"/>
      <c r="AE815" s="1226"/>
      <c r="AF815" s="1226"/>
      <c r="AG815" s="1226"/>
      <c r="AH815" s="1226"/>
      <c r="AI815" s="1226"/>
      <c r="AJ815" s="1226"/>
      <c r="AK815" s="1226"/>
      <c r="AL815" s="1226"/>
      <c r="AM815" s="1226"/>
      <c r="AN815" s="1226"/>
      <c r="AO815" s="1226"/>
      <c r="AP815" s="1226"/>
      <c r="AQ815" s="1226"/>
      <c r="AR815" s="1226"/>
      <c r="AS815" s="1226"/>
      <c r="AT815" s="1226"/>
      <c r="AU815" s="1226"/>
      <c r="AV815" s="1226"/>
      <c r="AW815" s="1226"/>
      <c r="AX815" s="1226"/>
      <c r="AY815" s="1226"/>
    </row>
    <row r="816" spans="1:51" s="1437" customFormat="1" ht="15.75" customHeight="1">
      <c r="A816" s="1226"/>
      <c r="B816" s="1226"/>
      <c r="C816" s="1226"/>
      <c r="D816" s="1226"/>
      <c r="E816" s="1226"/>
      <c r="F816" s="1226"/>
      <c r="G816" s="1226"/>
      <c r="H816" s="1226"/>
      <c r="I816" s="1226"/>
      <c r="J816" s="1226"/>
      <c r="K816" s="1226"/>
      <c r="L816" s="1226"/>
      <c r="M816" s="1226"/>
      <c r="N816" s="1226"/>
      <c r="O816" s="1226"/>
      <c r="P816" s="1226"/>
      <c r="Q816" s="1226"/>
      <c r="R816" s="1226"/>
      <c r="S816" s="1226"/>
      <c r="T816" s="1226"/>
      <c r="U816" s="1226"/>
      <c r="V816" s="1226"/>
      <c r="W816" s="1226"/>
      <c r="X816" s="1226"/>
      <c r="Y816" s="1226"/>
      <c r="Z816" s="1226"/>
      <c r="AA816" s="1226"/>
      <c r="AB816" s="1226"/>
      <c r="AC816" s="1226"/>
      <c r="AD816" s="1226"/>
      <c r="AE816" s="1226"/>
      <c r="AF816" s="1226"/>
      <c r="AG816" s="1226"/>
      <c r="AH816" s="1226"/>
      <c r="AI816" s="1226"/>
      <c r="AJ816" s="1226"/>
      <c r="AK816" s="1226"/>
      <c r="AL816" s="1226"/>
      <c r="AM816" s="1226"/>
      <c r="AN816" s="1226"/>
      <c r="AO816" s="1226"/>
      <c r="AP816" s="1226"/>
      <c r="AQ816" s="1226"/>
      <c r="AR816" s="1226"/>
      <c r="AS816" s="1226"/>
      <c r="AT816" s="1226"/>
      <c r="AU816" s="1226"/>
      <c r="AV816" s="1226"/>
      <c r="AW816" s="1226"/>
      <c r="AX816" s="1226"/>
      <c r="AY816" s="1226"/>
    </row>
    <row r="817" spans="1:51" s="1437" customFormat="1" ht="15.75" customHeight="1">
      <c r="A817" s="1226"/>
      <c r="B817" s="1226"/>
      <c r="C817" s="1226"/>
      <c r="D817" s="1226"/>
      <c r="E817" s="1226"/>
      <c r="F817" s="1226"/>
      <c r="G817" s="1226"/>
      <c r="H817" s="1226"/>
      <c r="I817" s="1226"/>
      <c r="J817" s="1226"/>
      <c r="K817" s="1226"/>
      <c r="L817" s="1226"/>
      <c r="M817" s="1226"/>
      <c r="N817" s="1226"/>
      <c r="O817" s="1226"/>
      <c r="P817" s="1226"/>
      <c r="Q817" s="1226"/>
      <c r="R817" s="1226"/>
      <c r="S817" s="1226"/>
      <c r="T817" s="1226"/>
      <c r="U817" s="1226"/>
      <c r="V817" s="1226"/>
      <c r="W817" s="1226"/>
      <c r="X817" s="1226"/>
      <c r="Y817" s="1226"/>
      <c r="Z817" s="1226"/>
      <c r="AA817" s="1226"/>
      <c r="AB817" s="1226"/>
      <c r="AC817" s="1226"/>
      <c r="AD817" s="1226"/>
      <c r="AE817" s="1226"/>
      <c r="AF817" s="1226"/>
      <c r="AG817" s="1226"/>
      <c r="AH817" s="1226"/>
      <c r="AI817" s="1226"/>
      <c r="AJ817" s="1226"/>
      <c r="AK817" s="1226"/>
      <c r="AL817" s="1226"/>
      <c r="AM817" s="1226"/>
      <c r="AN817" s="1226"/>
      <c r="AO817" s="1226"/>
      <c r="AP817" s="1226"/>
      <c r="AQ817" s="1226"/>
      <c r="AR817" s="1226"/>
      <c r="AS817" s="1226"/>
      <c r="AT817" s="1226"/>
      <c r="AU817" s="1226"/>
      <c r="AV817" s="1226"/>
      <c r="AW817" s="1226"/>
      <c r="AX817" s="1226"/>
      <c r="AY817" s="1226"/>
    </row>
    <row r="818" spans="1:51" s="1437" customFormat="1" ht="15.75" customHeight="1">
      <c r="A818" s="1226"/>
      <c r="B818" s="1226"/>
      <c r="C818" s="1226"/>
      <c r="D818" s="1226"/>
      <c r="E818" s="1226"/>
      <c r="F818" s="1226"/>
      <c r="G818" s="1226"/>
      <c r="H818" s="1226"/>
      <c r="I818" s="1226"/>
      <c r="J818" s="1226"/>
      <c r="K818" s="1226"/>
      <c r="L818" s="1226"/>
      <c r="M818" s="1226"/>
      <c r="N818" s="1226"/>
      <c r="O818" s="1226"/>
      <c r="P818" s="1226"/>
      <c r="Q818" s="1226"/>
      <c r="R818" s="1226"/>
      <c r="S818" s="1226"/>
      <c r="T818" s="1226"/>
      <c r="U818" s="1226"/>
      <c r="V818" s="1226"/>
      <c r="W818" s="1226"/>
      <c r="X818" s="1226"/>
      <c r="Y818" s="1226"/>
      <c r="Z818" s="1226"/>
      <c r="AA818" s="1226"/>
      <c r="AB818" s="1226"/>
      <c r="AC818" s="1226"/>
      <c r="AD818" s="1226"/>
      <c r="AE818" s="1226"/>
      <c r="AF818" s="1226"/>
      <c r="AG818" s="1226"/>
      <c r="AH818" s="1226"/>
      <c r="AI818" s="1226"/>
      <c r="AJ818" s="1226"/>
      <c r="AK818" s="1226"/>
      <c r="AL818" s="1226"/>
      <c r="AM818" s="1226"/>
      <c r="AN818" s="1226"/>
      <c r="AO818" s="1226"/>
      <c r="AP818" s="1226"/>
      <c r="AQ818" s="1226"/>
      <c r="AR818" s="1226"/>
      <c r="AS818" s="1226"/>
      <c r="AT818" s="1226"/>
      <c r="AU818" s="1226"/>
      <c r="AV818" s="1226"/>
      <c r="AW818" s="1226"/>
      <c r="AX818" s="1226"/>
      <c r="AY818" s="1226"/>
    </row>
    <row r="819" spans="1:51" s="1437" customFormat="1" ht="15.75" customHeight="1">
      <c r="A819" s="1226"/>
      <c r="B819" s="1226"/>
      <c r="C819" s="1226"/>
      <c r="D819" s="1226"/>
      <c r="E819" s="1226"/>
      <c r="F819" s="1226"/>
      <c r="G819" s="1226"/>
      <c r="H819" s="1226"/>
      <c r="I819" s="1226"/>
      <c r="J819" s="1226"/>
      <c r="K819" s="1226"/>
      <c r="L819" s="1226"/>
      <c r="M819" s="1226"/>
      <c r="N819" s="1226"/>
      <c r="O819" s="1226"/>
      <c r="P819" s="1226"/>
      <c r="Q819" s="1226"/>
      <c r="R819" s="1226"/>
      <c r="S819" s="1226"/>
      <c r="T819" s="1226"/>
      <c r="U819" s="1226"/>
      <c r="V819" s="1226"/>
      <c r="W819" s="1226"/>
      <c r="X819" s="1226"/>
      <c r="Y819" s="1226"/>
      <c r="Z819" s="1226"/>
      <c r="AA819" s="1226"/>
      <c r="AB819" s="1226"/>
      <c r="AC819" s="1226"/>
      <c r="AD819" s="1226"/>
      <c r="AE819" s="1226"/>
      <c r="AF819" s="1226"/>
      <c r="AG819" s="1226"/>
      <c r="AH819" s="1226"/>
      <c r="AI819" s="1226"/>
      <c r="AJ819" s="1226"/>
      <c r="AK819" s="1226"/>
      <c r="AL819" s="1226"/>
      <c r="AM819" s="1226"/>
      <c r="AN819" s="1226"/>
      <c r="AO819" s="1226"/>
      <c r="AP819" s="1226"/>
      <c r="AQ819" s="1226"/>
      <c r="AR819" s="1226"/>
      <c r="AS819" s="1226"/>
      <c r="AT819" s="1226"/>
      <c r="AU819" s="1226"/>
      <c r="AV819" s="1226"/>
      <c r="AW819" s="1226"/>
      <c r="AX819" s="1226"/>
      <c r="AY819" s="1226"/>
    </row>
    <row r="820" spans="1:51" s="1437" customFormat="1" ht="17.25" customHeight="1">
      <c r="A820" s="1226"/>
      <c r="B820" s="1226"/>
      <c r="C820" s="1226"/>
      <c r="D820" s="1226"/>
      <c r="E820" s="1226"/>
      <c r="F820" s="1226"/>
      <c r="G820" s="1226"/>
      <c r="H820" s="1226"/>
      <c r="I820" s="1226"/>
      <c r="J820" s="1226"/>
      <c r="K820" s="1226"/>
      <c r="L820" s="1226"/>
      <c r="M820" s="1226"/>
      <c r="N820" s="1226"/>
      <c r="O820" s="1226"/>
      <c r="P820" s="1226"/>
      <c r="Q820" s="1226"/>
      <c r="R820" s="1226"/>
      <c r="S820" s="1226"/>
      <c r="T820" s="1226"/>
      <c r="U820" s="1226"/>
      <c r="V820" s="1226"/>
      <c r="W820" s="1226"/>
      <c r="X820" s="1226"/>
      <c r="Y820" s="1226"/>
      <c r="Z820" s="1226"/>
      <c r="AA820" s="1226"/>
      <c r="AB820" s="1226"/>
      <c r="AC820" s="1226"/>
      <c r="AD820" s="1226"/>
      <c r="AE820" s="1226"/>
      <c r="AF820" s="1226"/>
      <c r="AG820" s="1226"/>
      <c r="AH820" s="1226"/>
      <c r="AI820" s="1226"/>
      <c r="AJ820" s="1226"/>
      <c r="AK820" s="1226"/>
      <c r="AL820" s="1226"/>
      <c r="AM820" s="1226"/>
      <c r="AN820" s="1226"/>
      <c r="AO820" s="1226"/>
      <c r="AP820" s="1226"/>
      <c r="AQ820" s="1226"/>
      <c r="AR820" s="1226"/>
      <c r="AS820" s="1226"/>
      <c r="AT820" s="1226"/>
      <c r="AU820" s="1226"/>
      <c r="AV820" s="1226"/>
      <c r="AW820" s="1226"/>
      <c r="AX820" s="1226"/>
      <c r="AY820" s="1226"/>
    </row>
    <row r="821" spans="1:51" s="1437" customFormat="1" ht="14.25" customHeight="1">
      <c r="A821" s="1226"/>
      <c r="B821" s="1226"/>
      <c r="C821" s="1226"/>
      <c r="D821" s="1226"/>
      <c r="E821" s="1226"/>
      <c r="F821" s="1226"/>
      <c r="G821" s="1226"/>
      <c r="H821" s="1226"/>
      <c r="I821" s="1226"/>
      <c r="J821" s="1226"/>
      <c r="K821" s="1226"/>
      <c r="L821" s="1226"/>
      <c r="M821" s="1226"/>
      <c r="N821" s="1226"/>
      <c r="O821" s="1226"/>
      <c r="P821" s="1226"/>
      <c r="Q821" s="1226"/>
      <c r="R821" s="1226"/>
      <c r="S821" s="1226"/>
      <c r="T821" s="1226"/>
      <c r="U821" s="1226"/>
      <c r="V821" s="1226"/>
      <c r="W821" s="1226"/>
      <c r="X821" s="1226"/>
      <c r="Y821" s="1226"/>
      <c r="Z821" s="1226"/>
      <c r="AA821" s="1226"/>
      <c r="AB821" s="1226"/>
      <c r="AC821" s="1226"/>
      <c r="AD821" s="1226"/>
      <c r="AE821" s="1226"/>
      <c r="AF821" s="1226"/>
      <c r="AG821" s="1226"/>
      <c r="AH821" s="1226"/>
      <c r="AI821" s="1226"/>
      <c r="AJ821" s="1226"/>
      <c r="AK821" s="1226"/>
      <c r="AL821" s="1226"/>
      <c r="AM821" s="1226"/>
      <c r="AN821" s="1226"/>
      <c r="AO821" s="1226"/>
      <c r="AP821" s="1226"/>
      <c r="AQ821" s="1226"/>
      <c r="AR821" s="1226"/>
      <c r="AS821" s="1226"/>
      <c r="AT821" s="1226"/>
      <c r="AU821" s="1226"/>
      <c r="AV821" s="1226"/>
      <c r="AW821" s="1226"/>
      <c r="AX821" s="1226"/>
      <c r="AY821" s="1226"/>
    </row>
    <row r="822" spans="1:51" s="1437" customFormat="1">
      <c r="A822" s="1226"/>
      <c r="B822" s="1226"/>
      <c r="C822" s="1226"/>
      <c r="D822" s="1226"/>
      <c r="E822" s="1226"/>
      <c r="F822" s="1226"/>
      <c r="G822" s="1226"/>
      <c r="H822" s="1226"/>
      <c r="I822" s="1226"/>
      <c r="J822" s="1226"/>
      <c r="K822" s="1226"/>
      <c r="L822" s="1226"/>
      <c r="M822" s="1226"/>
      <c r="N822" s="1226"/>
      <c r="O822" s="1226"/>
      <c r="P822" s="1226"/>
      <c r="Q822" s="1226"/>
      <c r="R822" s="1226"/>
      <c r="S822" s="1226"/>
      <c r="T822" s="1226"/>
      <c r="U822" s="1226"/>
      <c r="V822" s="1226"/>
      <c r="W822" s="1226"/>
      <c r="X822" s="1226"/>
      <c r="Y822" s="1226"/>
      <c r="Z822" s="1226"/>
      <c r="AA822" s="1226"/>
      <c r="AB822" s="1226"/>
      <c r="AC822" s="1226"/>
      <c r="AD822" s="1226"/>
      <c r="AE822" s="1226"/>
      <c r="AF822" s="1226"/>
      <c r="AG822" s="1226"/>
      <c r="AH822" s="1226"/>
      <c r="AI822" s="1226"/>
      <c r="AJ822" s="1226"/>
      <c r="AK822" s="1226"/>
      <c r="AL822" s="1226"/>
      <c r="AM822" s="1226"/>
      <c r="AN822" s="1226"/>
      <c r="AO822" s="1226"/>
      <c r="AP822" s="1226"/>
      <c r="AQ822" s="1226"/>
      <c r="AR822" s="1226"/>
      <c r="AS822" s="1226"/>
      <c r="AT822" s="1226"/>
      <c r="AU822" s="1226"/>
      <c r="AV822" s="1226"/>
      <c r="AW822" s="1226"/>
      <c r="AX822" s="1226"/>
      <c r="AY822" s="1226"/>
    </row>
    <row r="823" spans="1:51" s="1437" customFormat="1" ht="13.5" customHeight="1">
      <c r="A823" s="1226"/>
      <c r="B823" s="1226"/>
      <c r="C823" s="1226"/>
      <c r="D823" s="1226"/>
      <c r="E823" s="1226"/>
      <c r="F823" s="1226"/>
      <c r="G823" s="1226"/>
      <c r="H823" s="1226"/>
      <c r="I823" s="1226"/>
      <c r="J823" s="1226"/>
      <c r="K823" s="1226"/>
      <c r="L823" s="1226"/>
      <c r="M823" s="1226"/>
      <c r="N823" s="1226"/>
      <c r="O823" s="1226"/>
      <c r="P823" s="1226"/>
      <c r="Q823" s="1226"/>
      <c r="R823" s="1226"/>
      <c r="S823" s="1226"/>
      <c r="T823" s="1226"/>
      <c r="U823" s="1226"/>
      <c r="V823" s="1226"/>
      <c r="W823" s="1226"/>
      <c r="X823" s="1226"/>
      <c r="Y823" s="1226"/>
      <c r="Z823" s="1226"/>
      <c r="AA823" s="1226"/>
      <c r="AB823" s="1226"/>
      <c r="AC823" s="1226"/>
      <c r="AD823" s="1226"/>
      <c r="AE823" s="1226"/>
      <c r="AF823" s="1226"/>
      <c r="AG823" s="1226"/>
      <c r="AH823" s="1226"/>
      <c r="AI823" s="1226"/>
      <c r="AJ823" s="1226"/>
      <c r="AK823" s="1226"/>
      <c r="AL823" s="1226"/>
      <c r="AM823" s="1226"/>
      <c r="AN823" s="1226"/>
      <c r="AO823" s="1226"/>
      <c r="AP823" s="1226"/>
      <c r="AQ823" s="1226"/>
      <c r="AR823" s="1226"/>
      <c r="AS823" s="1226"/>
      <c r="AT823" s="1226"/>
      <c r="AU823" s="1226"/>
      <c r="AV823" s="1226"/>
      <c r="AW823" s="1226"/>
      <c r="AX823" s="1226"/>
      <c r="AY823" s="1226"/>
    </row>
    <row r="824" spans="1:51" s="1437" customFormat="1" ht="14.25" customHeight="1">
      <c r="A824" s="1226"/>
      <c r="B824" s="1226"/>
      <c r="C824" s="1226"/>
      <c r="D824" s="1226"/>
      <c r="E824" s="1226"/>
      <c r="F824" s="1226"/>
      <c r="G824" s="1226"/>
      <c r="H824" s="1226"/>
      <c r="I824" s="1226"/>
      <c r="J824" s="1226"/>
      <c r="K824" s="1226"/>
      <c r="L824" s="1226"/>
      <c r="M824" s="1226"/>
      <c r="N824" s="1226"/>
      <c r="O824" s="1226"/>
      <c r="P824" s="1226"/>
      <c r="Q824" s="1226"/>
      <c r="R824" s="1226"/>
      <c r="S824" s="1226"/>
      <c r="T824" s="1226"/>
      <c r="U824" s="1226"/>
      <c r="V824" s="1226"/>
      <c r="W824" s="1226"/>
      <c r="X824" s="1226"/>
      <c r="Y824" s="1226"/>
      <c r="Z824" s="1226"/>
      <c r="AA824" s="1226"/>
      <c r="AB824" s="1226"/>
      <c r="AC824" s="1226"/>
      <c r="AD824" s="1226"/>
      <c r="AE824" s="1226"/>
      <c r="AF824" s="1226"/>
      <c r="AG824" s="1226"/>
      <c r="AH824" s="1226"/>
      <c r="AI824" s="1226"/>
      <c r="AJ824" s="1226"/>
      <c r="AK824" s="1226"/>
      <c r="AL824" s="1226"/>
      <c r="AM824" s="1226"/>
      <c r="AN824" s="1226"/>
      <c r="AO824" s="1226"/>
      <c r="AP824" s="1226"/>
      <c r="AQ824" s="1226"/>
      <c r="AR824" s="1226"/>
      <c r="AS824" s="1226"/>
      <c r="AT824" s="1226"/>
      <c r="AU824" s="1226"/>
      <c r="AV824" s="1226"/>
      <c r="AW824" s="1226"/>
      <c r="AX824" s="1226"/>
      <c r="AY824" s="1226"/>
    </row>
    <row r="825" spans="1:51" s="1437" customFormat="1" ht="14.25" customHeight="1">
      <c r="A825" s="1226"/>
      <c r="B825" s="1226"/>
      <c r="C825" s="1226"/>
      <c r="D825" s="1226"/>
      <c r="E825" s="1226"/>
      <c r="F825" s="1226"/>
      <c r="G825" s="1226"/>
      <c r="H825" s="1226"/>
      <c r="I825" s="1226"/>
      <c r="J825" s="1226"/>
      <c r="K825" s="1226"/>
      <c r="L825" s="1226"/>
      <c r="M825" s="1226"/>
      <c r="N825" s="1226"/>
      <c r="O825" s="1226"/>
      <c r="P825" s="1226"/>
      <c r="Q825" s="1226"/>
      <c r="R825" s="1226"/>
      <c r="S825" s="1226"/>
      <c r="T825" s="1226"/>
      <c r="U825" s="1226"/>
      <c r="V825" s="1226"/>
      <c r="W825" s="1226"/>
      <c r="X825" s="1226"/>
      <c r="Y825" s="1226"/>
      <c r="Z825" s="1226"/>
      <c r="AA825" s="1226"/>
      <c r="AB825" s="1226"/>
      <c r="AC825" s="1226"/>
      <c r="AD825" s="1226"/>
      <c r="AE825" s="1226"/>
      <c r="AF825" s="1226"/>
      <c r="AG825" s="1226"/>
      <c r="AH825" s="1226"/>
      <c r="AI825" s="1226"/>
      <c r="AJ825" s="1226"/>
      <c r="AK825" s="1226"/>
      <c r="AL825" s="1226"/>
      <c r="AM825" s="1226"/>
      <c r="AN825" s="1226"/>
      <c r="AO825" s="1226"/>
      <c r="AP825" s="1226"/>
      <c r="AQ825" s="1226"/>
      <c r="AR825" s="1226"/>
      <c r="AS825" s="1226"/>
      <c r="AT825" s="1226"/>
      <c r="AU825" s="1226"/>
      <c r="AV825" s="1226"/>
      <c r="AW825" s="1226"/>
      <c r="AX825" s="1226"/>
      <c r="AY825" s="1226"/>
    </row>
    <row r="826" spans="1:51" s="1437" customFormat="1" ht="14.25" customHeight="1">
      <c r="A826" s="1226"/>
      <c r="B826" s="1226"/>
      <c r="C826" s="1226"/>
      <c r="D826" s="1226"/>
      <c r="E826" s="1226"/>
      <c r="F826" s="1226"/>
      <c r="G826" s="1226"/>
      <c r="H826" s="1226"/>
      <c r="I826" s="1226"/>
      <c r="J826" s="1226"/>
      <c r="K826" s="1226"/>
      <c r="L826" s="1226"/>
      <c r="M826" s="1226"/>
      <c r="N826" s="1226"/>
      <c r="O826" s="1226"/>
      <c r="P826" s="1226"/>
      <c r="Q826" s="1226"/>
      <c r="R826" s="1226"/>
      <c r="S826" s="1226"/>
      <c r="T826" s="1226"/>
      <c r="U826" s="1226"/>
      <c r="V826" s="1226"/>
      <c r="W826" s="1226"/>
      <c r="X826" s="1226"/>
      <c r="Y826" s="1226"/>
      <c r="Z826" s="1226"/>
      <c r="AA826" s="1226"/>
      <c r="AB826" s="1226"/>
      <c r="AC826" s="1226"/>
      <c r="AD826" s="1226"/>
      <c r="AE826" s="1226"/>
      <c r="AF826" s="1226"/>
      <c r="AG826" s="1226"/>
      <c r="AH826" s="1226"/>
      <c r="AI826" s="1226"/>
      <c r="AJ826" s="1226"/>
      <c r="AK826" s="1226"/>
      <c r="AL826" s="1226"/>
      <c r="AM826" s="1226"/>
      <c r="AN826" s="1226"/>
      <c r="AO826" s="1226"/>
      <c r="AP826" s="1226"/>
      <c r="AQ826" s="1226"/>
      <c r="AR826" s="1226"/>
      <c r="AS826" s="1226"/>
      <c r="AT826" s="1226"/>
      <c r="AU826" s="1226"/>
      <c r="AV826" s="1226"/>
      <c r="AW826" s="1226"/>
      <c r="AX826" s="1226"/>
      <c r="AY826" s="1226"/>
    </row>
    <row r="827" spans="1:51" s="1437" customFormat="1" ht="14.25" customHeight="1">
      <c r="A827" s="1226"/>
      <c r="B827" s="1226"/>
      <c r="C827" s="1226"/>
      <c r="D827" s="1226"/>
      <c r="E827" s="1226"/>
      <c r="F827" s="1226"/>
      <c r="G827" s="1226"/>
      <c r="H827" s="1226"/>
      <c r="I827" s="1226"/>
      <c r="J827" s="1226"/>
      <c r="K827" s="1226"/>
      <c r="L827" s="1226"/>
      <c r="M827" s="1226"/>
      <c r="N827" s="1226"/>
      <c r="O827" s="1226"/>
      <c r="P827" s="1226"/>
      <c r="Q827" s="1226"/>
      <c r="R827" s="1226"/>
      <c r="S827" s="1226"/>
      <c r="T827" s="1226"/>
      <c r="U827" s="1226"/>
      <c r="V827" s="1226"/>
      <c r="W827" s="1226"/>
      <c r="X827" s="1226"/>
      <c r="Y827" s="1226"/>
      <c r="Z827" s="1226"/>
      <c r="AA827" s="1226"/>
      <c r="AB827" s="1226"/>
      <c r="AC827" s="1226"/>
      <c r="AD827" s="1226"/>
      <c r="AE827" s="1226"/>
      <c r="AF827" s="1226"/>
      <c r="AG827" s="1226"/>
      <c r="AH827" s="1226"/>
      <c r="AI827" s="1226"/>
      <c r="AJ827" s="1226"/>
      <c r="AK827" s="1226"/>
      <c r="AL827" s="1226"/>
      <c r="AM827" s="1226"/>
      <c r="AN827" s="1226"/>
      <c r="AO827" s="1226"/>
      <c r="AP827" s="1226"/>
      <c r="AQ827" s="1226"/>
      <c r="AR827" s="1226"/>
      <c r="AS827" s="1226"/>
      <c r="AT827" s="1226"/>
      <c r="AU827" s="1226"/>
      <c r="AV827" s="1226"/>
      <c r="AW827" s="1226"/>
      <c r="AX827" s="1226"/>
      <c r="AY827" s="1226"/>
    </row>
    <row r="828" spans="1:51" s="1437" customFormat="1" ht="14.25" customHeight="1">
      <c r="A828" s="1226"/>
      <c r="B828" s="1226"/>
      <c r="C828" s="1226"/>
      <c r="D828" s="1226"/>
      <c r="E828" s="1226"/>
      <c r="F828" s="1226"/>
      <c r="G828" s="1226"/>
      <c r="H828" s="1226"/>
      <c r="I828" s="1226"/>
      <c r="J828" s="1226"/>
      <c r="K828" s="1226"/>
      <c r="L828" s="1226"/>
      <c r="M828" s="1226"/>
      <c r="N828" s="1226"/>
      <c r="O828" s="1226"/>
      <c r="P828" s="1226"/>
      <c r="Q828" s="1226"/>
      <c r="R828" s="1226"/>
      <c r="S828" s="1226"/>
      <c r="T828" s="1226"/>
      <c r="U828" s="1226"/>
      <c r="V828" s="1226"/>
      <c r="W828" s="1226"/>
      <c r="X828" s="1226"/>
      <c r="Y828" s="1226"/>
      <c r="Z828" s="1226"/>
      <c r="AA828" s="1226"/>
      <c r="AB828" s="1226"/>
      <c r="AC828" s="1226"/>
      <c r="AD828" s="1226"/>
      <c r="AE828" s="1226"/>
      <c r="AF828" s="1226"/>
      <c r="AG828" s="1226"/>
      <c r="AH828" s="1226"/>
      <c r="AI828" s="1226"/>
      <c r="AJ828" s="1226"/>
      <c r="AK828" s="1226"/>
      <c r="AL828" s="1226"/>
      <c r="AM828" s="1226"/>
      <c r="AN828" s="1226"/>
      <c r="AO828" s="1226"/>
      <c r="AP828" s="1226"/>
      <c r="AQ828" s="1226"/>
      <c r="AR828" s="1226"/>
      <c r="AS828" s="1226"/>
      <c r="AT828" s="1226"/>
      <c r="AU828" s="1226"/>
      <c r="AV828" s="1226"/>
      <c r="AW828" s="1226"/>
      <c r="AX828" s="1226"/>
      <c r="AY828" s="1226"/>
    </row>
    <row r="829" spans="1:51" s="1437" customFormat="1" ht="14.25" customHeight="1">
      <c r="A829" s="1226"/>
      <c r="B829" s="1226"/>
      <c r="C829" s="1226"/>
      <c r="D829" s="1226"/>
      <c r="E829" s="1226"/>
      <c r="F829" s="1226"/>
      <c r="G829" s="1226"/>
      <c r="H829" s="1226"/>
      <c r="I829" s="1226"/>
      <c r="J829" s="1226"/>
      <c r="K829" s="1226"/>
      <c r="L829" s="1226"/>
      <c r="M829" s="1226"/>
      <c r="N829" s="1226"/>
      <c r="O829" s="1226"/>
      <c r="P829" s="1226"/>
      <c r="Q829" s="1226"/>
      <c r="R829" s="1226"/>
      <c r="S829" s="1226"/>
      <c r="T829" s="1226"/>
      <c r="U829" s="1226"/>
      <c r="V829" s="1226"/>
      <c r="W829" s="1226"/>
      <c r="X829" s="1226"/>
      <c r="Y829" s="1226"/>
      <c r="Z829" s="1226"/>
      <c r="AA829" s="1226"/>
      <c r="AB829" s="1226"/>
      <c r="AC829" s="1226"/>
      <c r="AD829" s="1226"/>
      <c r="AE829" s="1226"/>
      <c r="AF829" s="1226"/>
      <c r="AG829" s="1226"/>
      <c r="AH829" s="1226"/>
      <c r="AI829" s="1226"/>
      <c r="AJ829" s="1226"/>
      <c r="AK829" s="1226"/>
      <c r="AL829" s="1226"/>
      <c r="AM829" s="1226"/>
      <c r="AN829" s="1226"/>
      <c r="AO829" s="1226"/>
      <c r="AP829" s="1226"/>
      <c r="AQ829" s="1226"/>
      <c r="AR829" s="1226"/>
      <c r="AS829" s="1226"/>
      <c r="AT829" s="1226"/>
      <c r="AU829" s="1226"/>
      <c r="AV829" s="1226"/>
      <c r="AW829" s="1226"/>
      <c r="AX829" s="1226"/>
      <c r="AY829" s="1226"/>
    </row>
    <row r="830" spans="1:51" s="1437" customFormat="1" ht="14.25" customHeight="1">
      <c r="A830" s="1226"/>
      <c r="B830" s="1226"/>
      <c r="C830" s="1226"/>
      <c r="D830" s="1226"/>
      <c r="E830" s="1226"/>
      <c r="F830" s="1226"/>
      <c r="G830" s="1226"/>
      <c r="H830" s="1226"/>
      <c r="I830" s="1226"/>
      <c r="J830" s="1226"/>
      <c r="K830" s="1226"/>
      <c r="L830" s="1226"/>
      <c r="M830" s="1226"/>
      <c r="N830" s="1226"/>
      <c r="O830" s="1226"/>
      <c r="P830" s="1226"/>
      <c r="Q830" s="1226"/>
      <c r="R830" s="1226"/>
      <c r="S830" s="1226"/>
      <c r="T830" s="1226"/>
      <c r="U830" s="1226"/>
      <c r="V830" s="1226"/>
      <c r="W830" s="1226"/>
      <c r="X830" s="1226"/>
      <c r="Y830" s="1226"/>
      <c r="Z830" s="1226"/>
      <c r="AA830" s="1226"/>
      <c r="AB830" s="1226"/>
      <c r="AC830" s="1226"/>
      <c r="AD830" s="1226"/>
      <c r="AE830" s="1226"/>
      <c r="AF830" s="1226"/>
      <c r="AG830" s="1226"/>
      <c r="AH830" s="1226"/>
      <c r="AI830" s="1226"/>
      <c r="AJ830" s="1226"/>
      <c r="AK830" s="1226"/>
      <c r="AL830" s="1226"/>
      <c r="AM830" s="1226"/>
      <c r="AN830" s="1226"/>
      <c r="AO830" s="1226"/>
      <c r="AP830" s="1226"/>
      <c r="AQ830" s="1226"/>
      <c r="AR830" s="1226"/>
      <c r="AS830" s="1226"/>
      <c r="AT830" s="1226"/>
      <c r="AU830" s="1226"/>
      <c r="AV830" s="1226"/>
      <c r="AW830" s="1226"/>
      <c r="AX830" s="1226"/>
      <c r="AY830" s="1226"/>
    </row>
    <row r="831" spans="1:51" s="1437" customFormat="1" ht="14.25" customHeight="1">
      <c r="A831" s="1226"/>
      <c r="B831" s="1226"/>
      <c r="C831" s="1226"/>
      <c r="D831" s="1226"/>
      <c r="E831" s="1226"/>
      <c r="F831" s="1226"/>
      <c r="G831" s="1226"/>
      <c r="H831" s="1226"/>
      <c r="I831" s="1226"/>
      <c r="J831" s="1226"/>
      <c r="K831" s="1226"/>
      <c r="L831" s="1226"/>
      <c r="M831" s="1226"/>
      <c r="N831" s="1226"/>
      <c r="O831" s="1226"/>
      <c r="P831" s="1226"/>
      <c r="Q831" s="1226"/>
      <c r="R831" s="1226"/>
      <c r="S831" s="1226"/>
      <c r="T831" s="1226"/>
      <c r="U831" s="1226"/>
      <c r="V831" s="1226"/>
      <c r="W831" s="1226"/>
      <c r="X831" s="1226"/>
      <c r="Y831" s="1226"/>
      <c r="Z831" s="1226"/>
      <c r="AA831" s="1226"/>
      <c r="AB831" s="1226"/>
      <c r="AC831" s="1226"/>
      <c r="AD831" s="1226"/>
      <c r="AE831" s="1226"/>
      <c r="AF831" s="1226"/>
      <c r="AG831" s="1226"/>
      <c r="AH831" s="1226"/>
      <c r="AI831" s="1226"/>
      <c r="AJ831" s="1226"/>
      <c r="AK831" s="1226"/>
      <c r="AL831" s="1226"/>
      <c r="AM831" s="1226"/>
      <c r="AN831" s="1226"/>
      <c r="AO831" s="1226"/>
      <c r="AP831" s="1226"/>
      <c r="AQ831" s="1226"/>
      <c r="AR831" s="1226"/>
      <c r="AS831" s="1226"/>
      <c r="AT831" s="1226"/>
      <c r="AU831" s="1226"/>
      <c r="AV831" s="1226"/>
      <c r="AW831" s="1226"/>
      <c r="AX831" s="1226"/>
      <c r="AY831" s="1226"/>
    </row>
    <row r="832" spans="1:51" s="1437" customFormat="1" ht="14.25" customHeight="1">
      <c r="A832" s="1226"/>
      <c r="B832" s="1226"/>
      <c r="C832" s="1226"/>
      <c r="D832" s="1226"/>
      <c r="E832" s="1226"/>
      <c r="F832" s="1226"/>
      <c r="G832" s="1226"/>
      <c r="H832" s="1226"/>
      <c r="I832" s="1226"/>
      <c r="J832" s="1226"/>
      <c r="K832" s="1226"/>
      <c r="L832" s="1226"/>
      <c r="M832" s="1226"/>
      <c r="N832" s="1226"/>
      <c r="O832" s="1226"/>
      <c r="P832" s="1226"/>
      <c r="Q832" s="1226"/>
      <c r="R832" s="1226"/>
      <c r="S832" s="1226"/>
      <c r="T832" s="1226"/>
      <c r="U832" s="1226"/>
      <c r="V832" s="1226"/>
      <c r="W832" s="1226"/>
      <c r="X832" s="1226"/>
      <c r="Y832" s="1226"/>
      <c r="Z832" s="1226"/>
      <c r="AA832" s="1226"/>
      <c r="AB832" s="1226"/>
      <c r="AC832" s="1226"/>
      <c r="AD832" s="1226"/>
      <c r="AE832" s="1226"/>
      <c r="AF832" s="1226"/>
      <c r="AG832" s="1226"/>
      <c r="AH832" s="1226"/>
      <c r="AI832" s="1226"/>
      <c r="AJ832" s="1226"/>
      <c r="AK832" s="1226"/>
      <c r="AL832" s="1226"/>
      <c r="AM832" s="1226"/>
      <c r="AN832" s="1226"/>
      <c r="AO832" s="1226"/>
      <c r="AP832" s="1226"/>
      <c r="AQ832" s="1226"/>
      <c r="AR832" s="1226"/>
      <c r="AS832" s="1226"/>
      <c r="AT832" s="1226"/>
      <c r="AU832" s="1226"/>
      <c r="AV832" s="1226"/>
      <c r="AW832" s="1226"/>
      <c r="AX832" s="1226"/>
      <c r="AY832" s="1226"/>
    </row>
    <row r="833" spans="1:51" s="1437" customFormat="1" ht="14.25" customHeight="1">
      <c r="A833" s="1226"/>
      <c r="B833" s="1226"/>
      <c r="C833" s="1226"/>
      <c r="D833" s="1226"/>
      <c r="E833" s="1226"/>
      <c r="F833" s="1226"/>
      <c r="G833" s="1226"/>
      <c r="H833" s="1226"/>
      <c r="I833" s="1226"/>
      <c r="J833" s="1226"/>
      <c r="K833" s="1226"/>
      <c r="L833" s="1226"/>
      <c r="M833" s="1226"/>
      <c r="N833" s="1226"/>
      <c r="O833" s="1226"/>
      <c r="P833" s="1226"/>
      <c r="Q833" s="1226"/>
      <c r="R833" s="1226"/>
      <c r="S833" s="1226"/>
      <c r="T833" s="1226"/>
      <c r="U833" s="1226"/>
      <c r="V833" s="1226"/>
      <c r="W833" s="1226"/>
      <c r="X833" s="1226"/>
      <c r="Y833" s="1226"/>
      <c r="Z833" s="1226"/>
      <c r="AA833" s="1226"/>
      <c r="AB833" s="1226"/>
      <c r="AC833" s="1226"/>
      <c r="AD833" s="1226"/>
      <c r="AE833" s="1226"/>
      <c r="AF833" s="1226"/>
      <c r="AG833" s="1226"/>
      <c r="AH833" s="1226"/>
      <c r="AI833" s="1226"/>
      <c r="AJ833" s="1226"/>
      <c r="AK833" s="1226"/>
      <c r="AL833" s="1226"/>
      <c r="AM833" s="1226"/>
      <c r="AN833" s="1226"/>
      <c r="AO833" s="1226"/>
      <c r="AP833" s="1226"/>
      <c r="AQ833" s="1226"/>
      <c r="AR833" s="1226"/>
      <c r="AS833" s="1226"/>
      <c r="AT833" s="1226"/>
      <c r="AU833" s="1226"/>
      <c r="AV833" s="1226"/>
      <c r="AW833" s="1226"/>
      <c r="AX833" s="1226"/>
      <c r="AY833" s="1226"/>
    </row>
    <row r="834" spans="1:51" s="1437" customFormat="1" ht="14.25" customHeight="1">
      <c r="A834" s="1226"/>
      <c r="B834" s="1226"/>
      <c r="C834" s="1226"/>
      <c r="D834" s="1226"/>
      <c r="E834" s="1226"/>
      <c r="F834" s="1226"/>
      <c r="G834" s="1226"/>
      <c r="H834" s="1226"/>
      <c r="I834" s="1226"/>
      <c r="J834" s="1226"/>
      <c r="K834" s="1226"/>
      <c r="L834" s="1226"/>
      <c r="M834" s="1226"/>
      <c r="N834" s="1226"/>
      <c r="O834" s="1226"/>
      <c r="P834" s="1226"/>
      <c r="Q834" s="1226"/>
      <c r="R834" s="1226"/>
      <c r="S834" s="1226"/>
      <c r="T834" s="1226"/>
      <c r="U834" s="1226"/>
      <c r="V834" s="1226"/>
      <c r="W834" s="1226"/>
      <c r="X834" s="1226"/>
      <c r="Y834" s="1226"/>
      <c r="Z834" s="1226"/>
      <c r="AA834" s="1226"/>
      <c r="AB834" s="1226"/>
      <c r="AC834" s="1226"/>
      <c r="AD834" s="1226"/>
      <c r="AE834" s="1226"/>
      <c r="AF834" s="1226"/>
      <c r="AG834" s="1226"/>
      <c r="AH834" s="1226"/>
      <c r="AI834" s="1226"/>
      <c r="AJ834" s="1226"/>
      <c r="AK834" s="1226"/>
      <c r="AL834" s="1226"/>
      <c r="AM834" s="1226"/>
      <c r="AN834" s="1226"/>
      <c r="AO834" s="1226"/>
      <c r="AP834" s="1226"/>
      <c r="AQ834" s="1226"/>
      <c r="AR834" s="1226"/>
      <c r="AS834" s="1226"/>
      <c r="AT834" s="1226"/>
      <c r="AU834" s="1226"/>
      <c r="AV834" s="1226"/>
      <c r="AW834" s="1226"/>
      <c r="AX834" s="1226"/>
      <c r="AY834" s="1226"/>
    </row>
    <row r="835" spans="1:51" s="1437" customFormat="1" ht="14.25" customHeight="1">
      <c r="A835" s="1226"/>
      <c r="B835" s="1226"/>
      <c r="C835" s="1226"/>
      <c r="D835" s="1226"/>
      <c r="E835" s="1226"/>
      <c r="F835" s="1226"/>
      <c r="G835" s="1226"/>
      <c r="H835" s="1226"/>
      <c r="I835" s="1226"/>
      <c r="J835" s="1226"/>
      <c r="K835" s="1226"/>
      <c r="L835" s="1226"/>
      <c r="M835" s="1226"/>
      <c r="N835" s="1226"/>
      <c r="O835" s="1226"/>
      <c r="P835" s="1226"/>
      <c r="Q835" s="1226"/>
      <c r="R835" s="1226"/>
      <c r="S835" s="1226"/>
      <c r="T835" s="1226"/>
      <c r="U835" s="1226"/>
      <c r="V835" s="1226"/>
      <c r="W835" s="1226"/>
      <c r="X835" s="1226"/>
      <c r="Y835" s="1226"/>
      <c r="Z835" s="1226"/>
      <c r="AA835" s="1226"/>
      <c r="AB835" s="1226"/>
      <c r="AC835" s="1226"/>
      <c r="AD835" s="1226"/>
      <c r="AE835" s="1226"/>
      <c r="AF835" s="1226"/>
      <c r="AG835" s="1226"/>
      <c r="AH835" s="1226"/>
      <c r="AI835" s="1226"/>
      <c r="AJ835" s="1226"/>
      <c r="AK835" s="1226"/>
      <c r="AL835" s="1226"/>
      <c r="AM835" s="1226"/>
      <c r="AN835" s="1226"/>
      <c r="AO835" s="1226"/>
      <c r="AP835" s="1226"/>
      <c r="AQ835" s="1226"/>
      <c r="AR835" s="1226"/>
      <c r="AS835" s="1226"/>
      <c r="AT835" s="1226"/>
      <c r="AU835" s="1226"/>
      <c r="AV835" s="1226"/>
      <c r="AW835" s="1226"/>
      <c r="AX835" s="1226"/>
      <c r="AY835" s="1226"/>
    </row>
    <row r="836" spans="1:51" s="1437" customFormat="1" ht="14.25" customHeight="1">
      <c r="A836" s="1226"/>
      <c r="B836" s="1226"/>
      <c r="C836" s="1226"/>
      <c r="D836" s="1226"/>
      <c r="E836" s="1226"/>
      <c r="F836" s="1226"/>
      <c r="G836" s="1226"/>
      <c r="H836" s="1226"/>
      <c r="I836" s="1226"/>
      <c r="J836" s="1226"/>
      <c r="K836" s="1226"/>
      <c r="L836" s="1226"/>
      <c r="M836" s="1226"/>
      <c r="N836" s="1226"/>
      <c r="O836" s="1226"/>
      <c r="P836" s="1226"/>
      <c r="Q836" s="1226"/>
      <c r="R836" s="1226"/>
      <c r="S836" s="1226"/>
      <c r="T836" s="1226"/>
      <c r="U836" s="1226"/>
      <c r="V836" s="1226"/>
      <c r="W836" s="1226"/>
      <c r="X836" s="1226"/>
      <c r="Y836" s="1226"/>
      <c r="Z836" s="1226"/>
      <c r="AA836" s="1226"/>
      <c r="AB836" s="1226"/>
      <c r="AC836" s="1226"/>
      <c r="AD836" s="1226"/>
      <c r="AE836" s="1226"/>
      <c r="AF836" s="1226"/>
      <c r="AG836" s="1226"/>
      <c r="AH836" s="1226"/>
      <c r="AI836" s="1226"/>
      <c r="AJ836" s="1226"/>
      <c r="AK836" s="1226"/>
      <c r="AL836" s="1226"/>
      <c r="AM836" s="1226"/>
      <c r="AN836" s="1226"/>
      <c r="AO836" s="1226"/>
      <c r="AP836" s="1226"/>
      <c r="AQ836" s="1226"/>
      <c r="AR836" s="1226"/>
      <c r="AS836" s="1226"/>
      <c r="AT836" s="1226"/>
      <c r="AU836" s="1226"/>
      <c r="AV836" s="1226"/>
      <c r="AW836" s="1226"/>
      <c r="AX836" s="1226"/>
      <c r="AY836" s="1226"/>
    </row>
    <row r="837" spans="1:51" s="1437" customFormat="1" ht="14.25" customHeight="1">
      <c r="A837" s="1226"/>
      <c r="B837" s="1226"/>
      <c r="C837" s="1226"/>
      <c r="D837" s="1226"/>
      <c r="E837" s="1226"/>
      <c r="F837" s="1226"/>
      <c r="G837" s="1226"/>
      <c r="H837" s="1226"/>
      <c r="I837" s="1226"/>
      <c r="J837" s="1226"/>
      <c r="K837" s="1226"/>
      <c r="L837" s="1226"/>
      <c r="M837" s="1226"/>
      <c r="N837" s="1226"/>
      <c r="O837" s="1226"/>
      <c r="P837" s="1226"/>
      <c r="Q837" s="1226"/>
      <c r="R837" s="1226"/>
      <c r="S837" s="1226"/>
      <c r="T837" s="1226"/>
      <c r="U837" s="1226"/>
      <c r="V837" s="1226"/>
      <c r="W837" s="1226"/>
      <c r="X837" s="1226"/>
      <c r="Y837" s="1226"/>
      <c r="Z837" s="1226"/>
      <c r="AA837" s="1226"/>
      <c r="AB837" s="1226"/>
      <c r="AC837" s="1226"/>
      <c r="AD837" s="1226"/>
      <c r="AE837" s="1226"/>
      <c r="AF837" s="1226"/>
      <c r="AG837" s="1226"/>
      <c r="AH837" s="1226"/>
      <c r="AI837" s="1226"/>
      <c r="AJ837" s="1226"/>
      <c r="AK837" s="1226"/>
      <c r="AL837" s="1226"/>
      <c r="AM837" s="1226"/>
      <c r="AN837" s="1226"/>
      <c r="AO837" s="1226"/>
      <c r="AP837" s="1226"/>
      <c r="AQ837" s="1226"/>
      <c r="AR837" s="1226"/>
      <c r="AS837" s="1226"/>
      <c r="AT837" s="1226"/>
      <c r="AU837" s="1226"/>
      <c r="AV837" s="1226"/>
      <c r="AW837" s="1226"/>
      <c r="AX837" s="1226"/>
      <c r="AY837" s="1226"/>
    </row>
    <row r="838" spans="1:51" s="1437" customFormat="1" ht="26.25" customHeight="1">
      <c r="A838" s="1226"/>
      <c r="B838" s="1226"/>
      <c r="C838" s="1226"/>
      <c r="D838" s="1226"/>
      <c r="E838" s="1226"/>
      <c r="F838" s="1226"/>
      <c r="G838" s="1226"/>
      <c r="H838" s="1226"/>
      <c r="I838" s="1226"/>
      <c r="J838" s="1226"/>
      <c r="K838" s="1226"/>
      <c r="L838" s="1226"/>
      <c r="M838" s="1226"/>
      <c r="N838" s="1226"/>
      <c r="O838" s="1226"/>
      <c r="P838" s="1226"/>
      <c r="Q838" s="1226"/>
      <c r="R838" s="1226"/>
      <c r="S838" s="1226"/>
      <c r="T838" s="1226"/>
      <c r="U838" s="1226"/>
      <c r="V838" s="1226"/>
      <c r="W838" s="1226"/>
      <c r="X838" s="1226"/>
      <c r="Y838" s="1226"/>
      <c r="Z838" s="1226"/>
      <c r="AA838" s="1226"/>
      <c r="AB838" s="1226"/>
      <c r="AC838" s="1226"/>
      <c r="AD838" s="1226"/>
      <c r="AE838" s="1226"/>
      <c r="AF838" s="1226"/>
      <c r="AG838" s="1226"/>
      <c r="AH838" s="1226"/>
      <c r="AI838" s="1226"/>
      <c r="AJ838" s="1226"/>
      <c r="AK838" s="1226"/>
      <c r="AL838" s="1226"/>
      <c r="AM838" s="1226"/>
      <c r="AN838" s="1226"/>
      <c r="AO838" s="1226"/>
      <c r="AP838" s="1226"/>
      <c r="AQ838" s="1226"/>
      <c r="AR838" s="1226"/>
      <c r="AS838" s="1226"/>
      <c r="AT838" s="1226"/>
      <c r="AU838" s="1226"/>
      <c r="AV838" s="1226"/>
      <c r="AW838" s="1226"/>
      <c r="AX838" s="1226"/>
      <c r="AY838" s="1226"/>
    </row>
    <row r="839" spans="1:51" s="1437" customFormat="1" ht="14.25" customHeight="1">
      <c r="A839" s="1226"/>
      <c r="B839" s="1226"/>
      <c r="C839" s="1226"/>
      <c r="D839" s="1226"/>
      <c r="E839" s="1226"/>
      <c r="F839" s="1226"/>
      <c r="G839" s="1226"/>
      <c r="H839" s="1226"/>
      <c r="I839" s="1226"/>
      <c r="J839" s="1226"/>
      <c r="K839" s="1226"/>
      <c r="L839" s="1226"/>
      <c r="M839" s="1226"/>
      <c r="N839" s="1226"/>
      <c r="O839" s="1226"/>
      <c r="P839" s="1226"/>
      <c r="Q839" s="1226"/>
      <c r="R839" s="1226"/>
      <c r="S839" s="1226"/>
      <c r="T839" s="1226"/>
      <c r="U839" s="1226"/>
      <c r="V839" s="1226"/>
      <c r="W839" s="1226"/>
      <c r="X839" s="1226"/>
      <c r="Y839" s="1226"/>
      <c r="Z839" s="1226"/>
      <c r="AA839" s="1226"/>
      <c r="AB839" s="1226"/>
      <c r="AC839" s="1226"/>
      <c r="AD839" s="1226"/>
      <c r="AE839" s="1226"/>
      <c r="AF839" s="1226"/>
      <c r="AG839" s="1226"/>
      <c r="AH839" s="1226"/>
      <c r="AI839" s="1226"/>
      <c r="AJ839" s="1226"/>
      <c r="AK839" s="1226"/>
      <c r="AL839" s="1226"/>
      <c r="AM839" s="1226"/>
      <c r="AN839" s="1226"/>
      <c r="AO839" s="1226"/>
      <c r="AP839" s="1226"/>
      <c r="AQ839" s="1226"/>
      <c r="AR839" s="1226"/>
      <c r="AS839" s="1226"/>
      <c r="AT839" s="1226"/>
      <c r="AU839" s="1226"/>
      <c r="AV839" s="1226"/>
      <c r="AW839" s="1226"/>
      <c r="AX839" s="1226"/>
      <c r="AY839" s="1226"/>
    </row>
    <row r="840" spans="1:51" s="1437" customFormat="1" ht="14.25" customHeight="1">
      <c r="A840" s="1226"/>
      <c r="B840" s="1226"/>
      <c r="C840" s="1226"/>
      <c r="D840" s="1226"/>
      <c r="E840" s="1226"/>
      <c r="F840" s="1226"/>
      <c r="G840" s="1226"/>
      <c r="H840" s="1226"/>
      <c r="I840" s="1226"/>
      <c r="J840" s="1226"/>
      <c r="K840" s="1226"/>
      <c r="L840" s="1226"/>
      <c r="M840" s="1226"/>
      <c r="N840" s="1226"/>
      <c r="O840" s="1226"/>
      <c r="P840" s="1226"/>
      <c r="Q840" s="1226"/>
      <c r="R840" s="1226"/>
      <c r="S840" s="1226"/>
      <c r="T840" s="1226"/>
      <c r="U840" s="1226"/>
      <c r="V840" s="1226"/>
      <c r="W840" s="1226"/>
      <c r="X840" s="1226"/>
      <c r="Y840" s="1226"/>
      <c r="Z840" s="1226"/>
      <c r="AA840" s="1226"/>
      <c r="AB840" s="1226"/>
      <c r="AC840" s="1226"/>
      <c r="AD840" s="1226"/>
      <c r="AE840" s="1226"/>
      <c r="AF840" s="1226"/>
      <c r="AG840" s="1226"/>
      <c r="AH840" s="1226"/>
      <c r="AI840" s="1226"/>
      <c r="AJ840" s="1226"/>
      <c r="AK840" s="1226"/>
      <c r="AL840" s="1226"/>
      <c r="AM840" s="1226"/>
      <c r="AN840" s="1226"/>
      <c r="AO840" s="1226"/>
      <c r="AP840" s="1226"/>
      <c r="AQ840" s="1226"/>
      <c r="AR840" s="1226"/>
      <c r="AS840" s="1226"/>
      <c r="AT840" s="1226"/>
      <c r="AU840" s="1226"/>
      <c r="AV840" s="1226"/>
      <c r="AW840" s="1226"/>
      <c r="AX840" s="1226"/>
      <c r="AY840" s="1226"/>
    </row>
    <row r="841" spans="1:51" s="1437" customFormat="1" ht="14.25" customHeight="1">
      <c r="A841" s="1226"/>
      <c r="B841" s="1226"/>
      <c r="C841" s="1226"/>
      <c r="D841" s="1226"/>
      <c r="E841" s="1226"/>
      <c r="F841" s="1226"/>
      <c r="G841" s="1226"/>
      <c r="H841" s="1226"/>
      <c r="I841" s="1226"/>
      <c r="J841" s="1226"/>
      <c r="K841" s="1226"/>
      <c r="L841" s="1226"/>
      <c r="M841" s="1226"/>
      <c r="N841" s="1226"/>
      <c r="O841" s="1226"/>
      <c r="P841" s="1226"/>
      <c r="Q841" s="1226"/>
      <c r="R841" s="1226"/>
      <c r="S841" s="1226"/>
      <c r="T841" s="1226"/>
      <c r="U841" s="1226"/>
      <c r="V841" s="1226"/>
      <c r="W841" s="1226"/>
      <c r="X841" s="1226"/>
      <c r="Y841" s="1226"/>
      <c r="Z841" s="1226"/>
      <c r="AA841" s="1226"/>
      <c r="AB841" s="1226"/>
      <c r="AC841" s="1226"/>
      <c r="AD841" s="1226"/>
      <c r="AE841" s="1226"/>
      <c r="AF841" s="1226"/>
      <c r="AG841" s="1226"/>
      <c r="AH841" s="1226"/>
      <c r="AI841" s="1226"/>
      <c r="AJ841" s="1226"/>
      <c r="AK841" s="1226"/>
      <c r="AL841" s="1226"/>
      <c r="AM841" s="1226"/>
      <c r="AN841" s="1226"/>
      <c r="AO841" s="1226"/>
      <c r="AP841" s="1226"/>
      <c r="AQ841" s="1226"/>
      <c r="AR841" s="1226"/>
      <c r="AS841" s="1226"/>
      <c r="AT841" s="1226"/>
      <c r="AU841" s="1226"/>
      <c r="AV841" s="1226"/>
      <c r="AW841" s="1226"/>
      <c r="AX841" s="1226"/>
      <c r="AY841" s="1226"/>
    </row>
    <row r="842" spans="1:51" s="1437" customFormat="1" ht="14.25" customHeight="1">
      <c r="A842" s="1226"/>
      <c r="B842" s="1226"/>
      <c r="C842" s="1226"/>
      <c r="D842" s="1226"/>
      <c r="E842" s="1226"/>
      <c r="F842" s="1226"/>
      <c r="G842" s="1226"/>
      <c r="H842" s="1226"/>
      <c r="I842" s="1226"/>
      <c r="J842" s="1226"/>
      <c r="K842" s="1226"/>
      <c r="L842" s="1226"/>
      <c r="M842" s="1226"/>
      <c r="N842" s="1226"/>
      <c r="O842" s="1226"/>
      <c r="P842" s="1226"/>
      <c r="Q842" s="1226"/>
      <c r="R842" s="1226"/>
      <c r="S842" s="1226"/>
      <c r="T842" s="1226"/>
      <c r="U842" s="1226"/>
      <c r="V842" s="1226"/>
      <c r="W842" s="1226"/>
      <c r="X842" s="1226"/>
      <c r="Y842" s="1226"/>
      <c r="Z842" s="1226"/>
      <c r="AA842" s="1226"/>
      <c r="AB842" s="1226"/>
      <c r="AC842" s="1226"/>
      <c r="AD842" s="1226"/>
      <c r="AE842" s="1226"/>
      <c r="AF842" s="1226"/>
      <c r="AG842" s="1226"/>
      <c r="AH842" s="1226"/>
      <c r="AI842" s="1226"/>
      <c r="AJ842" s="1226"/>
      <c r="AK842" s="1226"/>
      <c r="AL842" s="1226"/>
      <c r="AM842" s="1226"/>
      <c r="AN842" s="1226"/>
      <c r="AO842" s="1226"/>
      <c r="AP842" s="1226"/>
      <c r="AQ842" s="1226"/>
      <c r="AR842" s="1226"/>
      <c r="AS842" s="1226"/>
      <c r="AT842" s="1226"/>
      <c r="AU842" s="1226"/>
      <c r="AV842" s="1226"/>
      <c r="AW842" s="1226"/>
      <c r="AX842" s="1226"/>
      <c r="AY842" s="1226"/>
    </row>
    <row r="843" spans="1:51" s="1437" customFormat="1" ht="14.25" customHeight="1">
      <c r="A843" s="1226"/>
      <c r="B843" s="1226"/>
      <c r="C843" s="1226"/>
      <c r="D843" s="1226"/>
      <c r="E843" s="1226"/>
      <c r="F843" s="1226"/>
      <c r="G843" s="1226"/>
      <c r="H843" s="1226"/>
      <c r="I843" s="1226"/>
      <c r="J843" s="1226"/>
      <c r="K843" s="1226"/>
      <c r="L843" s="1226"/>
      <c r="M843" s="1226"/>
      <c r="N843" s="1226"/>
      <c r="O843" s="1226"/>
      <c r="P843" s="1226"/>
      <c r="Q843" s="1226"/>
      <c r="R843" s="1226"/>
      <c r="S843" s="1226"/>
      <c r="T843" s="1226"/>
      <c r="U843" s="1226"/>
      <c r="V843" s="1226"/>
      <c r="W843" s="1226"/>
      <c r="X843" s="1226"/>
      <c r="Y843" s="1226"/>
      <c r="Z843" s="1226"/>
      <c r="AA843" s="1226"/>
      <c r="AB843" s="1226"/>
      <c r="AC843" s="1226"/>
      <c r="AD843" s="1226"/>
      <c r="AE843" s="1226"/>
      <c r="AF843" s="1226"/>
      <c r="AG843" s="1226"/>
      <c r="AH843" s="1226"/>
      <c r="AI843" s="1226"/>
      <c r="AJ843" s="1226"/>
      <c r="AK843" s="1226"/>
      <c r="AL843" s="1226"/>
      <c r="AM843" s="1226"/>
      <c r="AN843" s="1226"/>
      <c r="AO843" s="1226"/>
      <c r="AP843" s="1226"/>
      <c r="AQ843" s="1226"/>
      <c r="AR843" s="1226"/>
      <c r="AS843" s="1226"/>
      <c r="AT843" s="1226"/>
      <c r="AU843" s="1226"/>
      <c r="AV843" s="1226"/>
      <c r="AW843" s="1226"/>
      <c r="AX843" s="1226"/>
      <c r="AY843" s="1226"/>
    </row>
    <row r="844" spans="1:51" s="1437" customFormat="1" ht="14.25" customHeight="1">
      <c r="A844" s="1226"/>
      <c r="B844" s="1226"/>
      <c r="C844" s="1226"/>
      <c r="D844" s="1226"/>
      <c r="E844" s="1226"/>
      <c r="F844" s="1226"/>
      <c r="G844" s="1226"/>
      <c r="H844" s="1226"/>
      <c r="I844" s="1226"/>
      <c r="J844" s="1226"/>
      <c r="K844" s="1226"/>
      <c r="L844" s="1226"/>
      <c r="M844" s="1226"/>
      <c r="N844" s="1226"/>
      <c r="O844" s="1226"/>
      <c r="P844" s="1226"/>
      <c r="Q844" s="1226"/>
      <c r="R844" s="1226"/>
      <c r="S844" s="1226"/>
      <c r="T844" s="1226"/>
      <c r="U844" s="1226"/>
      <c r="V844" s="1226"/>
      <c r="W844" s="1226"/>
      <c r="X844" s="1226"/>
      <c r="Y844" s="1226"/>
      <c r="Z844" s="1226"/>
      <c r="AA844" s="1226"/>
      <c r="AB844" s="1226"/>
      <c r="AC844" s="1226"/>
      <c r="AD844" s="1226"/>
      <c r="AE844" s="1226"/>
      <c r="AF844" s="1226"/>
      <c r="AG844" s="1226"/>
      <c r="AH844" s="1226"/>
      <c r="AI844" s="1226"/>
      <c r="AJ844" s="1226"/>
      <c r="AK844" s="1226"/>
      <c r="AL844" s="1226"/>
      <c r="AM844" s="1226"/>
      <c r="AN844" s="1226"/>
      <c r="AO844" s="1226"/>
      <c r="AP844" s="1226"/>
      <c r="AQ844" s="1226"/>
      <c r="AR844" s="1226"/>
      <c r="AS844" s="1226"/>
      <c r="AT844" s="1226"/>
      <c r="AU844" s="1226"/>
      <c r="AV844" s="1226"/>
      <c r="AW844" s="1226"/>
      <c r="AX844" s="1226"/>
      <c r="AY844" s="1226"/>
    </row>
    <row r="845" spans="1:51" s="1437" customFormat="1" ht="14.25" customHeight="1">
      <c r="A845" s="1226"/>
      <c r="B845" s="1226"/>
      <c r="C845" s="1226"/>
      <c r="D845" s="1226"/>
      <c r="E845" s="1226"/>
      <c r="F845" s="1226"/>
      <c r="G845" s="1226"/>
      <c r="H845" s="1226"/>
      <c r="I845" s="1226"/>
      <c r="J845" s="1226"/>
      <c r="K845" s="1226"/>
      <c r="L845" s="1226"/>
      <c r="M845" s="1226"/>
      <c r="N845" s="1226"/>
      <c r="O845" s="1226"/>
      <c r="P845" s="1226"/>
      <c r="Q845" s="1226"/>
      <c r="R845" s="1226"/>
      <c r="S845" s="1226"/>
      <c r="T845" s="1226"/>
      <c r="U845" s="1226"/>
      <c r="V845" s="1226"/>
      <c r="W845" s="1226"/>
      <c r="X845" s="1226"/>
      <c r="Y845" s="1226"/>
      <c r="Z845" s="1226"/>
      <c r="AA845" s="1226"/>
      <c r="AB845" s="1226"/>
      <c r="AC845" s="1226"/>
      <c r="AD845" s="1226"/>
      <c r="AE845" s="1226"/>
      <c r="AF845" s="1226"/>
      <c r="AG845" s="1226"/>
      <c r="AH845" s="1226"/>
      <c r="AI845" s="1226"/>
      <c r="AJ845" s="1226"/>
      <c r="AK845" s="1226"/>
      <c r="AL845" s="1226"/>
      <c r="AM845" s="1226"/>
      <c r="AN845" s="1226"/>
      <c r="AO845" s="1226"/>
      <c r="AP845" s="1226"/>
      <c r="AQ845" s="1226"/>
      <c r="AR845" s="1226"/>
      <c r="AS845" s="1226"/>
      <c r="AT845" s="1226"/>
      <c r="AU845" s="1226"/>
      <c r="AV845" s="1226"/>
      <c r="AW845" s="1226"/>
      <c r="AX845" s="1226"/>
      <c r="AY845" s="1226"/>
    </row>
    <row r="846" spans="1:51" ht="14.25" customHeight="1"/>
  </sheetData>
  <mergeCells count="946">
    <mergeCell ref="B364:I364"/>
    <mergeCell ref="N361:R361"/>
    <mergeCell ref="S361:W361"/>
    <mergeCell ref="X361:AB361"/>
    <mergeCell ref="N364:R364"/>
    <mergeCell ref="J394:M394"/>
    <mergeCell ref="AG396:AK396"/>
    <mergeCell ref="S394:V394"/>
    <mergeCell ref="J389:M389"/>
    <mergeCell ref="N389:R389"/>
    <mergeCell ref="AG392:AK392"/>
    <mergeCell ref="B396:I396"/>
    <mergeCell ref="AB389:AF389"/>
    <mergeCell ref="AG389:AK389"/>
    <mergeCell ref="J391:M391"/>
    <mergeCell ref="N391:R391"/>
    <mergeCell ref="S391:V391"/>
    <mergeCell ref="W391:Z391"/>
    <mergeCell ref="AB391:AF391"/>
    <mergeCell ref="AG391:AK391"/>
    <mergeCell ref="S390:V390"/>
    <mergeCell ref="W390:Z390"/>
    <mergeCell ref="AB390:AF390"/>
    <mergeCell ref="AG390:AK390"/>
    <mergeCell ref="C356:I356"/>
    <mergeCell ref="N356:R356"/>
    <mergeCell ref="S356:W356"/>
    <mergeCell ref="X356:AB356"/>
    <mergeCell ref="C357:I357"/>
    <mergeCell ref="N357:R357"/>
    <mergeCell ref="S357:W357"/>
    <mergeCell ref="X357:AB357"/>
    <mergeCell ref="AB392:AF392"/>
    <mergeCell ref="S386:Z386"/>
    <mergeCell ref="S387:Z387"/>
    <mergeCell ref="S389:V389"/>
    <mergeCell ref="W389:Z389"/>
    <mergeCell ref="B389:I390"/>
    <mergeCell ref="B392:I392"/>
    <mergeCell ref="J392:M392"/>
    <mergeCell ref="N392:R392"/>
    <mergeCell ref="S392:V392"/>
    <mergeCell ref="W392:Z392"/>
    <mergeCell ref="S364:W364"/>
    <mergeCell ref="X364:AB364"/>
    <mergeCell ref="N358:R358"/>
    <mergeCell ref="S358:W358"/>
    <mergeCell ref="X358:AB358"/>
    <mergeCell ref="N390:R390"/>
    <mergeCell ref="J390:M390"/>
    <mergeCell ref="W394:Z394"/>
    <mergeCell ref="AB394:AF394"/>
    <mergeCell ref="AG394:AK394"/>
    <mergeCell ref="A557:M557"/>
    <mergeCell ref="N557:P557"/>
    <mergeCell ref="Q557:AK561"/>
    <mergeCell ref="A558:M558"/>
    <mergeCell ref="N558:P558"/>
    <mergeCell ref="AC510:AE510"/>
    <mergeCell ref="AF510:AH510"/>
    <mergeCell ref="A560:M560"/>
    <mergeCell ref="N556:P556"/>
    <mergeCell ref="Q556:AK556"/>
    <mergeCell ref="AI532:AK532"/>
    <mergeCell ref="AF530:AH530"/>
    <mergeCell ref="N560:P560"/>
    <mergeCell ref="A561:M561"/>
    <mergeCell ref="N561:P561"/>
    <mergeCell ref="W510:Y510"/>
    <mergeCell ref="Z510:AB510"/>
    <mergeCell ref="W532:Y532"/>
    <mergeCell ref="A516:M516"/>
    <mergeCell ref="N516:P516"/>
    <mergeCell ref="B531:D531"/>
    <mergeCell ref="E531:G531"/>
    <mergeCell ref="H531:J531"/>
    <mergeCell ref="B404:I406"/>
    <mergeCell ref="J404:M404"/>
    <mergeCell ref="N404:R404"/>
    <mergeCell ref="S404:V404"/>
    <mergeCell ref="A513:M513"/>
    <mergeCell ref="K492:M492"/>
    <mergeCell ref="N452:P452"/>
    <mergeCell ref="Q452:AK452"/>
    <mergeCell ref="Z471:AB471"/>
    <mergeCell ref="N470:P470"/>
    <mergeCell ref="Q470:S470"/>
    <mergeCell ref="N454:P454"/>
    <mergeCell ref="N455:P455"/>
    <mergeCell ref="N471:P471"/>
    <mergeCell ref="N453:P453"/>
    <mergeCell ref="N474:P474"/>
    <mergeCell ref="T450:V450"/>
    <mergeCell ref="W450:Y450"/>
    <mergeCell ref="T470:V470"/>
    <mergeCell ref="Q449:S449"/>
    <mergeCell ref="AI508:AK508"/>
    <mergeCell ref="Q509:S509"/>
    <mergeCell ref="T509:V509"/>
    <mergeCell ref="W509:Y509"/>
    <mergeCell ref="AF508:AH508"/>
    <mergeCell ref="Q594:AK594"/>
    <mergeCell ref="N612:P612"/>
    <mergeCell ref="Q612:AK612"/>
    <mergeCell ref="Q595:AK599"/>
    <mergeCell ref="T592:V592"/>
    <mergeCell ref="W592:Y592"/>
    <mergeCell ref="Z592:AB592"/>
    <mergeCell ref="AC592:AE592"/>
    <mergeCell ref="AF592:AH592"/>
    <mergeCell ref="AI592:AK592"/>
    <mergeCell ref="Q592:S592"/>
    <mergeCell ref="AC591:AE591"/>
    <mergeCell ref="AF591:AH591"/>
    <mergeCell ref="AI591:AK591"/>
    <mergeCell ref="Q573:AK577"/>
    <mergeCell ref="Q590:S590"/>
    <mergeCell ref="T590:V590"/>
    <mergeCell ref="W590:Y590"/>
    <mergeCell ref="Z590:AB590"/>
    <mergeCell ref="J400:M400"/>
    <mergeCell ref="N400:R400"/>
    <mergeCell ref="A434:M434"/>
    <mergeCell ref="N434:P434"/>
    <mergeCell ref="N535:P535"/>
    <mergeCell ref="A476:M476"/>
    <mergeCell ref="B450:D450"/>
    <mergeCell ref="E450:G450"/>
    <mergeCell ref="H509:J509"/>
    <mergeCell ref="E448:G448"/>
    <mergeCell ref="B448:D448"/>
    <mergeCell ref="H448:J448"/>
    <mergeCell ref="A453:M453"/>
    <mergeCell ref="H450:J450"/>
    <mergeCell ref="B510:D510"/>
    <mergeCell ref="E510:G510"/>
    <mergeCell ref="N512:P512"/>
    <mergeCell ref="A475:M475"/>
    <mergeCell ref="N475:P475"/>
    <mergeCell ref="B410:I411"/>
    <mergeCell ref="Q493:S493"/>
    <mergeCell ref="N432:P432"/>
    <mergeCell ref="A429:M429"/>
    <mergeCell ref="B403:I403"/>
    <mergeCell ref="A559:M559"/>
    <mergeCell ref="N559:P559"/>
    <mergeCell ref="S406:V406"/>
    <mergeCell ref="W406:Z406"/>
    <mergeCell ref="AC364:AG364"/>
    <mergeCell ref="AC361:AG361"/>
    <mergeCell ref="B362:I362"/>
    <mergeCell ref="N362:R362"/>
    <mergeCell ref="S362:W362"/>
    <mergeCell ref="X362:AB362"/>
    <mergeCell ref="AC362:AG362"/>
    <mergeCell ref="B363:I363"/>
    <mergeCell ref="N363:R363"/>
    <mergeCell ref="S363:W363"/>
    <mergeCell ref="X363:AB363"/>
    <mergeCell ref="AC363:AG363"/>
    <mergeCell ref="B361:I361"/>
    <mergeCell ref="Q508:S508"/>
    <mergeCell ref="T508:V508"/>
    <mergeCell ref="W508:Y508"/>
    <mergeCell ref="Z508:AB508"/>
    <mergeCell ref="AC472:AE472"/>
    <mergeCell ref="AF472:AH472"/>
    <mergeCell ref="B400:I402"/>
    <mergeCell ref="N359:R359"/>
    <mergeCell ref="S359:W359"/>
    <mergeCell ref="X359:AB359"/>
    <mergeCell ref="N360:R360"/>
    <mergeCell ref="S360:W360"/>
    <mergeCell ref="X360:AB360"/>
    <mergeCell ref="B208:I208"/>
    <mergeCell ref="J209:N209"/>
    <mergeCell ref="P209:AD209"/>
    <mergeCell ref="J210:N210"/>
    <mergeCell ref="P210:AD210"/>
    <mergeCell ref="J211:N211"/>
    <mergeCell ref="P211:AD211"/>
    <mergeCell ref="B213:I213"/>
    <mergeCell ref="J213:O213"/>
    <mergeCell ref="P213:U213"/>
    <mergeCell ref="V213:AD213"/>
    <mergeCell ref="J214:N214"/>
    <mergeCell ref="B216:I216"/>
    <mergeCell ref="V216:AD216"/>
    <mergeCell ref="B214:I214"/>
    <mergeCell ref="P214:T214"/>
    <mergeCell ref="V214:AD214"/>
    <mergeCell ref="B215:I215"/>
    <mergeCell ref="J215:N215"/>
    <mergeCell ref="P215:T215"/>
    <mergeCell ref="V215:AD215"/>
    <mergeCell ref="J216:N216"/>
    <mergeCell ref="P216:T216"/>
    <mergeCell ref="L198:N198"/>
    <mergeCell ref="Y199:AC199"/>
    <mergeCell ref="B200:G200"/>
    <mergeCell ref="J205:L205"/>
    <mergeCell ref="N205:AD205"/>
    <mergeCell ref="J206:L206"/>
    <mergeCell ref="N204:AD204"/>
    <mergeCell ref="B201:I201"/>
    <mergeCell ref="J201:M201"/>
    <mergeCell ref="N201:AD201"/>
    <mergeCell ref="J202:L202"/>
    <mergeCell ref="N202:AD202"/>
    <mergeCell ref="J203:L203"/>
    <mergeCell ref="N203:AD203"/>
    <mergeCell ref="J204:L204"/>
    <mergeCell ref="B196:K196"/>
    <mergeCell ref="L196:N196"/>
    <mergeCell ref="Q591:S591"/>
    <mergeCell ref="AC508:AE508"/>
    <mergeCell ref="B590:D590"/>
    <mergeCell ref="E590:G590"/>
    <mergeCell ref="K591:M591"/>
    <mergeCell ref="N590:P590"/>
    <mergeCell ref="N591:P591"/>
    <mergeCell ref="B591:D591"/>
    <mergeCell ref="E591:G591"/>
    <mergeCell ref="H591:J591"/>
    <mergeCell ref="H590:J590"/>
    <mergeCell ref="K590:M590"/>
    <mergeCell ref="AC530:AE530"/>
    <mergeCell ref="T591:V591"/>
    <mergeCell ref="W591:Y591"/>
    <mergeCell ref="AC590:AE590"/>
    <mergeCell ref="Y197:AC197"/>
    <mergeCell ref="B199:K199"/>
    <mergeCell ref="L199:N199"/>
    <mergeCell ref="B197:K197"/>
    <mergeCell ref="L197:N197"/>
    <mergeCell ref="B198:K198"/>
    <mergeCell ref="B195:G195"/>
    <mergeCell ref="B194:G194"/>
    <mergeCell ref="H194:K194"/>
    <mergeCell ref="M194:Q194"/>
    <mergeCell ref="S194:W194"/>
    <mergeCell ref="Y194:AC194"/>
    <mergeCell ref="H190:J190"/>
    <mergeCell ref="H191:J191"/>
    <mergeCell ref="B192:G192"/>
    <mergeCell ref="H192:L192"/>
    <mergeCell ref="M192:R192"/>
    <mergeCell ref="S192:X192"/>
    <mergeCell ref="Y192:AD192"/>
    <mergeCell ref="B193:G193"/>
    <mergeCell ref="H193:K193"/>
    <mergeCell ref="M193:Q193"/>
    <mergeCell ref="S193:W193"/>
    <mergeCell ref="A139:AK139"/>
    <mergeCell ref="A140:AK140"/>
    <mergeCell ref="S163:Y163"/>
    <mergeCell ref="A117:AK117"/>
    <mergeCell ref="A130:AK130"/>
    <mergeCell ref="S160:W160"/>
    <mergeCell ref="X160:AD160"/>
    <mergeCell ref="S161:W161"/>
    <mergeCell ref="AG81:AI81"/>
    <mergeCell ref="AG83:AI83"/>
    <mergeCell ref="AG85:AI85"/>
    <mergeCell ref="AG87:AI87"/>
    <mergeCell ref="AG89:AI89"/>
    <mergeCell ref="AG91:AI91"/>
    <mergeCell ref="A596:M596"/>
    <mergeCell ref="N596:P596"/>
    <mergeCell ref="A597:M597"/>
    <mergeCell ref="N597:P597"/>
    <mergeCell ref="A595:M595"/>
    <mergeCell ref="N595:P595"/>
    <mergeCell ref="N594:P594"/>
    <mergeCell ref="B592:D592"/>
    <mergeCell ref="E592:G592"/>
    <mergeCell ref="H592:J592"/>
    <mergeCell ref="K592:M592"/>
    <mergeCell ref="N592:P592"/>
    <mergeCell ref="AI590:AK590"/>
    <mergeCell ref="AF590:AH590"/>
    <mergeCell ref="Z591:AB591"/>
    <mergeCell ref="Q572:AK572"/>
    <mergeCell ref="AC552:AE552"/>
    <mergeCell ref="Q553:S553"/>
    <mergeCell ref="T553:V553"/>
    <mergeCell ref="AF552:AH552"/>
    <mergeCell ref="Q534:AK534"/>
    <mergeCell ref="W552:Y552"/>
    <mergeCell ref="AC554:AE554"/>
    <mergeCell ref="AF554:AH554"/>
    <mergeCell ref="AI554:AK554"/>
    <mergeCell ref="Z552:AB552"/>
    <mergeCell ref="Q554:S554"/>
    <mergeCell ref="T554:V554"/>
    <mergeCell ref="Z554:AB554"/>
    <mergeCell ref="AC553:AE553"/>
    <mergeCell ref="W554:Y554"/>
    <mergeCell ref="Z553:AB553"/>
    <mergeCell ref="AF553:AH553"/>
    <mergeCell ref="AI509:AK509"/>
    <mergeCell ref="Z509:AB509"/>
    <mergeCell ref="AI530:AK530"/>
    <mergeCell ref="AC531:AE531"/>
    <mergeCell ref="AF531:AH531"/>
    <mergeCell ref="AC532:AE532"/>
    <mergeCell ref="AF532:AH532"/>
    <mergeCell ref="Q530:S530"/>
    <mergeCell ref="Q552:S552"/>
    <mergeCell ref="T552:V552"/>
    <mergeCell ref="AC509:AE509"/>
    <mergeCell ref="AF509:AH509"/>
    <mergeCell ref="Q510:S510"/>
    <mergeCell ref="T510:V510"/>
    <mergeCell ref="AI510:AK510"/>
    <mergeCell ref="Q512:AK512"/>
    <mergeCell ref="Q513:AK517"/>
    <mergeCell ref="Z532:AB532"/>
    <mergeCell ref="AF492:AH492"/>
    <mergeCell ref="AI492:AK492"/>
    <mergeCell ref="AI493:AK493"/>
    <mergeCell ref="AI494:AK494"/>
    <mergeCell ref="AC493:AE493"/>
    <mergeCell ref="AF493:AH493"/>
    <mergeCell ref="AC494:AE494"/>
    <mergeCell ref="T493:V493"/>
    <mergeCell ref="W493:Y493"/>
    <mergeCell ref="Z493:AB493"/>
    <mergeCell ref="AF494:AH494"/>
    <mergeCell ref="Q494:S494"/>
    <mergeCell ref="T494:V494"/>
    <mergeCell ref="W494:Y494"/>
    <mergeCell ref="Z494:AB494"/>
    <mergeCell ref="Q492:S492"/>
    <mergeCell ref="T492:V492"/>
    <mergeCell ref="W492:Y492"/>
    <mergeCell ref="Z492:AB492"/>
    <mergeCell ref="AC492:AE492"/>
    <mergeCell ref="AB404:AF404"/>
    <mergeCell ref="AF449:AH449"/>
    <mergeCell ref="AI449:AK449"/>
    <mergeCell ref="AB410:AF410"/>
    <mergeCell ref="AB411:AF411"/>
    <mergeCell ref="A457:M457"/>
    <mergeCell ref="N457:P457"/>
    <mergeCell ref="A456:M456"/>
    <mergeCell ref="A479:M479"/>
    <mergeCell ref="K470:M470"/>
    <mergeCell ref="B472:D472"/>
    <mergeCell ref="Q472:S472"/>
    <mergeCell ref="T472:V472"/>
    <mergeCell ref="N411:R411"/>
    <mergeCell ref="S411:V411"/>
    <mergeCell ref="B449:D449"/>
    <mergeCell ref="T449:V449"/>
    <mergeCell ref="S417:V417"/>
    <mergeCell ref="J411:M411"/>
    <mergeCell ref="N431:P431"/>
    <mergeCell ref="A432:M432"/>
    <mergeCell ref="AI472:AK472"/>
    <mergeCell ref="Q475:AK479"/>
    <mergeCell ref="AM295:AW298"/>
    <mergeCell ref="AG417:AK417"/>
    <mergeCell ref="AB406:AF406"/>
    <mergeCell ref="AG406:AK406"/>
    <mergeCell ref="AG412:AK412"/>
    <mergeCell ref="AG407:AK407"/>
    <mergeCell ref="W470:Y470"/>
    <mergeCell ref="Z470:AB470"/>
    <mergeCell ref="AC470:AE470"/>
    <mergeCell ref="AF470:AH470"/>
    <mergeCell ref="AI470:AK470"/>
    <mergeCell ref="AG385:AK385"/>
    <mergeCell ref="AG388:AK388"/>
    <mergeCell ref="AG418:AK418"/>
    <mergeCell ref="Z450:AB450"/>
    <mergeCell ref="W419:Z419"/>
    <mergeCell ref="Q453:AK457"/>
    <mergeCell ref="AC449:AE449"/>
    <mergeCell ref="AI448:AK448"/>
    <mergeCell ref="AG419:AK419"/>
    <mergeCell ref="AC450:AE450"/>
    <mergeCell ref="AG416:AK416"/>
    <mergeCell ref="AG415:AK415"/>
    <mergeCell ref="AG413:AK413"/>
    <mergeCell ref="B493:D493"/>
    <mergeCell ref="E493:G493"/>
    <mergeCell ref="N477:P477"/>
    <mergeCell ref="A478:M478"/>
    <mergeCell ref="N478:P478"/>
    <mergeCell ref="W472:Y472"/>
    <mergeCell ref="Z472:AB472"/>
    <mergeCell ref="B471:D471"/>
    <mergeCell ref="E471:G471"/>
    <mergeCell ref="N492:P492"/>
    <mergeCell ref="H471:J471"/>
    <mergeCell ref="K471:M471"/>
    <mergeCell ref="A477:M477"/>
    <mergeCell ref="N479:P479"/>
    <mergeCell ref="E472:G472"/>
    <mergeCell ref="H472:J472"/>
    <mergeCell ref="K472:M472"/>
    <mergeCell ref="N472:P472"/>
    <mergeCell ref="E492:G492"/>
    <mergeCell ref="H492:J492"/>
    <mergeCell ref="W471:Y471"/>
    <mergeCell ref="AM3:AU6"/>
    <mergeCell ref="AM9:AU22"/>
    <mergeCell ref="AM25:AU26"/>
    <mergeCell ref="AM58:AU64"/>
    <mergeCell ref="AM123:AU132"/>
    <mergeCell ref="AM117:AU121"/>
    <mergeCell ref="AM136:AU152"/>
    <mergeCell ref="AM243:AW247"/>
    <mergeCell ref="AM171:AW174"/>
    <mergeCell ref="AM177:AW181"/>
    <mergeCell ref="AM237:AW241"/>
    <mergeCell ref="AM85:AU93"/>
    <mergeCell ref="AM155:AU157"/>
    <mergeCell ref="AM185:AW207"/>
    <mergeCell ref="AM208:AW225"/>
    <mergeCell ref="AM78:AU82"/>
    <mergeCell ref="AM67:AU76"/>
    <mergeCell ref="AM29:AU55"/>
    <mergeCell ref="AM256:AW292"/>
    <mergeCell ref="A613:M613"/>
    <mergeCell ref="N613:P613"/>
    <mergeCell ref="N509:P509"/>
    <mergeCell ref="A536:M536"/>
    <mergeCell ref="N536:P536"/>
    <mergeCell ref="A537:M537"/>
    <mergeCell ref="N537:P537"/>
    <mergeCell ref="A538:M538"/>
    <mergeCell ref="N538:P538"/>
    <mergeCell ref="A539:M539"/>
    <mergeCell ref="N539:P539"/>
    <mergeCell ref="A598:M598"/>
    <mergeCell ref="N598:P598"/>
    <mergeCell ref="A599:M599"/>
    <mergeCell ref="N599:P599"/>
    <mergeCell ref="B552:D552"/>
    <mergeCell ref="H510:J510"/>
    <mergeCell ref="K510:M510"/>
    <mergeCell ref="N510:P510"/>
    <mergeCell ref="B509:D509"/>
    <mergeCell ref="E509:G509"/>
    <mergeCell ref="AF448:AH448"/>
    <mergeCell ref="AC448:AE448"/>
    <mergeCell ref="W449:Y449"/>
    <mergeCell ref="Q474:AK474"/>
    <mergeCell ref="A454:M454"/>
    <mergeCell ref="N456:P456"/>
    <mergeCell ref="AF450:AH450"/>
    <mergeCell ref="AI450:AK450"/>
    <mergeCell ref="AC471:AE471"/>
    <mergeCell ref="AF471:AH471"/>
    <mergeCell ref="AI471:AK471"/>
    <mergeCell ref="Q471:S471"/>
    <mergeCell ref="T471:V471"/>
    <mergeCell ref="Z449:AB449"/>
    <mergeCell ref="E449:G449"/>
    <mergeCell ref="H449:J449"/>
    <mergeCell ref="K449:M449"/>
    <mergeCell ref="N449:P449"/>
    <mergeCell ref="B470:D470"/>
    <mergeCell ref="E470:G470"/>
    <mergeCell ref="H470:J470"/>
    <mergeCell ref="A455:M455"/>
    <mergeCell ref="K450:M450"/>
    <mergeCell ref="N450:P450"/>
    <mergeCell ref="Q450:S450"/>
    <mergeCell ref="A718:AK718"/>
    <mergeCell ref="A719:S719"/>
    <mergeCell ref="J704:AJ704"/>
    <mergeCell ref="J705:AJ705"/>
    <mergeCell ref="A631:M631"/>
    <mergeCell ref="N631:P631"/>
    <mergeCell ref="A617:M617"/>
    <mergeCell ref="N617:P617"/>
    <mergeCell ref="A705:I705"/>
    <mergeCell ref="Q631:AK635"/>
    <mergeCell ref="N630:P630"/>
    <mergeCell ref="Q630:AK630"/>
    <mergeCell ref="A704:I704"/>
    <mergeCell ref="A633:M633"/>
    <mergeCell ref="N633:P633"/>
    <mergeCell ref="A634:M634"/>
    <mergeCell ref="N634:P634"/>
    <mergeCell ref="A635:M635"/>
    <mergeCell ref="N635:P635"/>
    <mergeCell ref="A632:M632"/>
    <mergeCell ref="N632:P632"/>
    <mergeCell ref="J716:AJ716"/>
    <mergeCell ref="J711:AJ711"/>
    <mergeCell ref="Q613:AK617"/>
    <mergeCell ref="F749:S749"/>
    <mergeCell ref="X749:AJ749"/>
    <mergeCell ref="F750:S751"/>
    <mergeCell ref="T751:AJ751"/>
    <mergeCell ref="B753:AJ753"/>
    <mergeCell ref="B733:AJ733"/>
    <mergeCell ref="F730:S731"/>
    <mergeCell ref="F729:S729"/>
    <mergeCell ref="X729:AJ729"/>
    <mergeCell ref="T731:AJ731"/>
    <mergeCell ref="A714:I714"/>
    <mergeCell ref="A715:I715"/>
    <mergeCell ref="A716:I716"/>
    <mergeCell ref="J715:AJ715"/>
    <mergeCell ref="J714:AJ714"/>
    <mergeCell ref="A614:M614"/>
    <mergeCell ref="N614:P614"/>
    <mergeCell ref="A615:M615"/>
    <mergeCell ref="N615:P615"/>
    <mergeCell ref="A616:M616"/>
    <mergeCell ref="N616:P616"/>
    <mergeCell ref="A707:H707"/>
    <mergeCell ref="J707:AJ707"/>
    <mergeCell ref="A708:H708"/>
    <mergeCell ref="J708:AJ708"/>
    <mergeCell ref="A706:H706"/>
    <mergeCell ref="J706:AJ706"/>
    <mergeCell ref="B646:AI647"/>
    <mergeCell ref="B700:AI701"/>
    <mergeCell ref="J709:AJ709"/>
    <mergeCell ref="J712:AJ712"/>
    <mergeCell ref="A713:I713"/>
    <mergeCell ref="A710:I710"/>
    <mergeCell ref="A711:I711"/>
    <mergeCell ref="A712:I712"/>
    <mergeCell ref="A535:M535"/>
    <mergeCell ref="AI553:AK553"/>
    <mergeCell ref="T530:V530"/>
    <mergeCell ref="W530:Y530"/>
    <mergeCell ref="Z530:AB530"/>
    <mergeCell ref="W553:Y553"/>
    <mergeCell ref="Q535:AK539"/>
    <mergeCell ref="AI552:AK552"/>
    <mergeCell ref="Q531:S531"/>
    <mergeCell ref="T531:V531"/>
    <mergeCell ref="W531:Y531"/>
    <mergeCell ref="Z531:AB531"/>
    <mergeCell ref="AI531:AK531"/>
    <mergeCell ref="Q532:S532"/>
    <mergeCell ref="T532:V532"/>
    <mergeCell ref="A577:M577"/>
    <mergeCell ref="N577:P577"/>
    <mergeCell ref="B553:D553"/>
    <mergeCell ref="N534:P534"/>
    <mergeCell ref="B532:D532"/>
    <mergeCell ref="E532:G532"/>
    <mergeCell ref="H532:J532"/>
    <mergeCell ref="K532:M532"/>
    <mergeCell ref="B494:D494"/>
    <mergeCell ref="E494:G494"/>
    <mergeCell ref="H494:J494"/>
    <mergeCell ref="K494:M494"/>
    <mergeCell ref="N494:P494"/>
    <mergeCell ref="W418:Z418"/>
    <mergeCell ref="N429:P429"/>
    <mergeCell ref="K509:M509"/>
    <mergeCell ref="H493:J493"/>
    <mergeCell ref="K493:M493"/>
    <mergeCell ref="N493:P493"/>
    <mergeCell ref="B508:D508"/>
    <mergeCell ref="E508:G508"/>
    <mergeCell ref="H508:J508"/>
    <mergeCell ref="K508:M508"/>
    <mergeCell ref="N508:P508"/>
    <mergeCell ref="Z448:AB448"/>
    <mergeCell ref="W448:Y448"/>
    <mergeCell ref="T448:V448"/>
    <mergeCell ref="Q448:S448"/>
    <mergeCell ref="N448:P448"/>
    <mergeCell ref="K448:M448"/>
    <mergeCell ref="N476:P476"/>
    <mergeCell ref="AB418:AF418"/>
    <mergeCell ref="AB419:AF419"/>
    <mergeCell ref="AB413:AF413"/>
    <mergeCell ref="N416:R416"/>
    <mergeCell ref="S416:V416"/>
    <mergeCell ref="W416:Z416"/>
    <mergeCell ref="AB416:AF416"/>
    <mergeCell ref="W412:Z412"/>
    <mergeCell ref="AB412:AF412"/>
    <mergeCell ref="S412:V412"/>
    <mergeCell ref="B412:I413"/>
    <mergeCell ref="J419:M419"/>
    <mergeCell ref="N419:R419"/>
    <mergeCell ref="S419:V419"/>
    <mergeCell ref="B414:I416"/>
    <mergeCell ref="J414:M414"/>
    <mergeCell ref="N414:R414"/>
    <mergeCell ref="S414:V414"/>
    <mergeCell ref="W414:Z414"/>
    <mergeCell ref="J413:M413"/>
    <mergeCell ref="N413:R413"/>
    <mergeCell ref="S413:V413"/>
    <mergeCell ref="W413:Z413"/>
    <mergeCell ref="AB414:AF414"/>
    <mergeCell ref="J415:M415"/>
    <mergeCell ref="N415:R415"/>
    <mergeCell ref="S415:V415"/>
    <mergeCell ref="W415:Z415"/>
    <mergeCell ref="AB415:AF415"/>
    <mergeCell ref="W411:Z411"/>
    <mergeCell ref="W417:Z417"/>
    <mergeCell ref="AB417:AF417"/>
    <mergeCell ref="AG401:AK401"/>
    <mergeCell ref="J407:M407"/>
    <mergeCell ref="N407:R407"/>
    <mergeCell ref="S407:V407"/>
    <mergeCell ref="W407:Z407"/>
    <mergeCell ref="AB407:AF407"/>
    <mergeCell ref="S408:V408"/>
    <mergeCell ref="W408:Z408"/>
    <mergeCell ref="AB408:AF408"/>
    <mergeCell ref="J401:M401"/>
    <mergeCell ref="N401:R401"/>
    <mergeCell ref="S401:V401"/>
    <mergeCell ref="W401:Z401"/>
    <mergeCell ref="AB401:AF401"/>
    <mergeCell ref="W404:Z404"/>
    <mergeCell ref="AG404:AK404"/>
    <mergeCell ref="J406:M406"/>
    <mergeCell ref="N406:R406"/>
    <mergeCell ref="AG405:AK405"/>
    <mergeCell ref="J403:M403"/>
    <mergeCell ref="N403:R403"/>
    <mergeCell ref="S403:V403"/>
    <mergeCell ref="W403:Z403"/>
    <mergeCell ref="AB403:AF403"/>
    <mergeCell ref="J409:M409"/>
    <mergeCell ref="N409:R409"/>
    <mergeCell ref="S409:V409"/>
    <mergeCell ref="W409:Z409"/>
    <mergeCell ref="AB409:AF409"/>
    <mergeCell ref="AG411:AK411"/>
    <mergeCell ref="J402:M402"/>
    <mergeCell ref="N402:R402"/>
    <mergeCell ref="J410:M410"/>
    <mergeCell ref="W402:Z402"/>
    <mergeCell ref="S402:V402"/>
    <mergeCell ref="AB402:AF402"/>
    <mergeCell ref="AG402:AK402"/>
    <mergeCell ref="J405:M405"/>
    <mergeCell ref="W405:Z405"/>
    <mergeCell ref="N405:R405"/>
    <mergeCell ref="AB405:AF405"/>
    <mergeCell ref="S405:V405"/>
    <mergeCell ref="N410:R410"/>
    <mergeCell ref="S410:V410"/>
    <mergeCell ref="W410:Z410"/>
    <mergeCell ref="AG408:AK408"/>
    <mergeCell ref="AG403:AK403"/>
    <mergeCell ref="AG410:AK410"/>
    <mergeCell ref="AG400:AK400"/>
    <mergeCell ref="S398:V398"/>
    <mergeCell ref="W398:Z398"/>
    <mergeCell ref="AB398:AF398"/>
    <mergeCell ref="AG398:AK398"/>
    <mergeCell ref="AB399:AF399"/>
    <mergeCell ref="AG399:AK399"/>
    <mergeCell ref="S400:V400"/>
    <mergeCell ref="W400:Z400"/>
    <mergeCell ref="AB400:AF400"/>
    <mergeCell ref="A15:AK16"/>
    <mergeCell ref="B21:H21"/>
    <mergeCell ref="A25:AK25"/>
    <mergeCell ref="X60:AA60"/>
    <mergeCell ref="AB60:AH60"/>
    <mergeCell ref="X61:AA61"/>
    <mergeCell ref="AB61:AH61"/>
    <mergeCell ref="J245:O245"/>
    <mergeCell ref="Q240:V240"/>
    <mergeCell ref="M242:O242"/>
    <mergeCell ref="J238:L238"/>
    <mergeCell ref="M238:O238"/>
    <mergeCell ref="T244:V244"/>
    <mergeCell ref="L23:N23"/>
    <mergeCell ref="A143:AK143"/>
    <mergeCell ref="B67:AF68"/>
    <mergeCell ref="AG67:AI68"/>
    <mergeCell ref="AG69:AI69"/>
    <mergeCell ref="AG71:AI71"/>
    <mergeCell ref="AG73:AI73"/>
    <mergeCell ref="AA163:AH163"/>
    <mergeCell ref="A142:AK142"/>
    <mergeCell ref="X161:AD161"/>
    <mergeCell ref="A118:AK123"/>
    <mergeCell ref="AG75:AI75"/>
    <mergeCell ref="AG77:AI77"/>
    <mergeCell ref="AG79:AI79"/>
    <mergeCell ref="J242:L242"/>
    <mergeCell ref="A573:M573"/>
    <mergeCell ref="H257:I257"/>
    <mergeCell ref="B385:M388"/>
    <mergeCell ref="B530:D530"/>
    <mergeCell ref="E530:G530"/>
    <mergeCell ref="S355:W355"/>
    <mergeCell ref="X355:AB355"/>
    <mergeCell ref="AC355:AG355"/>
    <mergeCell ref="B354:I354"/>
    <mergeCell ref="N354:R354"/>
    <mergeCell ref="S354:W354"/>
    <mergeCell ref="X354:AB354"/>
    <mergeCell ref="N572:P572"/>
    <mergeCell ref="N573:P573"/>
    <mergeCell ref="B288:E289"/>
    <mergeCell ref="F288:J289"/>
    <mergeCell ref="K288:O289"/>
    <mergeCell ref="P288:T289"/>
    <mergeCell ref="AG395:AK395"/>
    <mergeCell ref="N394:R394"/>
    <mergeCell ref="A576:M576"/>
    <mergeCell ref="N576:P576"/>
    <mergeCell ref="AC354:AG354"/>
    <mergeCell ref="B355:I355"/>
    <mergeCell ref="N355:R355"/>
    <mergeCell ref="AG409:AK409"/>
    <mergeCell ref="J408:M408"/>
    <mergeCell ref="N408:R408"/>
    <mergeCell ref="B407:I409"/>
    <mergeCell ref="AG414:AK414"/>
    <mergeCell ref="J416:M416"/>
    <mergeCell ref="N365:R365"/>
    <mergeCell ref="S365:W365"/>
    <mergeCell ref="X365:AB365"/>
    <mergeCell ref="N388:R388"/>
    <mergeCell ref="S388:V388"/>
    <mergeCell ref="W388:Z388"/>
    <mergeCell ref="AB388:AF388"/>
    <mergeCell ref="AA385:AA388"/>
    <mergeCell ref="N385:R385"/>
    <mergeCell ref="G376:I376"/>
    <mergeCell ref="J376:U376"/>
    <mergeCell ref="D372:F372"/>
    <mergeCell ref="G372:I372"/>
    <mergeCell ref="V23:X23"/>
    <mergeCell ref="B131:AI138"/>
    <mergeCell ref="M246:O246"/>
    <mergeCell ref="A574:M574"/>
    <mergeCell ref="N574:P574"/>
    <mergeCell ref="A575:M575"/>
    <mergeCell ref="N575:P575"/>
    <mergeCell ref="S385:Z385"/>
    <mergeCell ref="AB385:AF385"/>
    <mergeCell ref="J393:M393"/>
    <mergeCell ref="N393:R393"/>
    <mergeCell ref="S393:V393"/>
    <mergeCell ref="W393:Z393"/>
    <mergeCell ref="AB393:AF393"/>
    <mergeCell ref="AG393:AK393"/>
    <mergeCell ref="J395:M395"/>
    <mergeCell ref="N395:R395"/>
    <mergeCell ref="S395:V395"/>
    <mergeCell ref="W395:Z395"/>
    <mergeCell ref="AB395:AF395"/>
    <mergeCell ref="H552:J552"/>
    <mergeCell ref="N554:P554"/>
    <mergeCell ref="K553:M553"/>
    <mergeCell ref="U288:AI289"/>
    <mergeCell ref="A717:I717"/>
    <mergeCell ref="J717:AJ717"/>
    <mergeCell ref="B397:I399"/>
    <mergeCell ref="H530:J530"/>
    <mergeCell ref="K530:M530"/>
    <mergeCell ref="N530:P530"/>
    <mergeCell ref="J412:M412"/>
    <mergeCell ref="N412:R412"/>
    <mergeCell ref="B417:I419"/>
    <mergeCell ref="J417:M417"/>
    <mergeCell ref="N417:R417"/>
    <mergeCell ref="J418:M418"/>
    <mergeCell ref="N418:R418"/>
    <mergeCell ref="A428:M428"/>
    <mergeCell ref="N428:P428"/>
    <mergeCell ref="Q428:AK435"/>
    <mergeCell ref="A430:M430"/>
    <mergeCell ref="N430:P430"/>
    <mergeCell ref="AG397:AK397"/>
    <mergeCell ref="J399:M399"/>
    <mergeCell ref="N399:R399"/>
    <mergeCell ref="S399:V399"/>
    <mergeCell ref="W399:Z399"/>
    <mergeCell ref="K554:M554"/>
    <mergeCell ref="B290:E290"/>
    <mergeCell ref="F290:J290"/>
    <mergeCell ref="K290:O290"/>
    <mergeCell ref="P290:T290"/>
    <mergeCell ref="U290:AI290"/>
    <mergeCell ref="B291:E291"/>
    <mergeCell ref="F291:J291"/>
    <mergeCell ref="K291:O291"/>
    <mergeCell ref="P291:T291"/>
    <mergeCell ref="U291:AI291"/>
    <mergeCell ref="B294:E295"/>
    <mergeCell ref="F294:J295"/>
    <mergeCell ref="K294:O295"/>
    <mergeCell ref="P294:T295"/>
    <mergeCell ref="U294:U295"/>
    <mergeCell ref="V294:AJ294"/>
    <mergeCell ref="B296:E296"/>
    <mergeCell ref="F296:J296"/>
    <mergeCell ref="K296:O296"/>
    <mergeCell ref="P296:T296"/>
    <mergeCell ref="P299:T299"/>
    <mergeCell ref="B300:E300"/>
    <mergeCell ref="F300:J300"/>
    <mergeCell ref="K300:O300"/>
    <mergeCell ref="P300:T300"/>
    <mergeCell ref="B301:E301"/>
    <mergeCell ref="F301:J301"/>
    <mergeCell ref="K301:O301"/>
    <mergeCell ref="P301:T301"/>
    <mergeCell ref="V304:AJ304"/>
    <mergeCell ref="B306:E306"/>
    <mergeCell ref="F306:J306"/>
    <mergeCell ref="K306:O306"/>
    <mergeCell ref="P306:T306"/>
    <mergeCell ref="K309:O309"/>
    <mergeCell ref="P309:T309"/>
    <mergeCell ref="B307:E307"/>
    <mergeCell ref="U304:U305"/>
    <mergeCell ref="B304:E305"/>
    <mergeCell ref="F304:J305"/>
    <mergeCell ref="K304:O305"/>
    <mergeCell ref="W397:Z397"/>
    <mergeCell ref="AB397:AF397"/>
    <mergeCell ref="J397:M397"/>
    <mergeCell ref="N397:R397"/>
    <mergeCell ref="J396:M396"/>
    <mergeCell ref="N396:R396"/>
    <mergeCell ref="S396:V396"/>
    <mergeCell ref="W396:Z396"/>
    <mergeCell ref="AB396:AF396"/>
    <mergeCell ref="S397:V397"/>
    <mergeCell ref="N513:P513"/>
    <mergeCell ref="B492:D492"/>
    <mergeCell ref="A514:M514"/>
    <mergeCell ref="N514:P514"/>
    <mergeCell ref="A515:M515"/>
    <mergeCell ref="N515:P515"/>
    <mergeCell ref="B375:C375"/>
    <mergeCell ref="D375:F375"/>
    <mergeCell ref="G375:I375"/>
    <mergeCell ref="J375:U375"/>
    <mergeCell ref="B376:C376"/>
    <mergeCell ref="D376:F376"/>
    <mergeCell ref="J398:M398"/>
    <mergeCell ref="N398:R398"/>
    <mergeCell ref="S418:V418"/>
    <mergeCell ref="B420:I421"/>
    <mergeCell ref="J420:AK421"/>
    <mergeCell ref="A435:M435"/>
    <mergeCell ref="N435:P435"/>
    <mergeCell ref="A433:M433"/>
    <mergeCell ref="N433:P433"/>
    <mergeCell ref="Q427:AK427"/>
    <mergeCell ref="N427:P427"/>
    <mergeCell ref="A431:M431"/>
    <mergeCell ref="K552:M552"/>
    <mergeCell ref="N552:P552"/>
    <mergeCell ref="B554:D554"/>
    <mergeCell ref="E554:G554"/>
    <mergeCell ref="H554:J554"/>
    <mergeCell ref="E553:G553"/>
    <mergeCell ref="H553:J553"/>
    <mergeCell ref="N532:P532"/>
    <mergeCell ref="A517:M517"/>
    <mergeCell ref="N517:P517"/>
    <mergeCell ref="N553:P553"/>
    <mergeCell ref="K531:M531"/>
    <mergeCell ref="N531:P531"/>
    <mergeCell ref="AM789:AU810"/>
    <mergeCell ref="F312:J312"/>
    <mergeCell ref="K312:O313"/>
    <mergeCell ref="P312:T313"/>
    <mergeCell ref="U312:Y312"/>
    <mergeCell ref="Z312:AI312"/>
    <mergeCell ref="F313:J317"/>
    <mergeCell ref="U313:Y313"/>
    <mergeCell ref="K314:O314"/>
    <mergeCell ref="P314:T314"/>
    <mergeCell ref="U314:Y314"/>
    <mergeCell ref="K315:O315"/>
    <mergeCell ref="P315:T315"/>
    <mergeCell ref="U315:Y315"/>
    <mergeCell ref="K316:O316"/>
    <mergeCell ref="P316:T316"/>
    <mergeCell ref="U316:Y316"/>
    <mergeCell ref="K317:O317"/>
    <mergeCell ref="P317:T317"/>
    <mergeCell ref="U317:Y317"/>
    <mergeCell ref="A771:AI782"/>
    <mergeCell ref="AM774:AU778"/>
    <mergeCell ref="AM781:AU786"/>
    <mergeCell ref="E552:G552"/>
    <mergeCell ref="B722:AJ723"/>
    <mergeCell ref="B725:AI726"/>
    <mergeCell ref="B769:AI770"/>
    <mergeCell ref="B788:AI789"/>
    <mergeCell ref="L24:N24"/>
    <mergeCell ref="V24:X24"/>
    <mergeCell ref="N366:R366"/>
    <mergeCell ref="S366:W366"/>
    <mergeCell ref="X366:AB366"/>
    <mergeCell ref="B128:AJ129"/>
    <mergeCell ref="B168:AJ169"/>
    <mergeCell ref="B234:AI235"/>
    <mergeCell ref="AE236:AJ236"/>
    <mergeCell ref="B423:AI424"/>
    <mergeCell ref="B351:AI352"/>
    <mergeCell ref="B382:AI383"/>
    <mergeCell ref="B368:AI369"/>
    <mergeCell ref="P307:T307"/>
    <mergeCell ref="B308:E308"/>
    <mergeCell ref="F308:J308"/>
    <mergeCell ref="K308:O308"/>
    <mergeCell ref="P308:T308"/>
    <mergeCell ref="B309:E309"/>
    <mergeCell ref="F309:J309"/>
    <mergeCell ref="N21:O21"/>
    <mergeCell ref="J372:U372"/>
    <mergeCell ref="B373:C373"/>
    <mergeCell ref="D373:F373"/>
    <mergeCell ref="G373:I373"/>
    <mergeCell ref="J373:U373"/>
    <mergeCell ref="B374:C374"/>
    <mergeCell ref="D374:F374"/>
    <mergeCell ref="G374:I374"/>
    <mergeCell ref="J374:U374"/>
    <mergeCell ref="F307:J307"/>
    <mergeCell ref="K307:O307"/>
    <mergeCell ref="P304:T305"/>
    <mergeCell ref="B297:E297"/>
    <mergeCell ref="F297:J297"/>
    <mergeCell ref="K297:O297"/>
    <mergeCell ref="P297:T297"/>
    <mergeCell ref="B298:E298"/>
    <mergeCell ref="F298:J298"/>
    <mergeCell ref="K298:O298"/>
    <mergeCell ref="P298:T298"/>
    <mergeCell ref="B299:E299"/>
    <mergeCell ref="F299:J299"/>
    <mergeCell ref="K299:O299"/>
  </mergeCells>
  <phoneticPr fontId="14"/>
  <conditionalFormatting sqref="B722:AJ723">
    <cfRule type="containsBlanks" dxfId="1" priority="1">
      <formula>LEN(TRIM(B722))=0</formula>
    </cfRule>
  </conditionalFormatting>
  <dataValidations disablePrompts="1" count="4">
    <dataValidation type="list" allowBlank="1" showInputMessage="1" showErrorMessage="1" sqref="X61:X66 X69:X111" xr:uid="{00000000-0002-0000-0700-000000000000}">
      <formula1>"　,更新日："</formula1>
    </dataValidation>
    <dataValidation type="list" allowBlank="1" showInputMessage="1" showErrorMessage="1" sqref="X60:AA60" xr:uid="{00000000-0002-0000-0700-000002000000}">
      <formula1>"作成日：,発行日："</formula1>
    </dataValidation>
    <dataValidation type="list" allowBlank="1" showInputMessage="1" showErrorMessage="1" sqref="S161:W161" xr:uid="{00000000-0002-0000-0700-000003000000}">
      <formula1>"　,改定日："</formula1>
    </dataValidation>
    <dataValidation type="list" allowBlank="1" showInputMessage="1" showErrorMessage="1" sqref="AA732 AD732 AA752 AD752 L784:L786 R784:R786" xr:uid="{00000000-0002-0000-0700-000004000000}">
      <formula1>"□,☑"</formula1>
    </dataValidation>
  </dataValidations>
  <hyperlinks>
    <hyperlink ref="A1" location="トップ!A1" display="トップへ" xr:uid="{00000000-0004-0000-0700-000000000000}"/>
    <hyperlink ref="AI1" location="トップ!A1" display="トップへ" xr:uid="{00000000-0004-0000-0700-000001000000}"/>
    <hyperlink ref="Q1" location="トップ!A1" display="トップへ" xr:uid="{00000000-0004-0000-0700-000002000000}"/>
    <hyperlink ref="AL126" location="トップ!A1" display="トップへ" xr:uid="{00000000-0004-0000-0700-000003000000}"/>
    <hyperlink ref="AL169" location="トップ!A1" display="トップへ" xr:uid="{00000000-0004-0000-0700-000004000000}"/>
    <hyperlink ref="AL195" location="トップ!A1" display="トップへ" xr:uid="{00000000-0004-0000-0700-000005000000}"/>
    <hyperlink ref="AL235" location="トップ!A1" display="トップへ" xr:uid="{00000000-0004-0000-0700-000006000000}"/>
    <hyperlink ref="AL435" location="トップ!A1" display="トップへ" xr:uid="{00000000-0004-0000-0700-000007000000}"/>
    <hyperlink ref="AL463" location="トップ!A1" display="トップへ" xr:uid="{00000000-0004-0000-0700-000008000000}"/>
    <hyperlink ref="AL744" location="トップ!A1" display="トップへ" xr:uid="{00000000-0004-0000-0700-000009000000}"/>
  </hyperlinks>
  <pageMargins left="0.9055118110236221" right="0.31496062992125984" top="0.78740157480314965" bottom="0.23622047244094491" header="0.31496062992125984" footer="0.19685039370078741"/>
  <pageSetup paperSize="9" scale="88" firstPageNumber="0" orientation="portrait" useFirstPageNumber="1" horizontalDpi="4294967294" verticalDpi="1200" r:id="rId1"/>
  <headerFooter differentFirst="1" alignWithMargins="0">
    <oddHeader>&amp;C&amp;P</oddHeader>
    <oddFooter>&amp;C&amp;P</oddFooter>
  </headerFooter>
  <rowBreaks count="12" manualBreakCount="12">
    <brk id="63" max="36" man="1"/>
    <brk id="115" max="36" man="1"/>
    <brk id="166" max="36" man="1"/>
    <brk id="233" max="36" man="1"/>
    <brk id="284" max="36" man="1"/>
    <brk id="318" max="36" man="1"/>
    <brk id="422" max="36" man="1"/>
    <brk id="473" max="36" man="1"/>
    <brk id="630" max="16383" man="1"/>
    <brk id="645" max="36" man="1"/>
    <brk id="743" max="16383" man="1"/>
    <brk id="768" max="3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A5F7-D858-4E17-B92B-B313F7B120E7}">
  <sheetPr>
    <pageSetUpPr fitToPage="1"/>
  </sheetPr>
  <dimension ref="A1:P81"/>
  <sheetViews>
    <sheetView view="pageBreakPreview" zoomScale="80" zoomScaleNormal="100" zoomScaleSheetLayoutView="80" workbookViewId="0"/>
  </sheetViews>
  <sheetFormatPr defaultColWidth="9" defaultRowHeight="13"/>
  <cols>
    <col min="1" max="1" width="5.7265625" customWidth="1"/>
    <col min="2" max="3" width="33.36328125" customWidth="1"/>
    <col min="4" max="4" width="8" customWidth="1"/>
    <col min="5" max="5" width="13.08984375" customWidth="1"/>
    <col min="6" max="6" width="39.36328125" customWidth="1"/>
    <col min="7" max="7" width="2.453125" customWidth="1"/>
    <col min="8" max="8" width="11.08984375" customWidth="1"/>
  </cols>
  <sheetData>
    <row r="1" spans="1:16">
      <c r="A1" s="556" t="s">
        <v>810</v>
      </c>
      <c r="F1" s="556" t="s">
        <v>810</v>
      </c>
      <c r="G1" s="556"/>
    </row>
    <row r="2" spans="1:16" ht="17.25" customHeight="1">
      <c r="B2" t="s">
        <v>1556</v>
      </c>
      <c r="H2" s="1355" t="s">
        <v>1805</v>
      </c>
    </row>
    <row r="3" spans="1:16" ht="13.5" customHeight="1">
      <c r="B3" t="s">
        <v>2593</v>
      </c>
      <c r="E3" s="39" t="s">
        <v>346</v>
      </c>
      <c r="F3" s="2529" t="s">
        <v>2591</v>
      </c>
      <c r="G3" s="2529"/>
      <c r="H3" s="3156" t="s">
        <v>1715</v>
      </c>
      <c r="I3" s="3156"/>
      <c r="J3" s="3156"/>
      <c r="K3" s="3156"/>
      <c r="L3" s="3156"/>
      <c r="M3" s="3156"/>
      <c r="N3" s="3156"/>
      <c r="O3" s="3156"/>
      <c r="P3" s="3156"/>
    </row>
    <row r="4" spans="1:16" ht="16.5">
      <c r="A4" s="1340" t="s">
        <v>2644</v>
      </c>
      <c r="H4" s="3156"/>
      <c r="I4" s="3156"/>
      <c r="J4" s="3156"/>
      <c r="K4" s="3156"/>
      <c r="L4" s="3156"/>
      <c r="M4" s="3156"/>
      <c r="N4" s="3156"/>
      <c r="O4" s="3156"/>
      <c r="P4" s="3156"/>
    </row>
    <row r="5" spans="1:16" ht="13.5" thickBot="1">
      <c r="H5" s="3156"/>
      <c r="I5" s="3156"/>
      <c r="J5" s="3156"/>
      <c r="K5" s="3156"/>
      <c r="L5" s="3156"/>
      <c r="M5" s="3156"/>
      <c r="N5" s="3156"/>
      <c r="O5" s="3156"/>
      <c r="P5" s="3156"/>
    </row>
    <row r="6" spans="1:16" ht="19.5" thickBot="1">
      <c r="B6" s="2521" t="s">
        <v>1551</v>
      </c>
      <c r="C6" s="2522" t="s">
        <v>1552</v>
      </c>
      <c r="H6" s="3156"/>
      <c r="I6" s="3156"/>
      <c r="J6" s="3156"/>
      <c r="K6" s="3156"/>
      <c r="L6" s="3156"/>
      <c r="M6" s="3156"/>
      <c r="N6" s="3156"/>
      <c r="O6" s="3156"/>
      <c r="P6" s="3156"/>
    </row>
    <row r="7" spans="1:16" ht="66" customHeight="1" thickBot="1">
      <c r="A7" s="2523" t="s">
        <v>1558</v>
      </c>
      <c r="B7" s="2524"/>
      <c r="C7" s="2525"/>
      <c r="H7" s="3715" t="s">
        <v>1744</v>
      </c>
      <c r="I7" s="3715"/>
      <c r="J7" s="3715"/>
      <c r="K7" s="3715"/>
      <c r="L7" s="3715"/>
      <c r="M7" s="3715"/>
      <c r="N7" s="3715"/>
      <c r="O7" s="3715"/>
      <c r="P7" s="3715"/>
    </row>
    <row r="8" spans="1:16" ht="66.75" customHeight="1" thickBot="1">
      <c r="A8" s="2526" t="s">
        <v>1557</v>
      </c>
      <c r="B8" s="2527"/>
      <c r="C8" s="2528"/>
      <c r="H8" s="3185" t="s">
        <v>2645</v>
      </c>
      <c r="I8" s="3186"/>
      <c r="J8" s="3186"/>
      <c r="K8" s="3186"/>
      <c r="L8" s="3186"/>
      <c r="M8" s="3186"/>
      <c r="N8" s="3186"/>
      <c r="O8" s="3186"/>
      <c r="P8" s="3187"/>
    </row>
    <row r="9" spans="1:16">
      <c r="H9" s="3188"/>
      <c r="I9" s="3156"/>
      <c r="J9" s="3156"/>
      <c r="K9" s="3156"/>
      <c r="L9" s="3156"/>
      <c r="M9" s="3156"/>
      <c r="N9" s="3156"/>
      <c r="O9" s="3156"/>
      <c r="P9" s="3189"/>
    </row>
    <row r="10" spans="1:16" ht="13.5" customHeight="1" thickBot="1">
      <c r="H10" s="3190"/>
      <c r="I10" s="3191"/>
      <c r="J10" s="3191"/>
      <c r="K10" s="3191"/>
      <c r="L10" s="3191"/>
      <c r="M10" s="3191"/>
      <c r="N10" s="3191"/>
      <c r="O10" s="3191"/>
      <c r="P10" s="3192"/>
    </row>
    <row r="11" spans="1:16" ht="13.5" thickBot="1">
      <c r="H11" s="1317"/>
      <c r="I11" s="1317"/>
      <c r="J11" s="1317"/>
      <c r="K11" s="1317"/>
      <c r="L11" s="1317"/>
      <c r="M11" s="1317"/>
      <c r="N11" s="1317"/>
      <c r="O11" s="1317"/>
      <c r="P11" s="1317"/>
    </row>
    <row r="12" spans="1:16" ht="112.5" customHeight="1" thickBot="1">
      <c r="A12" s="3716" t="s">
        <v>1559</v>
      </c>
      <c r="B12" s="1350" t="s">
        <v>1558</v>
      </c>
      <c r="C12" s="2537"/>
      <c r="E12" s="1353" t="s">
        <v>1553</v>
      </c>
      <c r="F12" s="2538"/>
      <c r="H12" s="2539" t="s">
        <v>1567</v>
      </c>
      <c r="I12" s="1317"/>
      <c r="J12" s="1317"/>
      <c r="K12" s="1317"/>
      <c r="L12" s="1317"/>
      <c r="M12" s="1317"/>
      <c r="N12" s="1317"/>
      <c r="O12" s="1317"/>
      <c r="P12" s="1317"/>
    </row>
    <row r="13" spans="1:16" ht="81" customHeight="1" thickBot="1">
      <c r="A13" s="3717"/>
      <c r="B13" s="1352" t="s">
        <v>1557</v>
      </c>
      <c r="C13" s="2540"/>
      <c r="E13" s="1353" t="s">
        <v>1554</v>
      </c>
      <c r="F13" s="2541"/>
      <c r="G13" s="5"/>
      <c r="H13" s="3516" t="s">
        <v>2646</v>
      </c>
      <c r="I13" s="3155"/>
      <c r="J13" s="3155"/>
      <c r="K13" s="3155"/>
      <c r="L13" s="3155"/>
      <c r="M13" s="3155"/>
      <c r="N13" s="3155"/>
      <c r="O13" s="3155"/>
      <c r="P13" s="3718"/>
    </row>
    <row r="14" spans="1:16">
      <c r="H14" s="3719"/>
      <c r="I14" s="3156"/>
      <c r="J14" s="3156"/>
      <c r="K14" s="3156"/>
      <c r="L14" s="3156"/>
      <c r="M14" s="3156"/>
      <c r="N14" s="3156"/>
      <c r="O14" s="3156"/>
      <c r="P14" s="3720"/>
    </row>
    <row r="15" spans="1:16" ht="16.5">
      <c r="A15" s="1340" t="s">
        <v>2647</v>
      </c>
      <c r="H15" s="3719"/>
      <c r="I15" s="3156"/>
      <c r="J15" s="3156"/>
      <c r="K15" s="3156"/>
      <c r="L15" s="3156"/>
      <c r="M15" s="3156"/>
      <c r="N15" s="3156"/>
      <c r="O15" s="3156"/>
      <c r="P15" s="3720"/>
    </row>
    <row r="16" spans="1:16" ht="13.5" thickBot="1">
      <c r="H16" s="3719"/>
      <c r="I16" s="3156"/>
      <c r="J16" s="3156"/>
      <c r="K16" s="3156"/>
      <c r="L16" s="3156"/>
      <c r="M16" s="3156"/>
      <c r="N16" s="3156"/>
      <c r="O16" s="3156"/>
      <c r="P16" s="3720"/>
    </row>
    <row r="17" spans="1:16" ht="19.5" customHeight="1" thickBot="1">
      <c r="A17" s="3724" t="s">
        <v>1551</v>
      </c>
      <c r="B17" s="1342" t="s">
        <v>2594</v>
      </c>
      <c r="C17" s="1343" t="s">
        <v>2595</v>
      </c>
      <c r="H17" s="3719"/>
      <c r="I17" s="3156"/>
      <c r="J17" s="3156"/>
      <c r="K17" s="3156"/>
      <c r="L17" s="3156"/>
      <c r="M17" s="3156"/>
      <c r="N17" s="3156"/>
      <c r="O17" s="3156"/>
      <c r="P17" s="3720"/>
    </row>
    <row r="18" spans="1:16" ht="45" customHeight="1" thickBot="1">
      <c r="A18" s="3725"/>
      <c r="B18" s="1346"/>
      <c r="C18" s="1347"/>
      <c r="E18" s="1353" t="s">
        <v>1553</v>
      </c>
      <c r="F18" s="1341"/>
      <c r="G18" s="917"/>
      <c r="H18" s="3719"/>
      <c r="I18" s="3156"/>
      <c r="J18" s="3156"/>
      <c r="K18" s="3156"/>
      <c r="L18" s="3156"/>
      <c r="M18" s="3156"/>
      <c r="N18" s="3156"/>
      <c r="O18" s="3156"/>
      <c r="P18" s="3720"/>
    </row>
    <row r="19" spans="1:16" ht="14.5" thickBot="1">
      <c r="A19" s="3726" t="s">
        <v>1552</v>
      </c>
      <c r="B19" s="1344" t="s">
        <v>2596</v>
      </c>
      <c r="C19" s="1345" t="s">
        <v>1958</v>
      </c>
      <c r="E19" s="3727" t="s">
        <v>1554</v>
      </c>
      <c r="F19" s="3729"/>
      <c r="G19" s="5"/>
      <c r="H19" s="3719"/>
      <c r="I19" s="3156"/>
      <c r="J19" s="3156"/>
      <c r="K19" s="3156"/>
      <c r="L19" s="3156"/>
      <c r="M19" s="3156"/>
      <c r="N19" s="3156"/>
      <c r="O19" s="3156"/>
      <c r="P19" s="3720"/>
    </row>
    <row r="20" spans="1:16" ht="48.75" customHeight="1" thickBot="1">
      <c r="A20" s="3725"/>
      <c r="B20" s="1348"/>
      <c r="C20" s="1349"/>
      <c r="E20" s="3728"/>
      <c r="F20" s="3730"/>
      <c r="G20" s="5"/>
      <c r="H20" s="3721"/>
      <c r="I20" s="3722"/>
      <c r="J20" s="3722"/>
      <c r="K20" s="3722"/>
      <c r="L20" s="3722"/>
      <c r="M20" s="3722"/>
      <c r="N20" s="3722"/>
      <c r="O20" s="3722"/>
      <c r="P20" s="3723"/>
    </row>
    <row r="21" spans="1:16" ht="13.5" thickBot="1">
      <c r="H21" s="2542"/>
      <c r="I21" s="2542"/>
      <c r="J21" s="2542"/>
      <c r="K21" s="2542"/>
      <c r="L21" s="2542"/>
      <c r="M21" s="2542"/>
      <c r="N21" s="2542"/>
      <c r="O21" s="2542"/>
      <c r="P21" s="2542"/>
    </row>
    <row r="22" spans="1:16" ht="19.5" thickBot="1">
      <c r="A22" s="1318"/>
      <c r="B22" s="1351" t="s">
        <v>1551</v>
      </c>
      <c r="C22" s="1351" t="s">
        <v>1552</v>
      </c>
      <c r="H22" s="1317"/>
      <c r="I22" s="1317"/>
      <c r="J22" s="1317"/>
      <c r="K22" s="1317"/>
      <c r="L22" s="1317"/>
      <c r="M22" s="1317"/>
      <c r="N22" s="1317"/>
      <c r="O22" s="1317"/>
      <c r="P22" s="1317"/>
    </row>
    <row r="23" spans="1:16" ht="59.5" customHeight="1" thickBot="1">
      <c r="A23" s="2530" t="s">
        <v>1558</v>
      </c>
      <c r="B23" s="2531" t="s">
        <v>3258</v>
      </c>
      <c r="C23" s="2532" t="s">
        <v>3259</v>
      </c>
      <c r="H23" s="2539" t="s">
        <v>1560</v>
      </c>
    </row>
    <row r="24" spans="1:16" ht="63" customHeight="1" thickBot="1">
      <c r="A24" s="2530" t="s">
        <v>1557</v>
      </c>
      <c r="B24" s="2531" t="s">
        <v>2598</v>
      </c>
      <c r="C24" s="2531" t="s">
        <v>3260</v>
      </c>
      <c r="H24" s="3516" t="s">
        <v>1956</v>
      </c>
      <c r="I24" s="3155"/>
      <c r="J24" s="3155"/>
      <c r="K24" s="3155"/>
      <c r="L24" s="3155"/>
      <c r="M24" s="3155"/>
      <c r="N24" s="3155"/>
      <c r="O24" s="3155"/>
      <c r="P24" s="3718"/>
    </row>
    <row r="25" spans="1:16">
      <c r="H25" s="3719"/>
      <c r="I25" s="3156"/>
      <c r="J25" s="3156"/>
      <c r="K25" s="3156"/>
      <c r="L25" s="3156"/>
      <c r="M25" s="3156"/>
      <c r="N25" s="3156"/>
      <c r="O25" s="3156"/>
      <c r="P25" s="3720"/>
    </row>
    <row r="26" spans="1:16">
      <c r="H26" s="3719"/>
      <c r="I26" s="3156"/>
      <c r="J26" s="3156"/>
      <c r="K26" s="3156"/>
      <c r="L26" s="3156"/>
      <c r="M26" s="3156"/>
      <c r="N26" s="3156"/>
      <c r="O26" s="3156"/>
      <c r="P26" s="3720"/>
    </row>
    <row r="27" spans="1:16" ht="13.5" thickBot="1">
      <c r="H27" s="3721"/>
      <c r="I27" s="3722"/>
      <c r="J27" s="3722"/>
      <c r="K27" s="3722"/>
      <c r="L27" s="3722"/>
      <c r="M27" s="3722"/>
      <c r="N27" s="3722"/>
      <c r="O27" s="3722"/>
      <c r="P27" s="3723"/>
    </row>
    <row r="28" spans="1:16" ht="80.25" customHeight="1" thickBot="1">
      <c r="A28" s="3716" t="s">
        <v>1559</v>
      </c>
      <c r="B28" s="1350" t="s">
        <v>1558</v>
      </c>
      <c r="C28" s="2534" t="s">
        <v>3261</v>
      </c>
      <c r="E28" s="1353" t="s">
        <v>1553</v>
      </c>
      <c r="F28" s="2534" t="s">
        <v>3262</v>
      </c>
    </row>
    <row r="29" spans="1:16" ht="57" customHeight="1" thickBot="1">
      <c r="A29" s="3717"/>
      <c r="B29" s="1352" t="s">
        <v>1557</v>
      </c>
      <c r="C29" s="2535" t="s">
        <v>2599</v>
      </c>
      <c r="E29" s="1353" t="s">
        <v>1554</v>
      </c>
      <c r="F29" s="2536" t="s">
        <v>3263</v>
      </c>
    </row>
    <row r="31" spans="1:16">
      <c r="H31" s="2533"/>
      <c r="I31" s="2533"/>
    </row>
    <row r="32" spans="1:16">
      <c r="H32" s="2533"/>
      <c r="I32" s="2533"/>
    </row>
    <row r="34" spans="1:7" ht="13.5" customHeight="1">
      <c r="A34" s="1340" t="s">
        <v>1959</v>
      </c>
    </row>
    <row r="35" spans="1:7" ht="13.5" thickBot="1"/>
    <row r="36" spans="1:7" ht="60.65" customHeight="1" thickBot="1">
      <c r="A36" s="3724" t="s">
        <v>1551</v>
      </c>
      <c r="B36" s="1342" t="s">
        <v>2594</v>
      </c>
      <c r="C36" s="1343" t="s">
        <v>2595</v>
      </c>
    </row>
    <row r="37" spans="1:7" ht="71.5" customHeight="1" thickBot="1">
      <c r="A37" s="3725"/>
      <c r="B37" s="2531" t="s">
        <v>2598</v>
      </c>
      <c r="C37" s="2532" t="s">
        <v>2597</v>
      </c>
      <c r="E37" s="1353" t="s">
        <v>1553</v>
      </c>
      <c r="F37" s="2534" t="s">
        <v>2600</v>
      </c>
      <c r="G37" s="5"/>
    </row>
    <row r="38" spans="1:7" ht="14.5" thickBot="1">
      <c r="A38" s="3726" t="s">
        <v>1552</v>
      </c>
      <c r="B38" s="1344" t="s">
        <v>2596</v>
      </c>
      <c r="C38" s="1345" t="s">
        <v>1958</v>
      </c>
      <c r="E38" s="3727" t="s">
        <v>1554</v>
      </c>
      <c r="F38" s="3731" t="s">
        <v>2601</v>
      </c>
    </row>
    <row r="39" spans="1:7" ht="86.15" customHeight="1" thickBot="1">
      <c r="A39" s="3725"/>
      <c r="B39" s="2531" t="s">
        <v>2602</v>
      </c>
      <c r="C39" s="2532" t="s">
        <v>2603</v>
      </c>
      <c r="E39" s="3728"/>
      <c r="F39" s="3732"/>
    </row>
    <row r="43" spans="1:7">
      <c r="A43" s="39" t="s">
        <v>2604</v>
      </c>
      <c r="B43" t="s">
        <v>2605</v>
      </c>
    </row>
    <row r="44" spans="1:7" ht="19.5" customHeight="1">
      <c r="B44" t="s">
        <v>2606</v>
      </c>
    </row>
    <row r="45" spans="1:7">
      <c r="B45" t="s">
        <v>2607</v>
      </c>
      <c r="G45" s="917"/>
    </row>
    <row r="46" spans="1:7">
      <c r="B46" t="s">
        <v>2608</v>
      </c>
      <c r="G46" s="5"/>
    </row>
    <row r="47" spans="1:7">
      <c r="B47" t="s">
        <v>2609</v>
      </c>
      <c r="G47" s="5"/>
    </row>
    <row r="48" spans="1:7">
      <c r="B48" t="s">
        <v>2610</v>
      </c>
    </row>
    <row r="49" spans="1:2">
      <c r="B49" t="s">
        <v>2611</v>
      </c>
    </row>
    <row r="50" spans="1:2">
      <c r="B50" t="s">
        <v>2612</v>
      </c>
    </row>
    <row r="51" spans="1:2">
      <c r="B51" t="s">
        <v>2613</v>
      </c>
    </row>
    <row r="52" spans="1:2">
      <c r="A52" s="39" t="s">
        <v>2604</v>
      </c>
      <c r="B52" t="s">
        <v>2614</v>
      </c>
    </row>
    <row r="53" spans="1:2">
      <c r="B53" t="s">
        <v>2615</v>
      </c>
    </row>
    <row r="54" spans="1:2">
      <c r="B54" t="s">
        <v>2616</v>
      </c>
    </row>
    <row r="55" spans="1:2">
      <c r="B55" t="s">
        <v>2617</v>
      </c>
    </row>
    <row r="56" spans="1:2">
      <c r="B56" t="s">
        <v>2618</v>
      </c>
    </row>
    <row r="57" spans="1:2">
      <c r="B57" t="s">
        <v>2619</v>
      </c>
    </row>
    <row r="58" spans="1:2">
      <c r="B58" t="s">
        <v>2620</v>
      </c>
    </row>
    <row r="59" spans="1:2">
      <c r="B59" t="s">
        <v>2621</v>
      </c>
    </row>
    <row r="60" spans="1:2">
      <c r="B60" t="s">
        <v>2622</v>
      </c>
    </row>
    <row r="61" spans="1:2">
      <c r="B61" t="s">
        <v>2623</v>
      </c>
    </row>
    <row r="62" spans="1:2">
      <c r="B62" t="s">
        <v>2624</v>
      </c>
    </row>
    <row r="63" spans="1:2">
      <c r="B63" t="s">
        <v>2625</v>
      </c>
    </row>
    <row r="64" spans="1:2">
      <c r="B64" t="s">
        <v>2626</v>
      </c>
    </row>
    <row r="65" spans="1:2">
      <c r="B65" t="s">
        <v>2627</v>
      </c>
    </row>
    <row r="66" spans="1:2">
      <c r="A66" s="39" t="s">
        <v>2604</v>
      </c>
      <c r="B66" t="s">
        <v>2628</v>
      </c>
    </row>
    <row r="67" spans="1:2">
      <c r="B67" t="s">
        <v>2629</v>
      </c>
    </row>
    <row r="68" spans="1:2">
      <c r="B68" t="s">
        <v>2630</v>
      </c>
    </row>
    <row r="69" spans="1:2">
      <c r="B69" t="s">
        <v>2631</v>
      </c>
    </row>
    <row r="70" spans="1:2">
      <c r="B70" t="s">
        <v>2632</v>
      </c>
    </row>
    <row r="71" spans="1:2">
      <c r="B71" t="s">
        <v>2633</v>
      </c>
    </row>
    <row r="72" spans="1:2">
      <c r="B72" t="s">
        <v>2634</v>
      </c>
    </row>
    <row r="73" spans="1:2">
      <c r="B73" t="s">
        <v>2635</v>
      </c>
    </row>
    <row r="74" spans="1:2">
      <c r="B74" t="s">
        <v>2636</v>
      </c>
    </row>
    <row r="75" spans="1:2">
      <c r="B75" t="s">
        <v>2637</v>
      </c>
    </row>
    <row r="76" spans="1:2">
      <c r="A76" s="39" t="s">
        <v>2604</v>
      </c>
      <c r="B76" t="s">
        <v>2638</v>
      </c>
    </row>
    <row r="77" spans="1:2">
      <c r="B77" t="s">
        <v>2639</v>
      </c>
    </row>
    <row r="78" spans="1:2">
      <c r="B78" t="s">
        <v>2640</v>
      </c>
    </row>
    <row r="79" spans="1:2">
      <c r="B79" t="s">
        <v>2641</v>
      </c>
    </row>
    <row r="80" spans="1:2">
      <c r="B80" t="s">
        <v>2642</v>
      </c>
    </row>
    <row r="81" spans="2:2">
      <c r="B81" t="s">
        <v>2643</v>
      </c>
    </row>
  </sheetData>
  <mergeCells count="15">
    <mergeCell ref="H24:P27"/>
    <mergeCell ref="A28:A29"/>
    <mergeCell ref="A36:A37"/>
    <mergeCell ref="A38:A39"/>
    <mergeCell ref="E38:E39"/>
    <mergeCell ref="F38:F39"/>
    <mergeCell ref="H3:P6"/>
    <mergeCell ref="H7:P7"/>
    <mergeCell ref="H8:P10"/>
    <mergeCell ref="A12:A13"/>
    <mergeCell ref="H13:P20"/>
    <mergeCell ref="A17:A18"/>
    <mergeCell ref="A19:A20"/>
    <mergeCell ref="E19:E20"/>
    <mergeCell ref="F19:F20"/>
  </mergeCells>
  <phoneticPr fontId="14"/>
  <hyperlinks>
    <hyperlink ref="A1" location="トップ!A1" display="トップへ" xr:uid="{23ADBAA0-3935-45C1-A834-732441062561}"/>
    <hyperlink ref="F1" location="トップ!A1" display="トップへ" xr:uid="{5CBD85BF-AF91-4243-B26A-937CFCF3BE44}"/>
  </hyperlinks>
  <pageMargins left="0.70866141732283472" right="0.70866141732283472" top="0.15748031496062992" bottom="0" header="0.31496062992125984" footer="0.31496062992125984"/>
  <pageSetup paperSize="9" scale="91" orientation="landscape"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CC"/>
    <pageSetUpPr fitToPage="1"/>
  </sheetPr>
  <dimension ref="A1:BM157"/>
  <sheetViews>
    <sheetView view="pageBreakPreview" zoomScaleNormal="100" zoomScaleSheetLayoutView="100" workbookViewId="0">
      <selection activeCell="A2" sqref="A2"/>
    </sheetView>
  </sheetViews>
  <sheetFormatPr defaultColWidth="9" defaultRowHeight="13"/>
  <cols>
    <col min="1" max="1" width="5.36328125" style="813" customWidth="1"/>
    <col min="2" max="2" width="17.6328125" style="813" customWidth="1"/>
    <col min="3" max="3" width="10.453125" style="813" customWidth="1"/>
    <col min="4" max="4" width="5.7265625" style="813" customWidth="1"/>
    <col min="5" max="5" width="6.90625" style="813" customWidth="1"/>
    <col min="6" max="6" width="6.7265625" style="813" customWidth="1"/>
    <col min="7" max="16" width="6.90625" style="813" customWidth="1"/>
    <col min="17" max="18" width="9" style="813"/>
    <col min="19" max="19" width="10.26953125" style="813" customWidth="1"/>
    <col min="20" max="20" width="9.453125" style="813" customWidth="1"/>
    <col min="21" max="21" width="10.7265625" style="813" customWidth="1"/>
    <col min="22" max="22" width="4.36328125" style="813" customWidth="1"/>
    <col min="23" max="23" width="5.36328125" style="813" customWidth="1"/>
    <col min="24" max="24" width="17.6328125" style="813" customWidth="1"/>
    <col min="25" max="25" width="10.453125" style="813" customWidth="1"/>
    <col min="26" max="26" width="5.7265625" style="813" customWidth="1"/>
    <col min="27" max="27" width="6.90625" style="813" customWidth="1"/>
    <col min="28" max="28" width="6.7265625" style="813" customWidth="1"/>
    <col min="29" max="38" width="6.90625" style="813" customWidth="1"/>
    <col min="39" max="40" width="9" style="813"/>
    <col min="41" max="41" width="10.26953125" style="813" customWidth="1"/>
    <col min="42" max="42" width="9.453125" style="813" customWidth="1"/>
    <col min="43" max="43" width="10.7265625" style="813" customWidth="1"/>
    <col min="44" max="44" width="4.08984375" style="813" customWidth="1"/>
    <col min="45" max="45" width="5.36328125" style="813" customWidth="1"/>
    <col min="46" max="46" width="17.6328125" style="813" customWidth="1"/>
    <col min="47" max="47" width="10.453125" style="813" customWidth="1"/>
    <col min="48" max="48" width="5.7265625" style="813" customWidth="1"/>
    <col min="49" max="49" width="6.90625" style="813" customWidth="1"/>
    <col min="50" max="50" width="6.7265625" style="813" customWidth="1"/>
    <col min="51" max="60" width="6.90625" style="813" customWidth="1"/>
    <col min="61" max="62" width="9" style="813"/>
    <col min="63" max="63" width="10.26953125" style="813" customWidth="1"/>
    <col min="64" max="64" width="9.453125" style="813" customWidth="1"/>
    <col min="65" max="65" width="10.7265625" style="813" customWidth="1"/>
    <col min="66" max="16384" width="9" style="813"/>
  </cols>
  <sheetData>
    <row r="1" spans="1:65">
      <c r="B1" s="814" t="s">
        <v>1185</v>
      </c>
    </row>
    <row r="2" spans="1:65" ht="17.5" customHeight="1">
      <c r="B2" s="855" t="s">
        <v>2081</v>
      </c>
      <c r="H2" s="1997" t="s">
        <v>1186</v>
      </c>
      <c r="I2" s="1997"/>
      <c r="J2" s="1997"/>
      <c r="K2" s="1997"/>
      <c r="L2" s="1997"/>
      <c r="N2" s="3770" t="s">
        <v>1187</v>
      </c>
      <c r="O2" s="3771"/>
      <c r="P2" s="3772">
        <v>44719</v>
      </c>
      <c r="Q2" s="3773"/>
      <c r="R2" s="815"/>
      <c r="S2" s="814" t="s">
        <v>1185</v>
      </c>
      <c r="X2" s="814" t="s">
        <v>810</v>
      </c>
      <c r="AA2" s="3784" t="s">
        <v>1186</v>
      </c>
      <c r="AB2" s="3784"/>
      <c r="AC2" s="3784"/>
      <c r="AD2" s="3784"/>
      <c r="AE2" s="3784"/>
      <c r="AJ2" s="3770"/>
      <c r="AK2" s="3771"/>
      <c r="AL2" s="3772"/>
      <c r="AM2" s="3773"/>
      <c r="AN2" s="815"/>
      <c r="AO2" s="814" t="s">
        <v>810</v>
      </c>
      <c r="AT2" s="814" t="s">
        <v>810</v>
      </c>
      <c r="AW2" s="3784" t="s">
        <v>1186</v>
      </c>
      <c r="AX2" s="3784"/>
      <c r="AY2" s="3784"/>
      <c r="AZ2" s="3784"/>
      <c r="BA2" s="3784"/>
      <c r="BF2" s="3770"/>
      <c r="BG2" s="3771"/>
      <c r="BH2" s="3772"/>
      <c r="BI2" s="3773"/>
      <c r="BJ2" s="815"/>
      <c r="BK2" s="814" t="s">
        <v>810</v>
      </c>
    </row>
    <row r="3" spans="1:65" ht="13.5" thickBot="1">
      <c r="A3" s="816" t="s">
        <v>1188</v>
      </c>
      <c r="F3" s="817" t="s">
        <v>1189</v>
      </c>
      <c r="M3" s="817" t="s">
        <v>1190</v>
      </c>
      <c r="N3" s="818"/>
      <c r="O3" s="818"/>
      <c r="P3" s="819"/>
      <c r="Q3" s="815"/>
      <c r="R3" s="1409" t="s">
        <v>1654</v>
      </c>
      <c r="S3" s="1410" t="s">
        <v>1655</v>
      </c>
      <c r="W3" s="816" t="s">
        <v>1188</v>
      </c>
      <c r="AB3" s="817"/>
      <c r="AI3" s="817" t="s">
        <v>1190</v>
      </c>
      <c r="AJ3" s="818"/>
      <c r="AK3" s="818"/>
      <c r="AL3" s="819"/>
      <c r="AM3" s="815"/>
      <c r="AN3" s="815"/>
      <c r="AO3" s="815"/>
      <c r="AS3" s="816" t="s">
        <v>1188</v>
      </c>
      <c r="AX3" s="817"/>
      <c r="BE3" s="817" t="s">
        <v>1190</v>
      </c>
      <c r="BF3" s="818"/>
      <c r="BG3" s="818"/>
      <c r="BH3" s="819"/>
      <c r="BI3" s="815"/>
      <c r="BJ3" s="815"/>
      <c r="BK3" s="815"/>
    </row>
    <row r="4" spans="1:65" ht="14.25" customHeight="1" thickBot="1">
      <c r="A4" s="816"/>
      <c r="B4" s="820" t="s">
        <v>1191</v>
      </c>
      <c r="C4" s="821"/>
      <c r="D4" s="822" t="s">
        <v>129</v>
      </c>
      <c r="E4" s="823" t="s">
        <v>232</v>
      </c>
      <c r="F4" s="823" t="s">
        <v>233</v>
      </c>
      <c r="G4" s="823" t="s">
        <v>234</v>
      </c>
      <c r="H4" s="823" t="s">
        <v>235</v>
      </c>
      <c r="I4" s="823" t="s">
        <v>236</v>
      </c>
      <c r="J4" s="823" t="s">
        <v>237</v>
      </c>
      <c r="K4" s="823" t="s">
        <v>256</v>
      </c>
      <c r="L4" s="823" t="s">
        <v>257</v>
      </c>
      <c r="M4" s="823" t="s">
        <v>258</v>
      </c>
      <c r="N4" s="823" t="s">
        <v>259</v>
      </c>
      <c r="O4" s="823" t="s">
        <v>260</v>
      </c>
      <c r="P4" s="823" t="s">
        <v>261</v>
      </c>
      <c r="Q4" s="824" t="s">
        <v>188</v>
      </c>
      <c r="R4" s="2594" t="s">
        <v>2673</v>
      </c>
      <c r="S4" s="3786" t="s">
        <v>1949</v>
      </c>
      <c r="T4" s="3787"/>
      <c r="U4" s="3787"/>
      <c r="W4" s="816"/>
      <c r="X4" s="820" t="s">
        <v>1191</v>
      </c>
      <c r="Y4" s="821"/>
      <c r="Z4" s="822" t="s">
        <v>129</v>
      </c>
      <c r="AA4" s="823" t="s">
        <v>232</v>
      </c>
      <c r="AB4" s="823" t="s">
        <v>233</v>
      </c>
      <c r="AC4" s="823" t="s">
        <v>234</v>
      </c>
      <c r="AD4" s="823" t="s">
        <v>235</v>
      </c>
      <c r="AE4" s="823" t="s">
        <v>236</v>
      </c>
      <c r="AF4" s="823" t="s">
        <v>237</v>
      </c>
      <c r="AG4" s="823" t="s">
        <v>256</v>
      </c>
      <c r="AH4" s="823" t="s">
        <v>257</v>
      </c>
      <c r="AI4" s="823" t="s">
        <v>258</v>
      </c>
      <c r="AJ4" s="823" t="s">
        <v>259</v>
      </c>
      <c r="AK4" s="823" t="s">
        <v>260</v>
      </c>
      <c r="AL4" s="823" t="s">
        <v>261</v>
      </c>
      <c r="AM4" s="824" t="s">
        <v>188</v>
      </c>
      <c r="AN4" s="825"/>
      <c r="AO4" s="825"/>
      <c r="AS4" s="816"/>
      <c r="AT4" s="820" t="s">
        <v>1191</v>
      </c>
      <c r="AU4" s="821"/>
      <c r="AV4" s="822" t="s">
        <v>129</v>
      </c>
      <c r="AW4" s="823" t="s">
        <v>232</v>
      </c>
      <c r="AX4" s="823" t="s">
        <v>233</v>
      </c>
      <c r="AY4" s="823" t="s">
        <v>234</v>
      </c>
      <c r="AZ4" s="823" t="s">
        <v>235</v>
      </c>
      <c r="BA4" s="823" t="s">
        <v>236</v>
      </c>
      <c r="BB4" s="823" t="s">
        <v>237</v>
      </c>
      <c r="BC4" s="823" t="s">
        <v>256</v>
      </c>
      <c r="BD4" s="823" t="s">
        <v>257</v>
      </c>
      <c r="BE4" s="823" t="s">
        <v>258</v>
      </c>
      <c r="BF4" s="823" t="s">
        <v>259</v>
      </c>
      <c r="BG4" s="823" t="s">
        <v>260</v>
      </c>
      <c r="BH4" s="823" t="s">
        <v>261</v>
      </c>
      <c r="BI4" s="824" t="s">
        <v>188</v>
      </c>
      <c r="BJ4" s="825"/>
      <c r="BK4" s="825"/>
    </row>
    <row r="5" spans="1:65">
      <c r="A5" s="816"/>
      <c r="B5" s="3774" t="s">
        <v>1122</v>
      </c>
      <c r="C5" s="3026">
        <v>2023</v>
      </c>
      <c r="D5" s="3775" t="s">
        <v>1193</v>
      </c>
      <c r="E5" s="827">
        <v>1000</v>
      </c>
      <c r="F5" s="827">
        <v>1000</v>
      </c>
      <c r="G5" s="827">
        <v>1000</v>
      </c>
      <c r="H5" s="827">
        <v>1000</v>
      </c>
      <c r="I5" s="827">
        <v>1000</v>
      </c>
      <c r="J5" s="827">
        <v>1000</v>
      </c>
      <c r="K5" s="827">
        <v>1000</v>
      </c>
      <c r="L5" s="827">
        <v>1000</v>
      </c>
      <c r="M5" s="827">
        <v>1000</v>
      </c>
      <c r="N5" s="827">
        <v>1000</v>
      </c>
      <c r="O5" s="827">
        <v>1000</v>
      </c>
      <c r="P5" s="827">
        <v>1000</v>
      </c>
      <c r="Q5" s="828">
        <f t="shared" ref="Q5:Q10" si="0">SUM(E5:P5)</f>
        <v>12000</v>
      </c>
      <c r="R5" s="885"/>
      <c r="S5" s="3787"/>
      <c r="T5" s="3787"/>
      <c r="U5" s="3787"/>
      <c r="W5" s="816"/>
      <c r="X5" s="3774" t="s">
        <v>1122</v>
      </c>
      <c r="Y5" s="1395">
        <v>2016</v>
      </c>
      <c r="Z5" s="3775" t="s">
        <v>1193</v>
      </c>
      <c r="AA5" s="827">
        <v>1000</v>
      </c>
      <c r="AB5" s="827">
        <v>1000</v>
      </c>
      <c r="AC5" s="827">
        <v>1000</v>
      </c>
      <c r="AD5" s="827">
        <v>1000</v>
      </c>
      <c r="AE5" s="827">
        <v>1000</v>
      </c>
      <c r="AF5" s="827">
        <v>1000</v>
      </c>
      <c r="AG5" s="827">
        <v>1000</v>
      </c>
      <c r="AH5" s="827">
        <v>1000</v>
      </c>
      <c r="AI5" s="827">
        <v>1000</v>
      </c>
      <c r="AJ5" s="827">
        <v>1000</v>
      </c>
      <c r="AK5" s="827">
        <v>1000</v>
      </c>
      <c r="AL5" s="827">
        <v>1000</v>
      </c>
      <c r="AM5" s="828">
        <f t="shared" ref="AM5" si="1">SUM(AA5:AL5)</f>
        <v>12000</v>
      </c>
      <c r="AN5" s="829"/>
      <c r="AO5" s="829"/>
      <c r="AS5" s="816"/>
      <c r="AT5" s="3774" t="s">
        <v>1122</v>
      </c>
      <c r="AU5" s="1395">
        <v>2016</v>
      </c>
      <c r="AV5" s="3775" t="s">
        <v>1193</v>
      </c>
      <c r="AW5" s="827">
        <v>1000</v>
      </c>
      <c r="AX5" s="827">
        <v>1000</v>
      </c>
      <c r="AY5" s="827">
        <v>1000</v>
      </c>
      <c r="AZ5" s="827">
        <v>1000</v>
      </c>
      <c r="BA5" s="827">
        <v>1000</v>
      </c>
      <c r="BB5" s="827">
        <v>1000</v>
      </c>
      <c r="BC5" s="827">
        <v>1000</v>
      </c>
      <c r="BD5" s="827">
        <v>1000</v>
      </c>
      <c r="BE5" s="827">
        <v>1000</v>
      </c>
      <c r="BF5" s="827">
        <v>1000</v>
      </c>
      <c r="BG5" s="827">
        <v>1000</v>
      </c>
      <c r="BH5" s="827">
        <v>1000</v>
      </c>
      <c r="BI5" s="828">
        <f t="shared" ref="BI5" si="2">SUM(AW5:BH5)</f>
        <v>12000</v>
      </c>
      <c r="BJ5" s="829"/>
      <c r="BK5" s="829"/>
    </row>
    <row r="6" spans="1:65">
      <c r="A6" s="816"/>
      <c r="B6" s="3774"/>
      <c r="C6" s="44" t="s">
        <v>1194</v>
      </c>
      <c r="D6" s="3775"/>
      <c r="E6" s="830">
        <f>+E5</f>
        <v>1000</v>
      </c>
      <c r="F6" s="830">
        <f>+F5+E6</f>
        <v>2000</v>
      </c>
      <c r="G6" s="830">
        <f t="shared" ref="G6:P6" si="3">+G5+F6</f>
        <v>3000</v>
      </c>
      <c r="H6" s="830">
        <f t="shared" si="3"/>
        <v>4000</v>
      </c>
      <c r="I6" s="830">
        <f t="shared" si="3"/>
        <v>5000</v>
      </c>
      <c r="J6" s="830">
        <f t="shared" si="3"/>
        <v>6000</v>
      </c>
      <c r="K6" s="830">
        <f t="shared" si="3"/>
        <v>7000</v>
      </c>
      <c r="L6" s="830">
        <f t="shared" si="3"/>
        <v>8000</v>
      </c>
      <c r="M6" s="830">
        <f t="shared" si="3"/>
        <v>9000</v>
      </c>
      <c r="N6" s="830">
        <f t="shared" si="3"/>
        <v>10000</v>
      </c>
      <c r="O6" s="830">
        <f t="shared" si="3"/>
        <v>11000</v>
      </c>
      <c r="P6" s="830">
        <f t="shared" si="3"/>
        <v>12000</v>
      </c>
      <c r="Q6" s="831"/>
      <c r="R6" s="885"/>
      <c r="S6" s="3787"/>
      <c r="T6" s="3787"/>
      <c r="U6" s="3787"/>
      <c r="W6" s="816"/>
      <c r="X6" s="3774"/>
      <c r="Y6" s="44" t="s">
        <v>1194</v>
      </c>
      <c r="Z6" s="3775"/>
      <c r="AA6" s="830">
        <f>+AA5</f>
        <v>1000</v>
      </c>
      <c r="AB6" s="830">
        <f>+AB5+AA6</f>
        <v>2000</v>
      </c>
      <c r="AC6" s="830">
        <f t="shared" ref="AC6" si="4">+AC5+AB6</f>
        <v>3000</v>
      </c>
      <c r="AD6" s="830">
        <f t="shared" ref="AD6" si="5">+AD5+AC6</f>
        <v>4000</v>
      </c>
      <c r="AE6" s="830">
        <f t="shared" ref="AE6" si="6">+AE5+AD6</f>
        <v>5000</v>
      </c>
      <c r="AF6" s="830">
        <f t="shared" ref="AF6" si="7">+AF5+AE6</f>
        <v>6000</v>
      </c>
      <c r="AG6" s="830">
        <f t="shared" ref="AG6" si="8">+AG5+AF6</f>
        <v>7000</v>
      </c>
      <c r="AH6" s="830">
        <f t="shared" ref="AH6" si="9">+AH5+AG6</f>
        <v>8000</v>
      </c>
      <c r="AI6" s="830">
        <f t="shared" ref="AI6" si="10">+AI5+AH6</f>
        <v>9000</v>
      </c>
      <c r="AJ6" s="830">
        <f t="shared" ref="AJ6" si="11">+AJ5+AI6</f>
        <v>10000</v>
      </c>
      <c r="AK6" s="830">
        <f t="shared" ref="AK6" si="12">+AK5+AJ6</f>
        <v>11000</v>
      </c>
      <c r="AL6" s="830">
        <f t="shared" ref="AL6" si="13">+AL5+AK6</f>
        <v>12000</v>
      </c>
      <c r="AM6" s="831"/>
      <c r="AN6" s="829"/>
      <c r="AO6" s="829"/>
      <c r="AS6" s="816"/>
      <c r="AT6" s="3774"/>
      <c r="AU6" s="44" t="s">
        <v>1194</v>
      </c>
      <c r="AV6" s="3775"/>
      <c r="AW6" s="830">
        <f>+AW5</f>
        <v>1000</v>
      </c>
      <c r="AX6" s="830">
        <f>+AX5+AW6</f>
        <v>2000</v>
      </c>
      <c r="AY6" s="830">
        <f t="shared" ref="AY6" si="14">+AY5+AX6</f>
        <v>3000</v>
      </c>
      <c r="AZ6" s="830">
        <f t="shared" ref="AZ6" si="15">+AZ5+AY6</f>
        <v>4000</v>
      </c>
      <c r="BA6" s="830">
        <f t="shared" ref="BA6" si="16">+BA5+AZ6</f>
        <v>5000</v>
      </c>
      <c r="BB6" s="830">
        <f t="shared" ref="BB6" si="17">+BB5+BA6</f>
        <v>6000</v>
      </c>
      <c r="BC6" s="830">
        <f t="shared" ref="BC6" si="18">+BC5+BB6</f>
        <v>7000</v>
      </c>
      <c r="BD6" s="830">
        <f t="shared" ref="BD6" si="19">+BD5+BC6</f>
        <v>8000</v>
      </c>
      <c r="BE6" s="830">
        <f t="shared" ref="BE6" si="20">+BE5+BD6</f>
        <v>9000</v>
      </c>
      <c r="BF6" s="830">
        <f t="shared" ref="BF6" si="21">+BF5+BE6</f>
        <v>10000</v>
      </c>
      <c r="BG6" s="830">
        <f t="shared" ref="BG6" si="22">+BG5+BF6</f>
        <v>11000</v>
      </c>
      <c r="BH6" s="830">
        <f t="shared" ref="BH6" si="23">+BH5+BG6</f>
        <v>12000</v>
      </c>
      <c r="BI6" s="831"/>
      <c r="BJ6" s="829"/>
      <c r="BK6" s="829"/>
    </row>
    <row r="7" spans="1:65">
      <c r="A7" s="816"/>
      <c r="B7" s="3774"/>
      <c r="C7" s="832" t="s">
        <v>1195</v>
      </c>
      <c r="D7" s="3775"/>
      <c r="E7" s="833">
        <v>1100</v>
      </c>
      <c r="F7" s="833">
        <v>1100</v>
      </c>
      <c r="G7" s="833">
        <v>1100</v>
      </c>
      <c r="H7" s="833">
        <v>1100</v>
      </c>
      <c r="I7" s="833">
        <v>1100</v>
      </c>
      <c r="J7" s="833">
        <v>1100</v>
      </c>
      <c r="K7" s="833">
        <v>1100</v>
      </c>
      <c r="L7" s="833">
        <v>1100</v>
      </c>
      <c r="M7" s="833">
        <v>1100</v>
      </c>
      <c r="N7" s="833">
        <v>1100</v>
      </c>
      <c r="O7" s="833">
        <v>1100</v>
      </c>
      <c r="P7" s="833">
        <v>1100</v>
      </c>
      <c r="Q7" s="1527">
        <f>SUM(E7:P7)</f>
        <v>13200</v>
      </c>
      <c r="R7" s="2595">
        <f>+Q7/Q5</f>
        <v>1.1000000000000001</v>
      </c>
      <c r="S7" s="3787"/>
      <c r="T7" s="3787"/>
      <c r="U7" s="3787"/>
      <c r="W7" s="816"/>
      <c r="X7" s="3774"/>
      <c r="Y7" s="832" t="s">
        <v>1195</v>
      </c>
      <c r="Z7" s="3775"/>
      <c r="AA7" s="833">
        <v>1100</v>
      </c>
      <c r="AB7" s="833">
        <v>1100</v>
      </c>
      <c r="AC7" s="833">
        <v>1100</v>
      </c>
      <c r="AD7" s="833">
        <v>1100</v>
      </c>
      <c r="AE7" s="833">
        <v>1100</v>
      </c>
      <c r="AF7" s="833">
        <v>1100</v>
      </c>
      <c r="AG7" s="833">
        <v>1100</v>
      </c>
      <c r="AH7" s="833">
        <v>1100</v>
      </c>
      <c r="AI7" s="833">
        <v>1100</v>
      </c>
      <c r="AJ7" s="833">
        <v>1100</v>
      </c>
      <c r="AK7" s="833">
        <v>1100</v>
      </c>
      <c r="AL7" s="833">
        <v>1100</v>
      </c>
      <c r="AM7" s="1318">
        <v>13200</v>
      </c>
      <c r="AN7" s="829"/>
      <c r="AO7" s="829"/>
      <c r="AS7" s="816"/>
      <c r="AT7" s="3774"/>
      <c r="AU7" s="832" t="s">
        <v>1195</v>
      </c>
      <c r="AV7" s="3775"/>
      <c r="AW7" s="833">
        <v>1100</v>
      </c>
      <c r="AX7" s="833">
        <v>1100</v>
      </c>
      <c r="AY7" s="833">
        <v>1100</v>
      </c>
      <c r="AZ7" s="833">
        <v>1100</v>
      </c>
      <c r="BA7" s="833">
        <v>1100</v>
      </c>
      <c r="BB7" s="833">
        <v>1100</v>
      </c>
      <c r="BC7" s="833">
        <v>1100</v>
      </c>
      <c r="BD7" s="833">
        <v>1100</v>
      </c>
      <c r="BE7" s="833">
        <v>1100</v>
      </c>
      <c r="BF7" s="833">
        <v>1100</v>
      </c>
      <c r="BG7" s="833">
        <v>1100</v>
      </c>
      <c r="BH7" s="833">
        <v>1100</v>
      </c>
      <c r="BI7" s="1318">
        <v>13200</v>
      </c>
      <c r="BJ7" s="829"/>
      <c r="BK7" s="829"/>
    </row>
    <row r="8" spans="1:65" ht="13.5" thickBot="1">
      <c r="A8" s="816"/>
      <c r="B8" s="3774"/>
      <c r="C8" s="803" t="s">
        <v>1194</v>
      </c>
      <c r="D8" s="3775"/>
      <c r="E8" s="830">
        <f>+E7</f>
        <v>1100</v>
      </c>
      <c r="F8" s="830">
        <f t="shared" ref="F8:P8" si="24">+F7+E8</f>
        <v>2200</v>
      </c>
      <c r="G8" s="830">
        <f t="shared" si="24"/>
        <v>3300</v>
      </c>
      <c r="H8" s="830">
        <f t="shared" si="24"/>
        <v>4400</v>
      </c>
      <c r="I8" s="830">
        <f t="shared" si="24"/>
        <v>5500</v>
      </c>
      <c r="J8" s="830">
        <f t="shared" si="24"/>
        <v>6600</v>
      </c>
      <c r="K8" s="830">
        <f t="shared" si="24"/>
        <v>7700</v>
      </c>
      <c r="L8" s="830">
        <f t="shared" si="24"/>
        <v>8800</v>
      </c>
      <c r="M8" s="830">
        <f t="shared" si="24"/>
        <v>9900</v>
      </c>
      <c r="N8" s="830">
        <f t="shared" si="24"/>
        <v>11000</v>
      </c>
      <c r="O8" s="830">
        <f t="shared" si="24"/>
        <v>12100</v>
      </c>
      <c r="P8" s="830">
        <f t="shared" si="24"/>
        <v>13200</v>
      </c>
      <c r="Q8" s="831"/>
      <c r="R8" s="829"/>
      <c r="S8" s="3787"/>
      <c r="T8" s="3787"/>
      <c r="U8" s="3787"/>
      <c r="W8" s="816"/>
      <c r="X8" s="3774"/>
      <c r="Y8" s="803" t="s">
        <v>1194</v>
      </c>
      <c r="Z8" s="3775"/>
      <c r="AA8" s="830">
        <f>+AA7</f>
        <v>1100</v>
      </c>
      <c r="AB8" s="830">
        <f t="shared" ref="AB8" si="25">+AB7+AA8</f>
        <v>2200</v>
      </c>
      <c r="AC8" s="830">
        <f t="shared" ref="AC8" si="26">+AC7+AB8</f>
        <v>3300</v>
      </c>
      <c r="AD8" s="830">
        <f t="shared" ref="AD8" si="27">+AD7+AC8</f>
        <v>4400</v>
      </c>
      <c r="AE8" s="830">
        <f t="shared" ref="AE8" si="28">+AE7+AD8</f>
        <v>5500</v>
      </c>
      <c r="AF8" s="830">
        <f t="shared" ref="AF8" si="29">+AF7+AE8</f>
        <v>6600</v>
      </c>
      <c r="AG8" s="830">
        <f t="shared" ref="AG8" si="30">+AG7+AF8</f>
        <v>7700</v>
      </c>
      <c r="AH8" s="830">
        <f t="shared" ref="AH8" si="31">+AH7+AG8</f>
        <v>8800</v>
      </c>
      <c r="AI8" s="830">
        <f t="shared" ref="AI8" si="32">+AI7+AH8</f>
        <v>9900</v>
      </c>
      <c r="AJ8" s="830">
        <f t="shared" ref="AJ8" si="33">+AJ7+AI8</f>
        <v>11000</v>
      </c>
      <c r="AK8" s="830">
        <f t="shared" ref="AK8" si="34">+AK7+AJ8</f>
        <v>12100</v>
      </c>
      <c r="AL8" s="830">
        <f t="shared" ref="AL8" si="35">+AL7+AK8</f>
        <v>13200</v>
      </c>
      <c r="AM8" s="831"/>
      <c r="AN8" s="829"/>
      <c r="AO8" s="829"/>
      <c r="AS8" s="816"/>
      <c r="AT8" s="3774"/>
      <c r="AU8" s="803" t="s">
        <v>1194</v>
      </c>
      <c r="AV8" s="3775"/>
      <c r="AW8" s="830">
        <f>+AW7</f>
        <v>1100</v>
      </c>
      <c r="AX8" s="830">
        <f t="shared" ref="AX8" si="36">+AX7+AW8</f>
        <v>2200</v>
      </c>
      <c r="AY8" s="830">
        <f t="shared" ref="AY8" si="37">+AY7+AX8</f>
        <v>3300</v>
      </c>
      <c r="AZ8" s="830">
        <f t="shared" ref="AZ8" si="38">+AZ7+AY8</f>
        <v>4400</v>
      </c>
      <c r="BA8" s="830">
        <f t="shared" ref="BA8" si="39">+BA7+AZ8</f>
        <v>5500</v>
      </c>
      <c r="BB8" s="830">
        <f t="shared" ref="BB8" si="40">+BB7+BA8</f>
        <v>6600</v>
      </c>
      <c r="BC8" s="830">
        <f t="shared" ref="BC8" si="41">+BC7+BB8</f>
        <v>7700</v>
      </c>
      <c r="BD8" s="830">
        <f t="shared" ref="BD8" si="42">+BD7+BC8</f>
        <v>8800</v>
      </c>
      <c r="BE8" s="830">
        <f t="shared" ref="BE8" si="43">+BE7+BD8</f>
        <v>9900</v>
      </c>
      <c r="BF8" s="830">
        <f t="shared" ref="BF8" si="44">+BF7+BE8</f>
        <v>11000</v>
      </c>
      <c r="BG8" s="830">
        <f t="shared" ref="BG8" si="45">+BG7+BF8</f>
        <v>12100</v>
      </c>
      <c r="BH8" s="830">
        <f t="shared" ref="BH8" si="46">+BH7+BG8</f>
        <v>13200</v>
      </c>
      <c r="BI8" s="831"/>
      <c r="BJ8" s="829"/>
      <c r="BK8" s="829"/>
    </row>
    <row r="9" spans="1:65">
      <c r="B9" s="3766" t="s">
        <v>1948</v>
      </c>
      <c r="C9" s="826" t="s">
        <v>1192</v>
      </c>
      <c r="D9" s="3768" t="s">
        <v>1197</v>
      </c>
      <c r="E9" s="827"/>
      <c r="F9" s="827"/>
      <c r="G9" s="827"/>
      <c r="H9" s="827"/>
      <c r="I9" s="827"/>
      <c r="J9" s="827"/>
      <c r="K9" s="827"/>
      <c r="L9" s="827"/>
      <c r="M9" s="827"/>
      <c r="N9" s="827"/>
      <c r="O9" s="827"/>
      <c r="P9" s="827"/>
      <c r="Q9" s="828">
        <f t="shared" si="0"/>
        <v>0</v>
      </c>
      <c r="R9" s="829"/>
      <c r="S9" s="3787"/>
      <c r="T9" s="3787"/>
      <c r="U9" s="3787"/>
      <c r="X9" s="3779" t="s">
        <v>1196</v>
      </c>
      <c r="Y9" s="826" t="s">
        <v>1192</v>
      </c>
      <c r="Z9" s="3768" t="s">
        <v>1197</v>
      </c>
      <c r="AA9" s="827"/>
      <c r="AB9" s="827"/>
      <c r="AC9" s="827"/>
      <c r="AD9" s="827"/>
      <c r="AE9" s="827"/>
      <c r="AF9" s="827"/>
      <c r="AG9" s="827"/>
      <c r="AH9" s="827"/>
      <c r="AI9" s="827"/>
      <c r="AJ9" s="827"/>
      <c r="AK9" s="827"/>
      <c r="AL9" s="827"/>
      <c r="AM9" s="828">
        <f t="shared" ref="AM9:AM10" si="47">SUM(AA9:AL9)</f>
        <v>0</v>
      </c>
      <c r="AN9" s="829"/>
      <c r="AO9" s="829"/>
      <c r="AT9" s="3779" t="s">
        <v>1196</v>
      </c>
      <c r="AU9" s="826" t="s">
        <v>1192</v>
      </c>
      <c r="AV9" s="3768" t="s">
        <v>1197</v>
      </c>
      <c r="AW9" s="827"/>
      <c r="AX9" s="827"/>
      <c r="AY9" s="827"/>
      <c r="AZ9" s="827"/>
      <c r="BA9" s="827"/>
      <c r="BB9" s="827"/>
      <c r="BC9" s="827"/>
      <c r="BD9" s="827"/>
      <c r="BE9" s="827"/>
      <c r="BF9" s="827"/>
      <c r="BG9" s="827"/>
      <c r="BH9" s="827"/>
      <c r="BI9" s="828">
        <f t="shared" ref="BI9:BI10" si="48">SUM(AW9:BH9)</f>
        <v>0</v>
      </c>
      <c r="BJ9" s="829"/>
      <c r="BK9" s="829"/>
    </row>
    <row r="10" spans="1:65" ht="13.5" thickBot="1">
      <c r="B10" s="3767"/>
      <c r="C10" s="834" t="s">
        <v>1195</v>
      </c>
      <c r="D10" s="3769"/>
      <c r="E10" s="835"/>
      <c r="F10" s="835"/>
      <c r="G10" s="835"/>
      <c r="H10" s="835"/>
      <c r="I10" s="835"/>
      <c r="J10" s="835"/>
      <c r="K10" s="835"/>
      <c r="L10" s="835"/>
      <c r="M10" s="835"/>
      <c r="N10" s="835"/>
      <c r="O10" s="835"/>
      <c r="P10" s="835"/>
      <c r="Q10" s="836">
        <f t="shared" si="0"/>
        <v>0</v>
      </c>
      <c r="R10" s="829"/>
      <c r="S10" s="829"/>
      <c r="X10" s="3767"/>
      <c r="Y10" s="834" t="s">
        <v>1195</v>
      </c>
      <c r="Z10" s="3769"/>
      <c r="AA10" s="835"/>
      <c r="AB10" s="835"/>
      <c r="AC10" s="835"/>
      <c r="AD10" s="835"/>
      <c r="AE10" s="835"/>
      <c r="AF10" s="835"/>
      <c r="AG10" s="835"/>
      <c r="AH10" s="835"/>
      <c r="AI10" s="835"/>
      <c r="AJ10" s="835"/>
      <c r="AK10" s="835"/>
      <c r="AL10" s="835"/>
      <c r="AM10" s="836">
        <f t="shared" si="47"/>
        <v>0</v>
      </c>
      <c r="AN10" s="829"/>
      <c r="AO10" s="829"/>
      <c r="AT10" s="3767"/>
      <c r="AU10" s="834" t="s">
        <v>1195</v>
      </c>
      <c r="AV10" s="3769"/>
      <c r="AW10" s="835"/>
      <c r="AX10" s="835"/>
      <c r="AY10" s="835"/>
      <c r="AZ10" s="835"/>
      <c r="BA10" s="835"/>
      <c r="BB10" s="835"/>
      <c r="BC10" s="835"/>
      <c r="BD10" s="835"/>
      <c r="BE10" s="835"/>
      <c r="BF10" s="835"/>
      <c r="BG10" s="835"/>
      <c r="BH10" s="835"/>
      <c r="BI10" s="836">
        <f t="shared" si="48"/>
        <v>0</v>
      </c>
      <c r="BJ10" s="829"/>
      <c r="BK10" s="829"/>
    </row>
    <row r="11" spans="1:65">
      <c r="B11" s="837"/>
      <c r="C11" s="837"/>
      <c r="D11" s="838"/>
      <c r="E11" s="878"/>
      <c r="F11" s="878"/>
      <c r="G11" s="878"/>
      <c r="H11" s="878"/>
      <c r="I11" s="878"/>
      <c r="J11" s="878"/>
      <c r="K11" s="878"/>
      <c r="L11" s="878"/>
      <c r="M11" s="878"/>
      <c r="N11" s="878"/>
      <c r="O11" s="878"/>
      <c r="P11" s="878"/>
      <c r="Q11" s="829"/>
      <c r="R11" s="829"/>
      <c r="S11" s="829"/>
      <c r="X11" s="837"/>
      <c r="Y11" s="837"/>
      <c r="Z11" s="838"/>
      <c r="AA11" s="839"/>
      <c r="AB11" s="839"/>
      <c r="AC11" s="839"/>
      <c r="AD11" s="839"/>
      <c r="AE11" s="839"/>
      <c r="AF11" s="839"/>
      <c r="AG11" s="839"/>
      <c r="AH11" s="839"/>
      <c r="AI11" s="839"/>
      <c r="AJ11" s="839"/>
      <c r="AK11" s="839"/>
      <c r="AL11" s="839"/>
      <c r="AM11" s="829"/>
      <c r="AN11" s="829"/>
      <c r="AO11" s="829"/>
      <c r="AT11" s="837"/>
      <c r="AU11" s="837"/>
      <c r="AV11" s="838"/>
      <c r="AW11" s="839"/>
      <c r="AX11" s="839"/>
      <c r="AY11" s="839"/>
      <c r="AZ11" s="839"/>
      <c r="BA11" s="839"/>
      <c r="BB11" s="839"/>
      <c r="BC11" s="839"/>
      <c r="BD11" s="839"/>
      <c r="BE11" s="839"/>
      <c r="BF11" s="839"/>
      <c r="BG11" s="839"/>
      <c r="BH11" s="839"/>
      <c r="BI11" s="829"/>
      <c r="BJ11" s="829"/>
      <c r="BK11" s="829"/>
    </row>
    <row r="12" spans="1:65" ht="13.5" thickBot="1">
      <c r="A12" s="3780" t="s">
        <v>1198</v>
      </c>
      <c r="B12" s="3780"/>
      <c r="C12" s="855"/>
      <c r="E12" s="884" t="s">
        <v>2366</v>
      </c>
      <c r="F12" s="2489">
        <f>+C14</f>
        <v>2023</v>
      </c>
      <c r="G12" s="3781" t="s">
        <v>2589</v>
      </c>
      <c r="H12" s="3782"/>
      <c r="I12" s="2490" t="s">
        <v>1165</v>
      </c>
      <c r="J12" s="3781" t="s">
        <v>3295</v>
      </c>
      <c r="K12" s="3783"/>
      <c r="M12" s="813" t="str">
        <f>+C16</f>
        <v>今期</v>
      </c>
      <c r="N12" s="2491" t="s">
        <v>2589</v>
      </c>
      <c r="O12" s="2492"/>
      <c r="P12" s="2490" t="s">
        <v>1165</v>
      </c>
      <c r="Q12" s="3781" t="s">
        <v>3295</v>
      </c>
      <c r="R12" s="3783"/>
      <c r="S12"/>
      <c r="T12" s="916"/>
      <c r="W12" s="816" t="s">
        <v>1198</v>
      </c>
      <c r="Y12" s="855"/>
      <c r="AA12" s="884" t="s">
        <v>2366</v>
      </c>
      <c r="AB12" s="2489">
        <f>+Y14</f>
        <v>2016</v>
      </c>
      <c r="AC12" s="3781" t="s">
        <v>2589</v>
      </c>
      <c r="AD12" s="3782"/>
      <c r="AE12" s="2490" t="s">
        <v>1165</v>
      </c>
      <c r="AF12" s="3785" t="s">
        <v>2590</v>
      </c>
      <c r="AG12" s="3783"/>
      <c r="AI12" s="813" t="str">
        <f>+Y16</f>
        <v>今期</v>
      </c>
      <c r="AJ12" s="2491" t="s">
        <v>2589</v>
      </c>
      <c r="AK12" s="2492"/>
      <c r="AL12" s="2490" t="s">
        <v>1165</v>
      </c>
      <c r="AM12" s="3785" t="s">
        <v>2590</v>
      </c>
      <c r="AN12" s="3783"/>
      <c r="AO12"/>
      <c r="AP12" s="916"/>
      <c r="AS12" s="816" t="s">
        <v>1198</v>
      </c>
      <c r="AU12" s="855"/>
      <c r="AW12" s="884" t="s">
        <v>2366</v>
      </c>
      <c r="AX12" s="2489">
        <f>+AU14</f>
        <v>2016</v>
      </c>
      <c r="AY12" s="3781" t="s">
        <v>2589</v>
      </c>
      <c r="AZ12" s="3782"/>
      <c r="BA12" s="2490" t="s">
        <v>1165</v>
      </c>
      <c r="BB12" s="3785" t="s">
        <v>2590</v>
      </c>
      <c r="BC12" s="3783"/>
      <c r="BE12" s="813" t="str">
        <f>+AU16</f>
        <v>今期</v>
      </c>
      <c r="BF12" s="2491" t="s">
        <v>2589</v>
      </c>
      <c r="BG12" s="2492"/>
      <c r="BH12" s="2490" t="s">
        <v>1165</v>
      </c>
      <c r="BI12" s="3785" t="s">
        <v>2590</v>
      </c>
      <c r="BJ12" s="3783"/>
      <c r="BK12"/>
      <c r="BL12" s="916"/>
    </row>
    <row r="13" spans="1:65" ht="13.5" thickBot="1">
      <c r="B13" s="840"/>
      <c r="C13" s="821"/>
      <c r="D13" s="841" t="s">
        <v>129</v>
      </c>
      <c r="E13" s="841" t="str">
        <f t="shared" ref="E13:P13" si="49">+E4</f>
        <v>4月</v>
      </c>
      <c r="F13" s="841" t="str">
        <f t="shared" si="49"/>
        <v>5月</v>
      </c>
      <c r="G13" s="841" t="str">
        <f t="shared" si="49"/>
        <v>6月</v>
      </c>
      <c r="H13" s="841" t="str">
        <f t="shared" si="49"/>
        <v>7月</v>
      </c>
      <c r="I13" s="841" t="str">
        <f t="shared" si="49"/>
        <v>8月</v>
      </c>
      <c r="J13" s="841" t="str">
        <f t="shared" si="49"/>
        <v>9月</v>
      </c>
      <c r="K13" s="841" t="str">
        <f t="shared" si="49"/>
        <v>10月</v>
      </c>
      <c r="L13" s="841" t="str">
        <f t="shared" si="49"/>
        <v>11月</v>
      </c>
      <c r="M13" s="841" t="str">
        <f t="shared" si="49"/>
        <v>12月</v>
      </c>
      <c r="N13" s="841" t="str">
        <f t="shared" si="49"/>
        <v>1月</v>
      </c>
      <c r="O13" s="841" t="str">
        <f t="shared" si="49"/>
        <v>2月</v>
      </c>
      <c r="P13" s="841" t="str">
        <f t="shared" si="49"/>
        <v>3月</v>
      </c>
      <c r="Q13" s="824" t="s">
        <v>188</v>
      </c>
      <c r="R13" s="3776" t="s">
        <v>1199</v>
      </c>
      <c r="S13" s="3777"/>
      <c r="T13" s="3777"/>
      <c r="U13" s="3778"/>
      <c r="X13" s="840"/>
      <c r="Y13" s="821"/>
      <c r="Z13" s="841" t="s">
        <v>129</v>
      </c>
      <c r="AA13" s="841" t="str">
        <f t="shared" ref="AA13:AL13" si="50">+AA4</f>
        <v>4月</v>
      </c>
      <c r="AB13" s="841" t="str">
        <f t="shared" si="50"/>
        <v>5月</v>
      </c>
      <c r="AC13" s="841" t="str">
        <f t="shared" si="50"/>
        <v>6月</v>
      </c>
      <c r="AD13" s="841" t="str">
        <f t="shared" si="50"/>
        <v>7月</v>
      </c>
      <c r="AE13" s="841" t="str">
        <f t="shared" si="50"/>
        <v>8月</v>
      </c>
      <c r="AF13" s="841" t="str">
        <f t="shared" si="50"/>
        <v>9月</v>
      </c>
      <c r="AG13" s="841" t="str">
        <f t="shared" si="50"/>
        <v>10月</v>
      </c>
      <c r="AH13" s="841" t="str">
        <f t="shared" si="50"/>
        <v>11月</v>
      </c>
      <c r="AI13" s="841" t="str">
        <f t="shared" si="50"/>
        <v>12月</v>
      </c>
      <c r="AJ13" s="841" t="str">
        <f t="shared" si="50"/>
        <v>1月</v>
      </c>
      <c r="AK13" s="841" t="str">
        <f t="shared" si="50"/>
        <v>2月</v>
      </c>
      <c r="AL13" s="841" t="str">
        <f t="shared" si="50"/>
        <v>3月</v>
      </c>
      <c r="AM13" s="824" t="s">
        <v>188</v>
      </c>
      <c r="AN13" s="3776" t="s">
        <v>1199</v>
      </c>
      <c r="AO13" s="3777"/>
      <c r="AP13" s="3777"/>
      <c r="AQ13" s="3778"/>
      <c r="AT13" s="840"/>
      <c r="AU13" s="821"/>
      <c r="AV13" s="841" t="s">
        <v>129</v>
      </c>
      <c r="AW13" s="841" t="str">
        <f t="shared" ref="AW13:BH13" si="51">+AW4</f>
        <v>4月</v>
      </c>
      <c r="AX13" s="841" t="str">
        <f t="shared" si="51"/>
        <v>5月</v>
      </c>
      <c r="AY13" s="841" t="str">
        <f t="shared" si="51"/>
        <v>6月</v>
      </c>
      <c r="AZ13" s="841" t="str">
        <f t="shared" si="51"/>
        <v>7月</v>
      </c>
      <c r="BA13" s="841" t="str">
        <f t="shared" si="51"/>
        <v>8月</v>
      </c>
      <c r="BB13" s="841" t="str">
        <f t="shared" si="51"/>
        <v>9月</v>
      </c>
      <c r="BC13" s="841" t="str">
        <f t="shared" si="51"/>
        <v>10月</v>
      </c>
      <c r="BD13" s="841" t="str">
        <f t="shared" si="51"/>
        <v>11月</v>
      </c>
      <c r="BE13" s="841" t="str">
        <f t="shared" si="51"/>
        <v>12月</v>
      </c>
      <c r="BF13" s="841" t="str">
        <f t="shared" si="51"/>
        <v>1月</v>
      </c>
      <c r="BG13" s="841" t="str">
        <f t="shared" si="51"/>
        <v>2月</v>
      </c>
      <c r="BH13" s="841" t="str">
        <f t="shared" si="51"/>
        <v>3月</v>
      </c>
      <c r="BI13" s="824" t="s">
        <v>188</v>
      </c>
      <c r="BJ13" s="3776" t="s">
        <v>1199</v>
      </c>
      <c r="BK13" s="3777"/>
      <c r="BL13" s="3777"/>
      <c r="BM13" s="3778"/>
    </row>
    <row r="14" spans="1:65">
      <c r="A14" s="3733" t="s">
        <v>3290</v>
      </c>
      <c r="B14" s="2487" t="s">
        <v>2588</v>
      </c>
      <c r="C14" s="3026">
        <f>+C5</f>
        <v>2023</v>
      </c>
      <c r="D14" s="843" t="s">
        <v>1200</v>
      </c>
      <c r="E14" s="827">
        <v>500</v>
      </c>
      <c r="F14" s="827">
        <v>600</v>
      </c>
      <c r="G14" s="827">
        <v>700</v>
      </c>
      <c r="H14" s="827">
        <v>1000</v>
      </c>
      <c r="I14" s="827">
        <v>1200</v>
      </c>
      <c r="J14" s="827">
        <v>1000</v>
      </c>
      <c r="K14" s="827">
        <v>600</v>
      </c>
      <c r="L14" s="827">
        <v>800</v>
      </c>
      <c r="M14" s="827">
        <v>1000</v>
      </c>
      <c r="N14" s="827">
        <v>1000</v>
      </c>
      <c r="O14" s="827">
        <v>1000</v>
      </c>
      <c r="P14" s="827">
        <v>700</v>
      </c>
      <c r="Q14" s="828">
        <f t="shared" ref="Q14:Q47" si="52">SUM(E14:P14)</f>
        <v>10100</v>
      </c>
      <c r="R14" s="844">
        <f>+Q14/Q5</f>
        <v>0.84166666666666667</v>
      </c>
      <c r="S14" s="845" t="str">
        <f>+"kWh/"&amp;D5</f>
        <v>kWh/千円</v>
      </c>
      <c r="T14" s="846">
        <f>+Q14*B15/Q5</f>
        <v>0.36528333333333329</v>
      </c>
      <c r="U14" s="847" t="str">
        <f>+"kg-CO2/"&amp;D5</f>
        <v>kg-CO2/千円</v>
      </c>
      <c r="X14" s="2487" t="s">
        <v>2588</v>
      </c>
      <c r="Y14" s="1395">
        <v>2016</v>
      </c>
      <c r="Z14" s="843" t="s">
        <v>1200</v>
      </c>
      <c r="AA14" s="827">
        <v>1000</v>
      </c>
      <c r="AB14" s="827">
        <v>1000</v>
      </c>
      <c r="AC14" s="827">
        <v>1000</v>
      </c>
      <c r="AD14" s="827">
        <v>1000</v>
      </c>
      <c r="AE14" s="827">
        <v>1000</v>
      </c>
      <c r="AF14" s="827">
        <v>1000</v>
      </c>
      <c r="AG14" s="827">
        <v>1000</v>
      </c>
      <c r="AH14" s="827">
        <v>1000</v>
      </c>
      <c r="AI14" s="827">
        <v>1000</v>
      </c>
      <c r="AJ14" s="827">
        <v>1000</v>
      </c>
      <c r="AK14" s="827">
        <v>1000</v>
      </c>
      <c r="AL14" s="827">
        <v>1000</v>
      </c>
      <c r="AM14" s="828">
        <f t="shared" ref="AM14:AM47" si="53">SUM(AA14:AL14)</f>
        <v>12000</v>
      </c>
      <c r="AN14" s="844">
        <f>+AM14/AM5</f>
        <v>1</v>
      </c>
      <c r="AO14" s="845" t="str">
        <f>+"kWh/"&amp;Z5</f>
        <v>kWh/千円</v>
      </c>
      <c r="AP14" s="846">
        <f>+AM14*X15/AM5</f>
        <v>0.318</v>
      </c>
      <c r="AQ14" s="847" t="str">
        <f>+"kg-CO2/"&amp;Z5</f>
        <v>kg-CO2/千円</v>
      </c>
      <c r="AT14" s="2487" t="s">
        <v>2588</v>
      </c>
      <c r="AU14" s="1395">
        <v>2016</v>
      </c>
      <c r="AV14" s="843" t="s">
        <v>1200</v>
      </c>
      <c r="AW14" s="827">
        <v>1000</v>
      </c>
      <c r="AX14" s="827">
        <v>1000</v>
      </c>
      <c r="AY14" s="827">
        <v>1000</v>
      </c>
      <c r="AZ14" s="827">
        <v>1000</v>
      </c>
      <c r="BA14" s="827">
        <v>1000</v>
      </c>
      <c r="BB14" s="827">
        <v>1000</v>
      </c>
      <c r="BC14" s="827">
        <v>1000</v>
      </c>
      <c r="BD14" s="827">
        <v>1000</v>
      </c>
      <c r="BE14" s="827">
        <v>1000</v>
      </c>
      <c r="BF14" s="827">
        <v>1000</v>
      </c>
      <c r="BG14" s="827">
        <v>1000</v>
      </c>
      <c r="BH14" s="827">
        <v>1000</v>
      </c>
      <c r="BI14" s="828">
        <f t="shared" ref="BI14:BI47" si="54">SUM(AW14:BH14)</f>
        <v>12000</v>
      </c>
      <c r="BJ14" s="844">
        <f>+BI14/BI5</f>
        <v>1</v>
      </c>
      <c r="BK14" s="845" t="str">
        <f>+"kWh/"&amp;AV5</f>
        <v>kWh/千円</v>
      </c>
      <c r="BL14" s="846">
        <f>+BI14*AT15/BI5</f>
        <v>0.318</v>
      </c>
      <c r="BM14" s="847" t="str">
        <f>+"kg-CO2/"&amp;AV5</f>
        <v>kg-CO2/千円</v>
      </c>
    </row>
    <row r="15" spans="1:65">
      <c r="A15" s="3734"/>
      <c r="B15" s="2488">
        <v>0.434</v>
      </c>
      <c r="C15" s="1396" t="s">
        <v>1647</v>
      </c>
      <c r="D15" s="848" t="s">
        <v>1201</v>
      </c>
      <c r="E15" s="830"/>
      <c r="F15" s="830"/>
      <c r="G15" s="830"/>
      <c r="H15" s="830"/>
      <c r="I15" s="830"/>
      <c r="J15" s="830"/>
      <c r="K15" s="830"/>
      <c r="L15" s="830"/>
      <c r="M15" s="830"/>
      <c r="N15" s="830"/>
      <c r="O15" s="830"/>
      <c r="P15" s="830"/>
      <c r="Q15" s="831">
        <f t="shared" si="52"/>
        <v>0</v>
      </c>
      <c r="R15" s="1242">
        <f>+Q15/Q14</f>
        <v>0</v>
      </c>
      <c r="S15" s="1240" t="s">
        <v>1456</v>
      </c>
      <c r="T15" s="804"/>
      <c r="U15" s="804"/>
      <c r="X15" s="2488">
        <v>0.318</v>
      </c>
      <c r="Y15" s="1396" t="s">
        <v>1647</v>
      </c>
      <c r="Z15" s="848" t="s">
        <v>1201</v>
      </c>
      <c r="AA15" s="830"/>
      <c r="AB15" s="830"/>
      <c r="AC15" s="830"/>
      <c r="AD15" s="830"/>
      <c r="AE15" s="830"/>
      <c r="AF15" s="830"/>
      <c r="AG15" s="830"/>
      <c r="AH15" s="830"/>
      <c r="AI15" s="830"/>
      <c r="AJ15" s="830"/>
      <c r="AK15" s="830"/>
      <c r="AL15" s="830"/>
      <c r="AM15" s="831">
        <f t="shared" si="53"/>
        <v>0</v>
      </c>
      <c r="AN15" s="1242">
        <f>+AM15/AM14</f>
        <v>0</v>
      </c>
      <c r="AO15" s="1240" t="s">
        <v>1456</v>
      </c>
      <c r="AP15" s="804"/>
      <c r="AQ15" s="1408"/>
      <c r="AT15" s="2488">
        <v>0.318</v>
      </c>
      <c r="AU15" s="1396" t="s">
        <v>1647</v>
      </c>
      <c r="AV15" s="848" t="s">
        <v>1201</v>
      </c>
      <c r="AW15" s="830"/>
      <c r="AX15" s="830"/>
      <c r="AY15" s="830"/>
      <c r="AZ15" s="830"/>
      <c r="BA15" s="830"/>
      <c r="BB15" s="830"/>
      <c r="BC15" s="830"/>
      <c r="BD15" s="830"/>
      <c r="BE15" s="830"/>
      <c r="BF15" s="830"/>
      <c r="BG15" s="830"/>
      <c r="BH15" s="830"/>
      <c r="BI15" s="831">
        <f t="shared" si="54"/>
        <v>0</v>
      </c>
      <c r="BJ15" s="1242">
        <f>+BI15/BI14</f>
        <v>0</v>
      </c>
      <c r="BK15" s="1240" t="s">
        <v>1456</v>
      </c>
      <c r="BL15" s="804"/>
      <c r="BM15" s="1408"/>
    </row>
    <row r="16" spans="1:65">
      <c r="A16" s="3734"/>
      <c r="B16" s="850"/>
      <c r="C16" s="3749" t="s">
        <v>1195</v>
      </c>
      <c r="D16" s="851" t="s">
        <v>1203</v>
      </c>
      <c r="E16" s="833">
        <v>550</v>
      </c>
      <c r="F16" s="833">
        <v>610</v>
      </c>
      <c r="G16" s="833">
        <v>700</v>
      </c>
      <c r="H16" s="833">
        <v>1000</v>
      </c>
      <c r="I16" s="833">
        <v>1150</v>
      </c>
      <c r="J16" s="833">
        <v>950</v>
      </c>
      <c r="K16" s="833">
        <v>590</v>
      </c>
      <c r="L16" s="833">
        <v>780</v>
      </c>
      <c r="M16" s="833">
        <v>950</v>
      </c>
      <c r="N16" s="833">
        <v>900</v>
      </c>
      <c r="O16" s="833">
        <v>900</v>
      </c>
      <c r="P16" s="833">
        <v>650</v>
      </c>
      <c r="Q16" s="852">
        <f t="shared" si="52"/>
        <v>9730</v>
      </c>
      <c r="R16" s="844">
        <f>+Q16/Q7</f>
        <v>0.73712121212121207</v>
      </c>
      <c r="S16" s="853" t="str">
        <f>+"kWh/"&amp;D5</f>
        <v>kWh/千円</v>
      </c>
      <c r="T16" s="854">
        <f>+Q16*B17/Q7</f>
        <v>0.31991060606060606</v>
      </c>
      <c r="U16" s="847" t="str">
        <f>+"kg-CO2/"&amp;D5</f>
        <v>kg-CO2/千円</v>
      </c>
      <c r="V16" s="855"/>
      <c r="X16" s="850"/>
      <c r="Y16" s="3749" t="s">
        <v>1195</v>
      </c>
      <c r="Z16" s="851" t="s">
        <v>1200</v>
      </c>
      <c r="AA16" s="833">
        <v>1050</v>
      </c>
      <c r="AB16" s="833">
        <v>1050</v>
      </c>
      <c r="AC16" s="833">
        <v>1050</v>
      </c>
      <c r="AD16" s="833">
        <v>1000</v>
      </c>
      <c r="AE16" s="833">
        <v>1000</v>
      </c>
      <c r="AF16" s="833">
        <v>950</v>
      </c>
      <c r="AG16" s="833">
        <v>950</v>
      </c>
      <c r="AH16" s="833">
        <v>950</v>
      </c>
      <c r="AI16" s="833">
        <v>950</v>
      </c>
      <c r="AJ16" s="833"/>
      <c r="AK16" s="833"/>
      <c r="AL16" s="833"/>
      <c r="AM16" s="852">
        <f t="shared" si="53"/>
        <v>8950</v>
      </c>
      <c r="AN16" s="844">
        <f>+AM16/AM7</f>
        <v>0.67803030303030298</v>
      </c>
      <c r="AO16" s="853" t="str">
        <f>+"kWh/"&amp;Z5</f>
        <v>kWh/千円</v>
      </c>
      <c r="AP16" s="854">
        <f>+AM16*X17/AM7</f>
        <v>0.21561363636363637</v>
      </c>
      <c r="AQ16" s="847" t="str">
        <f>+"kg-CO2/"&amp;Z5</f>
        <v>kg-CO2/千円</v>
      </c>
      <c r="AT16" s="850"/>
      <c r="AU16" s="3749" t="s">
        <v>1195</v>
      </c>
      <c r="AV16" s="851" t="s">
        <v>1200</v>
      </c>
      <c r="AW16" s="833">
        <v>1050</v>
      </c>
      <c r="AX16" s="833">
        <v>1050</v>
      </c>
      <c r="AY16" s="833">
        <v>1050</v>
      </c>
      <c r="AZ16" s="833">
        <v>1000</v>
      </c>
      <c r="BA16" s="833">
        <v>1000</v>
      </c>
      <c r="BB16" s="833">
        <v>950</v>
      </c>
      <c r="BC16" s="833">
        <v>950</v>
      </c>
      <c r="BD16" s="833">
        <v>950</v>
      </c>
      <c r="BE16" s="833">
        <v>950</v>
      </c>
      <c r="BF16" s="833"/>
      <c r="BG16" s="833"/>
      <c r="BH16" s="833"/>
      <c r="BI16" s="852">
        <f t="shared" si="54"/>
        <v>8950</v>
      </c>
      <c r="BJ16" s="844">
        <f>+BI16/BI7</f>
        <v>0.67803030303030298</v>
      </c>
      <c r="BK16" s="853" t="str">
        <f>+"kWh/"&amp;AV5</f>
        <v>kWh/千円</v>
      </c>
      <c r="BL16" s="854">
        <f>+BI16*AT17/BI7</f>
        <v>0.21561363636363637</v>
      </c>
      <c r="BM16" s="847" t="str">
        <f>+"kg-CO2/"&amp;AV5</f>
        <v>kg-CO2/千円</v>
      </c>
    </row>
    <row r="17" spans="1:65" ht="13.5" thickBot="1">
      <c r="A17" s="3735"/>
      <c r="B17" s="856">
        <v>0.434</v>
      </c>
      <c r="C17" s="3750"/>
      <c r="D17" s="857" t="s">
        <v>1201</v>
      </c>
      <c r="E17" s="835"/>
      <c r="F17" s="835"/>
      <c r="G17" s="835"/>
      <c r="H17" s="835"/>
      <c r="I17" s="835"/>
      <c r="J17" s="835"/>
      <c r="K17" s="835"/>
      <c r="L17" s="835"/>
      <c r="M17" s="835"/>
      <c r="N17" s="835"/>
      <c r="O17" s="835"/>
      <c r="P17" s="835"/>
      <c r="Q17" s="858">
        <f t="shared" si="52"/>
        <v>0</v>
      </c>
      <c r="R17" s="1243">
        <f>+Q17/Q16</f>
        <v>0</v>
      </c>
      <c r="S17" s="859" t="s">
        <v>1456</v>
      </c>
      <c r="T17" s="860"/>
      <c r="U17" s="861"/>
      <c r="X17" s="856">
        <v>0.318</v>
      </c>
      <c r="Y17" s="3750"/>
      <c r="Z17" s="857" t="s">
        <v>1201</v>
      </c>
      <c r="AA17" s="835"/>
      <c r="AB17" s="835"/>
      <c r="AC17" s="835"/>
      <c r="AD17" s="835"/>
      <c r="AE17" s="835"/>
      <c r="AF17" s="835"/>
      <c r="AG17" s="835"/>
      <c r="AH17" s="835"/>
      <c r="AI17" s="835"/>
      <c r="AJ17" s="835"/>
      <c r="AK17" s="835"/>
      <c r="AL17" s="835"/>
      <c r="AM17" s="858">
        <f t="shared" si="53"/>
        <v>0</v>
      </c>
      <c r="AN17" s="1243">
        <f>+AM17/AM16</f>
        <v>0</v>
      </c>
      <c r="AO17" s="859" t="s">
        <v>1456</v>
      </c>
      <c r="AP17" s="860"/>
      <c r="AQ17" s="861"/>
      <c r="AT17" s="856">
        <v>0.318</v>
      </c>
      <c r="AU17" s="3750"/>
      <c r="AV17" s="857" t="s">
        <v>1201</v>
      </c>
      <c r="AW17" s="835"/>
      <c r="AX17" s="835"/>
      <c r="AY17" s="835"/>
      <c r="AZ17" s="835"/>
      <c r="BA17" s="835"/>
      <c r="BB17" s="835"/>
      <c r="BC17" s="835"/>
      <c r="BD17" s="835"/>
      <c r="BE17" s="835"/>
      <c r="BF17" s="835"/>
      <c r="BG17" s="835"/>
      <c r="BH17" s="835"/>
      <c r="BI17" s="858">
        <f t="shared" si="54"/>
        <v>0</v>
      </c>
      <c r="BJ17" s="1243">
        <f>+BI17/BI16</f>
        <v>0</v>
      </c>
      <c r="BK17" s="859" t="s">
        <v>1456</v>
      </c>
      <c r="BL17" s="860"/>
      <c r="BM17" s="861"/>
    </row>
    <row r="18" spans="1:65">
      <c r="A18" s="3736" t="s">
        <v>3291</v>
      </c>
      <c r="B18" s="3761" t="s">
        <v>1023</v>
      </c>
      <c r="C18" s="3026">
        <f>+C5</f>
        <v>2023</v>
      </c>
      <c r="D18" s="862" t="s">
        <v>1204</v>
      </c>
      <c r="E18" s="827">
        <v>500</v>
      </c>
      <c r="F18" s="827">
        <v>520</v>
      </c>
      <c r="G18" s="827">
        <v>530</v>
      </c>
      <c r="H18" s="827">
        <v>550</v>
      </c>
      <c r="I18" s="827">
        <v>600</v>
      </c>
      <c r="J18" s="827">
        <v>600</v>
      </c>
      <c r="K18" s="827">
        <v>600</v>
      </c>
      <c r="L18" s="827">
        <v>600</v>
      </c>
      <c r="M18" s="827">
        <v>600</v>
      </c>
      <c r="N18" s="827">
        <v>600</v>
      </c>
      <c r="O18" s="827">
        <v>600</v>
      </c>
      <c r="P18" s="827">
        <v>600</v>
      </c>
      <c r="Q18" s="828">
        <f t="shared" si="52"/>
        <v>6900</v>
      </c>
      <c r="R18" s="844">
        <f>+Q18/Q5</f>
        <v>0.57499999999999996</v>
      </c>
      <c r="S18" s="853" t="str">
        <f>+"㎥/"&amp;D5</f>
        <v>㎥/千円</v>
      </c>
      <c r="T18">
        <f>+Q18*B21/Q5</f>
        <v>1.2420000000000002</v>
      </c>
      <c r="U18" s="847" t="str">
        <f>+"kg-CO2/"&amp;D5</f>
        <v>kg-CO2/千円</v>
      </c>
      <c r="X18" s="3761" t="s">
        <v>1023</v>
      </c>
      <c r="Y18" s="1395">
        <v>2016</v>
      </c>
      <c r="Z18" s="862" t="s">
        <v>572</v>
      </c>
      <c r="AA18" s="827">
        <v>500</v>
      </c>
      <c r="AB18" s="827">
        <v>520</v>
      </c>
      <c r="AC18" s="827">
        <v>530</v>
      </c>
      <c r="AD18" s="827"/>
      <c r="AE18" s="827"/>
      <c r="AF18" s="827"/>
      <c r="AG18" s="827"/>
      <c r="AH18" s="827"/>
      <c r="AI18" s="827"/>
      <c r="AJ18" s="827"/>
      <c r="AK18" s="827"/>
      <c r="AL18" s="827"/>
      <c r="AM18" s="828">
        <f t="shared" si="53"/>
        <v>1550</v>
      </c>
      <c r="AN18" s="844">
        <f>+AM18/AM5</f>
        <v>0.12916666666666668</v>
      </c>
      <c r="AO18" s="853" t="str">
        <f>+"㎥/"&amp;Z5</f>
        <v>㎥/千円</v>
      </c>
      <c r="AP18">
        <f>+AM18*X21/AM5</f>
        <v>0.27900000000000003</v>
      </c>
      <c r="AQ18" s="847" t="str">
        <f>+"kg-CO2/"&amp;Z5</f>
        <v>kg-CO2/千円</v>
      </c>
      <c r="AT18" s="3761" t="s">
        <v>1023</v>
      </c>
      <c r="AU18" s="1395">
        <v>2016</v>
      </c>
      <c r="AV18" s="862" t="s">
        <v>572</v>
      </c>
      <c r="AW18" s="827">
        <v>500</v>
      </c>
      <c r="AX18" s="827">
        <v>520</v>
      </c>
      <c r="AY18" s="827">
        <v>530</v>
      </c>
      <c r="AZ18" s="827"/>
      <c r="BA18" s="827"/>
      <c r="BB18" s="827"/>
      <c r="BC18" s="827"/>
      <c r="BD18" s="827"/>
      <c r="BE18" s="827"/>
      <c r="BF18" s="827"/>
      <c r="BG18" s="827"/>
      <c r="BH18" s="827"/>
      <c r="BI18" s="828">
        <f t="shared" si="54"/>
        <v>1550</v>
      </c>
      <c r="BJ18" s="844">
        <f>+BI18/BI5</f>
        <v>0.12916666666666668</v>
      </c>
      <c r="BK18" s="853" t="str">
        <f>+"㎥/"&amp;AV5</f>
        <v>㎥/千円</v>
      </c>
      <c r="BL18">
        <f>+BI18*AT21/BI5</f>
        <v>0.27900000000000003</v>
      </c>
      <c r="BM18" s="847" t="str">
        <f>+"kg-CO2/"&amp;AV5</f>
        <v>kg-CO2/千円</v>
      </c>
    </row>
    <row r="19" spans="1:65">
      <c r="A19" s="3737"/>
      <c r="B19" s="3756"/>
      <c r="C19" s="1396" t="s">
        <v>1647</v>
      </c>
      <c r="D19" s="863" t="s">
        <v>1201</v>
      </c>
      <c r="E19" s="830"/>
      <c r="F19" s="830"/>
      <c r="G19" s="830"/>
      <c r="H19" s="830"/>
      <c r="I19" s="830"/>
      <c r="J19" s="830"/>
      <c r="K19" s="830"/>
      <c r="L19" s="830"/>
      <c r="M19" s="830"/>
      <c r="N19" s="830"/>
      <c r="O19" s="830"/>
      <c r="P19" s="830"/>
      <c r="Q19" s="831">
        <f t="shared" si="52"/>
        <v>0</v>
      </c>
      <c r="R19" s="1242">
        <f>+Q19/Q18</f>
        <v>0</v>
      </c>
      <c r="S19" s="1240" t="s">
        <v>1457</v>
      </c>
      <c r="T19" s="804"/>
      <c r="U19" s="804"/>
      <c r="X19" s="3756"/>
      <c r="Y19" s="1396" t="s">
        <v>1647</v>
      </c>
      <c r="Z19" s="863" t="s">
        <v>1201</v>
      </c>
      <c r="AA19" s="830"/>
      <c r="AB19" s="830"/>
      <c r="AC19" s="830"/>
      <c r="AD19" s="830"/>
      <c r="AE19" s="830"/>
      <c r="AF19" s="830"/>
      <c r="AG19" s="830"/>
      <c r="AH19" s="830"/>
      <c r="AI19" s="830"/>
      <c r="AJ19" s="830"/>
      <c r="AK19" s="830"/>
      <c r="AL19" s="830"/>
      <c r="AM19" s="831">
        <f t="shared" si="53"/>
        <v>0</v>
      </c>
      <c r="AN19" s="1242">
        <f>+AM19/AM18</f>
        <v>0</v>
      </c>
      <c r="AO19" s="1240" t="s">
        <v>1457</v>
      </c>
      <c r="AP19" s="804"/>
      <c r="AQ19" s="1408"/>
      <c r="AT19" s="3756"/>
      <c r="AU19" s="1396" t="s">
        <v>1647</v>
      </c>
      <c r="AV19" s="863" t="s">
        <v>1201</v>
      </c>
      <c r="AW19" s="830"/>
      <c r="AX19" s="830"/>
      <c r="AY19" s="830"/>
      <c r="AZ19" s="830"/>
      <c r="BA19" s="830"/>
      <c r="BB19" s="830"/>
      <c r="BC19" s="830"/>
      <c r="BD19" s="830"/>
      <c r="BE19" s="830"/>
      <c r="BF19" s="830"/>
      <c r="BG19" s="830"/>
      <c r="BH19" s="830"/>
      <c r="BI19" s="831">
        <f t="shared" si="54"/>
        <v>0</v>
      </c>
      <c r="BJ19" s="1242">
        <f>+BI19/BI18</f>
        <v>0</v>
      </c>
      <c r="BK19" s="1240" t="s">
        <v>1457</v>
      </c>
      <c r="BL19" s="804"/>
      <c r="BM19" s="1408"/>
    </row>
    <row r="20" spans="1:65">
      <c r="A20" s="3737"/>
      <c r="B20" s="864" t="s">
        <v>1202</v>
      </c>
      <c r="C20" s="3762" t="s">
        <v>1195</v>
      </c>
      <c r="D20" s="862" t="s">
        <v>1205</v>
      </c>
      <c r="E20" s="833">
        <v>490</v>
      </c>
      <c r="F20" s="833">
        <v>500</v>
      </c>
      <c r="G20" s="833">
        <v>510</v>
      </c>
      <c r="H20" s="833">
        <v>540</v>
      </c>
      <c r="I20" s="833">
        <v>580</v>
      </c>
      <c r="J20" s="833">
        <v>550</v>
      </c>
      <c r="K20" s="833">
        <v>550</v>
      </c>
      <c r="L20" s="833">
        <v>550</v>
      </c>
      <c r="M20" s="833">
        <v>550</v>
      </c>
      <c r="N20" s="833">
        <v>550</v>
      </c>
      <c r="O20" s="833">
        <v>550</v>
      </c>
      <c r="P20" s="833">
        <v>550</v>
      </c>
      <c r="Q20" s="852">
        <f t="shared" si="52"/>
        <v>6470</v>
      </c>
      <c r="R20" s="844">
        <f>+Q20/Q7</f>
        <v>0.49015151515151517</v>
      </c>
      <c r="S20" s="853" t="str">
        <f>+"㎥/"&amp;D5</f>
        <v>㎥/千円</v>
      </c>
      <c r="T20" s="846">
        <f>+Q20*B21/Q7</f>
        <v>1.0587272727272727</v>
      </c>
      <c r="U20" s="847" t="str">
        <f>+"kg-CO2/"&amp;D5</f>
        <v>kg-CO2/千円</v>
      </c>
      <c r="X20" s="864" t="s">
        <v>1202</v>
      </c>
      <c r="Y20" s="3762" t="s">
        <v>1195</v>
      </c>
      <c r="Z20" s="862" t="s">
        <v>572</v>
      </c>
      <c r="AA20" s="833">
        <v>490</v>
      </c>
      <c r="AB20" s="833">
        <v>500</v>
      </c>
      <c r="AC20" s="833">
        <v>510</v>
      </c>
      <c r="AD20" s="833"/>
      <c r="AE20" s="833"/>
      <c r="AF20" s="833"/>
      <c r="AG20" s="833"/>
      <c r="AH20" s="833"/>
      <c r="AI20" s="833"/>
      <c r="AJ20" s="833"/>
      <c r="AK20" s="833"/>
      <c r="AL20" s="833"/>
      <c r="AM20" s="852">
        <f t="shared" si="53"/>
        <v>1500</v>
      </c>
      <c r="AN20" s="844">
        <f>+AM20/AM7</f>
        <v>0.11363636363636363</v>
      </c>
      <c r="AO20" s="853" t="str">
        <f>+"㎥/"&amp;Z5</f>
        <v>㎥/千円</v>
      </c>
      <c r="AP20" s="846">
        <f>+AM20*X21/AM7</f>
        <v>0.24545454545454545</v>
      </c>
      <c r="AQ20" s="847" t="str">
        <f>+"kg-CO2/"&amp;Z5</f>
        <v>kg-CO2/千円</v>
      </c>
      <c r="AT20" s="864" t="s">
        <v>1202</v>
      </c>
      <c r="AU20" s="3762" t="s">
        <v>1195</v>
      </c>
      <c r="AV20" s="862" t="s">
        <v>572</v>
      </c>
      <c r="AW20" s="833">
        <v>490</v>
      </c>
      <c r="AX20" s="833">
        <v>500</v>
      </c>
      <c r="AY20" s="833">
        <v>510</v>
      </c>
      <c r="AZ20" s="833"/>
      <c r="BA20" s="833"/>
      <c r="BB20" s="833"/>
      <c r="BC20" s="833"/>
      <c r="BD20" s="833"/>
      <c r="BE20" s="833"/>
      <c r="BF20" s="833"/>
      <c r="BG20" s="833"/>
      <c r="BH20" s="833"/>
      <c r="BI20" s="852">
        <f t="shared" si="54"/>
        <v>1500</v>
      </c>
      <c r="BJ20" s="844">
        <f>+BI20/BI7</f>
        <v>0.11363636363636363</v>
      </c>
      <c r="BK20" s="853" t="str">
        <f>+"㎥/"&amp;AV5</f>
        <v>㎥/千円</v>
      </c>
      <c r="BL20" s="846">
        <f>+BI20*AT21/BI7</f>
        <v>0.24545454545454545</v>
      </c>
      <c r="BM20" s="847" t="str">
        <f>+"kg-CO2/"&amp;AV5</f>
        <v>kg-CO2/千円</v>
      </c>
    </row>
    <row r="21" spans="1:65" ht="13.5" thickBot="1">
      <c r="A21" s="3737"/>
      <c r="B21" s="865">
        <f>+'4負荷'!J84</f>
        <v>2.16</v>
      </c>
      <c r="C21" s="3763"/>
      <c r="D21" s="866" t="s">
        <v>1201</v>
      </c>
      <c r="E21" s="835"/>
      <c r="F21" s="835"/>
      <c r="G21" s="835"/>
      <c r="H21" s="835"/>
      <c r="I21" s="835"/>
      <c r="J21" s="835"/>
      <c r="K21" s="835"/>
      <c r="L21" s="835"/>
      <c r="M21" s="835"/>
      <c r="N21" s="835"/>
      <c r="O21" s="835"/>
      <c r="P21" s="835"/>
      <c r="Q21" s="858">
        <f t="shared" si="52"/>
        <v>0</v>
      </c>
      <c r="R21" s="1243">
        <f>+Q21/Q20</f>
        <v>0</v>
      </c>
      <c r="S21" s="859" t="s">
        <v>1457</v>
      </c>
      <c r="T21" s="860"/>
      <c r="U21" s="133"/>
      <c r="X21" s="1829">
        <f>+B21</f>
        <v>2.16</v>
      </c>
      <c r="Y21" s="3763"/>
      <c r="Z21" s="866" t="s">
        <v>1201</v>
      </c>
      <c r="AA21" s="835"/>
      <c r="AB21" s="835"/>
      <c r="AC21" s="835"/>
      <c r="AD21" s="835"/>
      <c r="AE21" s="835"/>
      <c r="AF21" s="835"/>
      <c r="AG21" s="835"/>
      <c r="AH21" s="835"/>
      <c r="AI21" s="835"/>
      <c r="AJ21" s="835"/>
      <c r="AK21" s="835"/>
      <c r="AL21" s="835"/>
      <c r="AM21" s="858">
        <f t="shared" si="53"/>
        <v>0</v>
      </c>
      <c r="AN21" s="1243">
        <f>+AM21/AM20</f>
        <v>0</v>
      </c>
      <c r="AO21" s="859" t="s">
        <v>1457</v>
      </c>
      <c r="AP21" s="860"/>
      <c r="AQ21" s="875"/>
      <c r="AT21" s="865">
        <f>+B21</f>
        <v>2.16</v>
      </c>
      <c r="AU21" s="3763"/>
      <c r="AV21" s="866" t="s">
        <v>1201</v>
      </c>
      <c r="AW21" s="835"/>
      <c r="AX21" s="835"/>
      <c r="AY21" s="835"/>
      <c r="AZ21" s="835"/>
      <c r="BA21" s="835"/>
      <c r="BB21" s="835"/>
      <c r="BC21" s="835"/>
      <c r="BD21" s="835"/>
      <c r="BE21" s="835"/>
      <c r="BF21" s="835"/>
      <c r="BG21" s="835"/>
      <c r="BH21" s="835"/>
      <c r="BI21" s="858">
        <f t="shared" si="54"/>
        <v>0</v>
      </c>
      <c r="BJ21" s="1243">
        <f>+BI21/BI20</f>
        <v>0</v>
      </c>
      <c r="BK21" s="859" t="s">
        <v>1457</v>
      </c>
      <c r="BL21" s="860"/>
      <c r="BM21" s="875"/>
    </row>
    <row r="22" spans="1:65">
      <c r="A22" s="3737"/>
      <c r="B22" s="3756" t="s">
        <v>1206</v>
      </c>
      <c r="C22" s="3026">
        <f>+C5</f>
        <v>2023</v>
      </c>
      <c r="D22" s="867" t="s">
        <v>1207</v>
      </c>
      <c r="E22" s="827"/>
      <c r="F22" s="827"/>
      <c r="G22" s="827"/>
      <c r="H22" s="827"/>
      <c r="I22" s="827"/>
      <c r="J22" s="827"/>
      <c r="K22" s="827"/>
      <c r="L22" s="827"/>
      <c r="M22" s="827"/>
      <c r="N22" s="827"/>
      <c r="O22" s="827"/>
      <c r="P22" s="827"/>
      <c r="Q22" s="828">
        <f t="shared" si="52"/>
        <v>0</v>
      </c>
      <c r="R22" s="844">
        <f>+Q22/Q5</f>
        <v>0</v>
      </c>
      <c r="S22" s="853" t="str">
        <f>+"kg/"&amp;D9</f>
        <v>kg/千円</v>
      </c>
      <c r="T22" s="846">
        <f>+Q22*B25/Q5</f>
        <v>0</v>
      </c>
      <c r="U22" s="847" t="str">
        <f>+"kg-CO2/"&amp;D5</f>
        <v>kg-CO2/千円</v>
      </c>
      <c r="X22" s="3756" t="s">
        <v>1206</v>
      </c>
      <c r="Y22" s="1395">
        <v>2016</v>
      </c>
      <c r="Z22" s="867" t="s">
        <v>1207</v>
      </c>
      <c r="AA22" s="827"/>
      <c r="AB22" s="827"/>
      <c r="AC22" s="827"/>
      <c r="AD22" s="827"/>
      <c r="AE22" s="827"/>
      <c r="AF22" s="827"/>
      <c r="AG22" s="827"/>
      <c r="AH22" s="827"/>
      <c r="AI22" s="827"/>
      <c r="AJ22" s="827"/>
      <c r="AK22" s="827"/>
      <c r="AL22" s="827"/>
      <c r="AM22" s="828">
        <f t="shared" si="53"/>
        <v>0</v>
      </c>
      <c r="AN22" s="844">
        <f>+AM22/AM5</f>
        <v>0</v>
      </c>
      <c r="AO22" s="853" t="str">
        <f>+"kg/"&amp;Z9</f>
        <v>kg/千円</v>
      </c>
      <c r="AP22" s="846">
        <f>+AM22*X25/AM5</f>
        <v>0</v>
      </c>
      <c r="AQ22" s="847" t="str">
        <f>+"kg-CO2/"&amp;Z5</f>
        <v>kg-CO2/千円</v>
      </c>
      <c r="AT22" s="3756" t="s">
        <v>1206</v>
      </c>
      <c r="AU22" s="1395">
        <v>2016</v>
      </c>
      <c r="AV22" s="867" t="s">
        <v>1207</v>
      </c>
      <c r="AW22" s="827"/>
      <c r="AX22" s="827"/>
      <c r="AY22" s="827"/>
      <c r="AZ22" s="827"/>
      <c r="BA22" s="827"/>
      <c r="BB22" s="827"/>
      <c r="BC22" s="827"/>
      <c r="BD22" s="827"/>
      <c r="BE22" s="827"/>
      <c r="BF22" s="827"/>
      <c r="BG22" s="827"/>
      <c r="BH22" s="827"/>
      <c r="BI22" s="828">
        <f t="shared" si="54"/>
        <v>0</v>
      </c>
      <c r="BJ22" s="844">
        <f>+BI22/BI5</f>
        <v>0</v>
      </c>
      <c r="BK22" s="853" t="str">
        <f>+"kg/"&amp;AV9</f>
        <v>kg/千円</v>
      </c>
      <c r="BL22" s="846">
        <f>+BI22*AT25/BI5</f>
        <v>0</v>
      </c>
      <c r="BM22" s="847" t="str">
        <f>+"kg-CO2/"&amp;AV5</f>
        <v>kg-CO2/千円</v>
      </c>
    </row>
    <row r="23" spans="1:65">
      <c r="A23" s="3737"/>
      <c r="B23" s="3756"/>
      <c r="C23" s="1396" t="s">
        <v>1647</v>
      </c>
      <c r="D23" s="863" t="s">
        <v>1201</v>
      </c>
      <c r="E23" s="830"/>
      <c r="F23" s="830"/>
      <c r="G23" s="830"/>
      <c r="H23" s="830"/>
      <c r="I23" s="830"/>
      <c r="J23" s="830"/>
      <c r="K23" s="830"/>
      <c r="L23" s="830"/>
      <c r="M23" s="830"/>
      <c r="N23" s="830"/>
      <c r="O23" s="830"/>
      <c r="P23" s="830"/>
      <c r="Q23" s="831">
        <f t="shared" si="52"/>
        <v>0</v>
      </c>
      <c r="R23" s="1242" t="e">
        <f>+Q23/Q22</f>
        <v>#DIV/0!</v>
      </c>
      <c r="S23" s="1240" t="s">
        <v>1458</v>
      </c>
      <c r="T23" s="868"/>
      <c r="U23" s="869"/>
      <c r="X23" s="3756"/>
      <c r="Y23" s="1396" t="s">
        <v>1647</v>
      </c>
      <c r="Z23" s="863" t="s">
        <v>1201</v>
      </c>
      <c r="AA23" s="830"/>
      <c r="AB23" s="830"/>
      <c r="AC23" s="830"/>
      <c r="AD23" s="830"/>
      <c r="AE23" s="830"/>
      <c r="AF23" s="830"/>
      <c r="AG23" s="830"/>
      <c r="AH23" s="830"/>
      <c r="AI23" s="830"/>
      <c r="AJ23" s="830"/>
      <c r="AK23" s="830"/>
      <c r="AL23" s="830"/>
      <c r="AM23" s="831">
        <f t="shared" si="53"/>
        <v>0</v>
      </c>
      <c r="AN23" s="1242" t="e">
        <f>+AM23/AM22</f>
        <v>#DIV/0!</v>
      </c>
      <c r="AO23" s="1240" t="s">
        <v>1458</v>
      </c>
      <c r="AP23" s="868"/>
      <c r="AQ23" s="869"/>
      <c r="AT23" s="3756"/>
      <c r="AU23" s="1396" t="s">
        <v>1647</v>
      </c>
      <c r="AV23" s="863" t="s">
        <v>1201</v>
      </c>
      <c r="AW23" s="830"/>
      <c r="AX23" s="830"/>
      <c r="AY23" s="830"/>
      <c r="AZ23" s="830"/>
      <c r="BA23" s="830"/>
      <c r="BB23" s="830"/>
      <c r="BC23" s="830"/>
      <c r="BD23" s="830"/>
      <c r="BE23" s="830"/>
      <c r="BF23" s="830"/>
      <c r="BG23" s="830"/>
      <c r="BH23" s="830"/>
      <c r="BI23" s="831">
        <f t="shared" si="54"/>
        <v>0</v>
      </c>
      <c r="BJ23" s="1242" t="e">
        <f>+BI23/BI22</f>
        <v>#DIV/0!</v>
      </c>
      <c r="BK23" s="1240" t="s">
        <v>1458</v>
      </c>
      <c r="BL23" s="868"/>
      <c r="BM23" s="869"/>
    </row>
    <row r="24" spans="1:65">
      <c r="A24" s="3737"/>
      <c r="B24" s="864" t="s">
        <v>1202</v>
      </c>
      <c r="C24" s="3749" t="s">
        <v>1195</v>
      </c>
      <c r="D24" s="870" t="s">
        <v>1208</v>
      </c>
      <c r="E24" s="833"/>
      <c r="F24" s="833"/>
      <c r="G24" s="833"/>
      <c r="H24" s="833"/>
      <c r="I24" s="833"/>
      <c r="J24" s="833"/>
      <c r="K24" s="833"/>
      <c r="L24" s="833"/>
      <c r="M24" s="833"/>
      <c r="N24" s="833"/>
      <c r="O24" s="833"/>
      <c r="P24" s="833"/>
      <c r="Q24" s="852">
        <f t="shared" si="52"/>
        <v>0</v>
      </c>
      <c r="R24" s="844">
        <f>+Q24/Q7</f>
        <v>0</v>
      </c>
      <c r="S24" s="853" t="str">
        <f>+"kg/"&amp;D9</f>
        <v>kg/千円</v>
      </c>
      <c r="T24" s="846">
        <f>+Q24*B25/Q7</f>
        <v>0</v>
      </c>
      <c r="U24" s="847" t="str">
        <f>+"kg-CO2/"&amp;D5</f>
        <v>kg-CO2/千円</v>
      </c>
      <c r="X24" s="864" t="s">
        <v>1202</v>
      </c>
      <c r="Y24" s="3749" t="s">
        <v>1195</v>
      </c>
      <c r="Z24" s="870" t="s">
        <v>1207</v>
      </c>
      <c r="AA24" s="833"/>
      <c r="AB24" s="833"/>
      <c r="AC24" s="833"/>
      <c r="AD24" s="833"/>
      <c r="AE24" s="833"/>
      <c r="AF24" s="833"/>
      <c r="AG24" s="833"/>
      <c r="AH24" s="833"/>
      <c r="AI24" s="833"/>
      <c r="AJ24" s="833"/>
      <c r="AK24" s="833"/>
      <c r="AL24" s="833"/>
      <c r="AM24" s="852">
        <f t="shared" si="53"/>
        <v>0</v>
      </c>
      <c r="AN24" s="844">
        <f>+AM24/AM7</f>
        <v>0</v>
      </c>
      <c r="AO24" s="853" t="str">
        <f>+"kg/"&amp;Z9</f>
        <v>kg/千円</v>
      </c>
      <c r="AP24" s="846">
        <f>+AM24*X25/AM7</f>
        <v>0</v>
      </c>
      <c r="AQ24" s="847" t="str">
        <f>+"kg-CO2/"&amp;Z5</f>
        <v>kg-CO2/千円</v>
      </c>
      <c r="AT24" s="864" t="s">
        <v>1202</v>
      </c>
      <c r="AU24" s="3749" t="s">
        <v>1195</v>
      </c>
      <c r="AV24" s="870" t="s">
        <v>1207</v>
      </c>
      <c r="AW24" s="833"/>
      <c r="AX24" s="833"/>
      <c r="AY24" s="833"/>
      <c r="AZ24" s="833"/>
      <c r="BA24" s="833"/>
      <c r="BB24" s="833"/>
      <c r="BC24" s="833"/>
      <c r="BD24" s="833"/>
      <c r="BE24" s="833"/>
      <c r="BF24" s="833"/>
      <c r="BG24" s="833"/>
      <c r="BH24" s="833"/>
      <c r="BI24" s="852">
        <f t="shared" si="54"/>
        <v>0</v>
      </c>
      <c r="BJ24" s="844">
        <f>+BI24/BI7</f>
        <v>0</v>
      </c>
      <c r="BK24" s="853" t="str">
        <f>+"kg/"&amp;AV9</f>
        <v>kg/千円</v>
      </c>
      <c r="BL24" s="846">
        <f>+BI24*AT25/BI7</f>
        <v>0</v>
      </c>
      <c r="BM24" s="847" t="str">
        <f>+"kg-CO2/"&amp;AV5</f>
        <v>kg-CO2/千円</v>
      </c>
    </row>
    <row r="25" spans="1:65" ht="13.5" thickBot="1">
      <c r="A25" s="3737"/>
      <c r="B25" s="2305">
        <f>+'4負荷'!J86</f>
        <v>2.99</v>
      </c>
      <c r="C25" s="3750"/>
      <c r="D25" s="857" t="s">
        <v>1201</v>
      </c>
      <c r="E25" s="835"/>
      <c r="F25" s="835"/>
      <c r="G25" s="835"/>
      <c r="H25" s="835"/>
      <c r="I25" s="835"/>
      <c r="J25" s="835"/>
      <c r="K25" s="835"/>
      <c r="L25" s="835"/>
      <c r="M25" s="835"/>
      <c r="N25" s="835"/>
      <c r="O25" s="835"/>
      <c r="P25" s="835"/>
      <c r="Q25" s="836">
        <f t="shared" si="52"/>
        <v>0</v>
      </c>
      <c r="R25" s="1243" t="e">
        <f>+Q25/Q24</f>
        <v>#DIV/0!</v>
      </c>
      <c r="S25" s="859" t="s">
        <v>1458</v>
      </c>
      <c r="T25" s="860"/>
      <c r="U25" s="861"/>
      <c r="X25" s="1829">
        <f>+B25</f>
        <v>2.99</v>
      </c>
      <c r="Y25" s="3750"/>
      <c r="Z25" s="857" t="s">
        <v>1201</v>
      </c>
      <c r="AA25" s="835"/>
      <c r="AB25" s="835"/>
      <c r="AC25" s="835"/>
      <c r="AD25" s="835"/>
      <c r="AE25" s="835"/>
      <c r="AF25" s="835"/>
      <c r="AG25" s="835"/>
      <c r="AH25" s="835"/>
      <c r="AI25" s="835"/>
      <c r="AJ25" s="835"/>
      <c r="AK25" s="835"/>
      <c r="AL25" s="835"/>
      <c r="AM25" s="858">
        <f t="shared" si="53"/>
        <v>0</v>
      </c>
      <c r="AN25" s="1243" t="e">
        <f>+AM25/AM24</f>
        <v>#DIV/0!</v>
      </c>
      <c r="AO25" s="859" t="s">
        <v>1458</v>
      </c>
      <c r="AP25" s="860"/>
      <c r="AQ25" s="861"/>
      <c r="AT25" s="865">
        <f>+B25</f>
        <v>2.99</v>
      </c>
      <c r="AU25" s="3750"/>
      <c r="AV25" s="857" t="s">
        <v>1201</v>
      </c>
      <c r="AW25" s="835"/>
      <c r="AX25" s="835"/>
      <c r="AY25" s="835"/>
      <c r="AZ25" s="835"/>
      <c r="BA25" s="835"/>
      <c r="BB25" s="835"/>
      <c r="BC25" s="835"/>
      <c r="BD25" s="835"/>
      <c r="BE25" s="835"/>
      <c r="BF25" s="835"/>
      <c r="BG25" s="835"/>
      <c r="BH25" s="835"/>
      <c r="BI25" s="858">
        <f t="shared" si="54"/>
        <v>0</v>
      </c>
      <c r="BJ25" s="1243" t="e">
        <f>+BI25/BI24</f>
        <v>#DIV/0!</v>
      </c>
      <c r="BK25" s="859" t="s">
        <v>1458</v>
      </c>
      <c r="BL25" s="860"/>
      <c r="BM25" s="861"/>
    </row>
    <row r="26" spans="1:65" ht="13.5" thickBot="1">
      <c r="A26" s="3737"/>
      <c r="B26" s="3764" t="s">
        <v>1206</v>
      </c>
      <c r="C26" s="1395" t="str">
        <f>+C9</f>
        <v>基準年</v>
      </c>
      <c r="D26" s="866" t="s">
        <v>572</v>
      </c>
      <c r="E26" s="2497"/>
      <c r="F26" s="2497"/>
      <c r="G26" s="2497"/>
      <c r="H26" s="2497"/>
      <c r="I26" s="2497"/>
      <c r="J26" s="2497"/>
      <c r="K26" s="2497"/>
      <c r="L26" s="2497"/>
      <c r="M26" s="2497"/>
      <c r="N26" s="2497"/>
      <c r="O26" s="2497"/>
      <c r="P26" s="2497"/>
      <c r="Q26" s="852"/>
      <c r="R26" s="2494"/>
      <c r="S26" s="853"/>
      <c r="T26" s="846"/>
      <c r="U26"/>
      <c r="X26" s="2495"/>
      <c r="Y26" s="832"/>
      <c r="Z26" s="866"/>
      <c r="AA26" s="833"/>
      <c r="AB26" s="833"/>
      <c r="AC26" s="833"/>
      <c r="AD26" s="833"/>
      <c r="AE26" s="833"/>
      <c r="AF26" s="833"/>
      <c r="AG26" s="833"/>
      <c r="AH26" s="833"/>
      <c r="AI26" s="833"/>
      <c r="AJ26" s="833"/>
      <c r="AK26" s="833"/>
      <c r="AL26" s="833"/>
      <c r="AM26" s="2493"/>
      <c r="AN26" s="2494"/>
      <c r="AO26" s="853"/>
      <c r="AP26" s="846"/>
      <c r="AQ26" s="1318"/>
      <c r="AT26" s="2496"/>
      <c r="AU26" s="832"/>
      <c r="AV26" s="866"/>
      <c r="AW26" s="833"/>
      <c r="AX26" s="833"/>
      <c r="AY26" s="833"/>
      <c r="AZ26" s="833"/>
      <c r="BA26" s="833"/>
      <c r="BB26" s="833"/>
      <c r="BC26" s="833"/>
      <c r="BD26" s="833"/>
      <c r="BE26" s="833"/>
      <c r="BF26" s="833"/>
      <c r="BG26" s="833"/>
      <c r="BH26" s="833"/>
      <c r="BI26" s="2493"/>
      <c r="BJ26" s="2494"/>
      <c r="BK26" s="853"/>
      <c r="BL26" s="846"/>
      <c r="BM26" s="1318"/>
    </row>
    <row r="27" spans="1:65">
      <c r="A27" s="3737"/>
      <c r="B27" s="3765"/>
      <c r="C27" s="3026">
        <f>+C5</f>
        <v>2023</v>
      </c>
      <c r="D27" s="870" t="s">
        <v>1207</v>
      </c>
      <c r="E27" s="2499">
        <f>+E26*2.07</f>
        <v>0</v>
      </c>
      <c r="F27" s="2499">
        <f t="shared" ref="F27:Q27" si="55">+F26*2.07</f>
        <v>0</v>
      </c>
      <c r="G27" s="2499">
        <f t="shared" si="55"/>
        <v>0</v>
      </c>
      <c r="H27" s="2499">
        <f t="shared" si="55"/>
        <v>0</v>
      </c>
      <c r="I27" s="2499">
        <f t="shared" si="55"/>
        <v>0</v>
      </c>
      <c r="J27" s="2499">
        <f t="shared" si="55"/>
        <v>0</v>
      </c>
      <c r="K27" s="2499">
        <f t="shared" si="55"/>
        <v>0</v>
      </c>
      <c r="L27" s="2499">
        <f t="shared" si="55"/>
        <v>0</v>
      </c>
      <c r="M27" s="2499">
        <f t="shared" si="55"/>
        <v>0</v>
      </c>
      <c r="N27" s="2499">
        <f t="shared" si="55"/>
        <v>0</v>
      </c>
      <c r="O27" s="2499">
        <f t="shared" si="55"/>
        <v>0</v>
      </c>
      <c r="P27" s="2499">
        <f t="shared" si="55"/>
        <v>0</v>
      </c>
      <c r="Q27" s="2500">
        <f t="shared" si="55"/>
        <v>0</v>
      </c>
      <c r="R27" s="844">
        <f>+Q27/Q5</f>
        <v>0</v>
      </c>
      <c r="S27" s="853" t="str">
        <f>+"kg/"&amp;D5</f>
        <v>kg/千円</v>
      </c>
      <c r="T27">
        <f>+Q27*B31/Q5</f>
        <v>0</v>
      </c>
      <c r="U27" s="847" t="str">
        <f>+"kg-CO2/"&amp;D5</f>
        <v>kg-CO2/千円</v>
      </c>
      <c r="X27" s="3756" t="s">
        <v>1209</v>
      </c>
      <c r="Y27" s="1395">
        <v>2016</v>
      </c>
      <c r="Z27" s="870" t="s">
        <v>1207</v>
      </c>
      <c r="AA27" s="827"/>
      <c r="AB27" s="827"/>
      <c r="AC27" s="827"/>
      <c r="AD27" s="827"/>
      <c r="AE27" s="827"/>
      <c r="AF27" s="827"/>
      <c r="AG27" s="827"/>
      <c r="AH27" s="827"/>
      <c r="AI27" s="827"/>
      <c r="AJ27" s="827"/>
      <c r="AK27" s="827"/>
      <c r="AL27" s="827"/>
      <c r="AM27" s="828">
        <f t="shared" si="53"/>
        <v>0</v>
      </c>
      <c r="AN27" s="844">
        <f>+AM27/AM5</f>
        <v>0</v>
      </c>
      <c r="AO27" s="853" t="str">
        <f>+"kg/"&amp;Z5</f>
        <v>kg/千円</v>
      </c>
      <c r="AP27">
        <f>+AM27*X31/AM5</f>
        <v>0</v>
      </c>
      <c r="AQ27" s="847" t="str">
        <f>+"kg-CO2/"&amp;Z5</f>
        <v>kg-CO2/千円</v>
      </c>
      <c r="AT27" s="3756" t="s">
        <v>1209</v>
      </c>
      <c r="AU27" s="1395">
        <v>2016</v>
      </c>
      <c r="AV27" s="870" t="s">
        <v>1207</v>
      </c>
      <c r="AW27" s="827"/>
      <c r="AX27" s="827"/>
      <c r="AY27" s="827"/>
      <c r="AZ27" s="827"/>
      <c r="BA27" s="827"/>
      <c r="BB27" s="827"/>
      <c r="BC27" s="827"/>
      <c r="BD27" s="827"/>
      <c r="BE27" s="827"/>
      <c r="BF27" s="827"/>
      <c r="BG27" s="827"/>
      <c r="BH27" s="827"/>
      <c r="BI27" s="828">
        <f t="shared" si="54"/>
        <v>0</v>
      </c>
      <c r="BJ27" s="844">
        <f>+BI27/BI5</f>
        <v>0</v>
      </c>
      <c r="BK27" s="853" t="str">
        <f>+"kg/"&amp;AV5</f>
        <v>kg/千円</v>
      </c>
      <c r="BL27">
        <f>+BI27*AT31/BI5</f>
        <v>0</v>
      </c>
      <c r="BM27" s="847" t="str">
        <f>+"kg-CO2/"&amp;AV5</f>
        <v>kg-CO2/千円</v>
      </c>
    </row>
    <row r="28" spans="1:65">
      <c r="A28" s="3737"/>
      <c r="B28" s="3765"/>
      <c r="C28" s="2501" t="s">
        <v>1647</v>
      </c>
      <c r="D28" s="863" t="s">
        <v>1201</v>
      </c>
      <c r="E28" s="830"/>
      <c r="F28" s="830"/>
      <c r="G28" s="830"/>
      <c r="H28" s="830"/>
      <c r="I28" s="830"/>
      <c r="J28" s="830"/>
      <c r="K28" s="830"/>
      <c r="L28" s="830"/>
      <c r="M28" s="830"/>
      <c r="N28" s="830"/>
      <c r="O28" s="830"/>
      <c r="P28" s="830"/>
      <c r="Q28" s="831">
        <f t="shared" si="52"/>
        <v>0</v>
      </c>
      <c r="R28" s="1242" t="e">
        <f>+Q28/Q27</f>
        <v>#DIV/0!</v>
      </c>
      <c r="S28" s="1240" t="s">
        <v>1458</v>
      </c>
      <c r="T28" s="804"/>
      <c r="U28" s="804"/>
      <c r="X28" s="3756"/>
      <c r="Y28" s="1396" t="s">
        <v>1647</v>
      </c>
      <c r="Z28" s="863" t="s">
        <v>1201</v>
      </c>
      <c r="AA28" s="830"/>
      <c r="AB28" s="830"/>
      <c r="AC28" s="830"/>
      <c r="AD28" s="830"/>
      <c r="AE28" s="830"/>
      <c r="AF28" s="830"/>
      <c r="AG28" s="830"/>
      <c r="AH28" s="830"/>
      <c r="AI28" s="830"/>
      <c r="AJ28" s="830"/>
      <c r="AK28" s="830"/>
      <c r="AL28" s="830"/>
      <c r="AM28" s="831">
        <f t="shared" si="53"/>
        <v>0</v>
      </c>
      <c r="AN28" s="1242" t="e">
        <f>+AM28/AM27</f>
        <v>#DIV/0!</v>
      </c>
      <c r="AO28" s="1240" t="s">
        <v>1458</v>
      </c>
      <c r="AP28" s="804"/>
      <c r="AQ28" s="1408"/>
      <c r="AT28" s="3756"/>
      <c r="AU28" s="1396" t="s">
        <v>1647</v>
      </c>
      <c r="AV28" s="863" t="s">
        <v>1201</v>
      </c>
      <c r="AW28" s="830"/>
      <c r="AX28" s="830"/>
      <c r="AY28" s="830"/>
      <c r="AZ28" s="830"/>
      <c r="BA28" s="830"/>
      <c r="BB28" s="830"/>
      <c r="BC28" s="830"/>
      <c r="BD28" s="830"/>
      <c r="BE28" s="830"/>
      <c r="BF28" s="830"/>
      <c r="BG28" s="830"/>
      <c r="BH28" s="830"/>
      <c r="BI28" s="831">
        <f t="shared" si="54"/>
        <v>0</v>
      </c>
      <c r="BJ28" s="1242" t="e">
        <f>+BI28/BI27</f>
        <v>#DIV/0!</v>
      </c>
      <c r="BK28" s="1240" t="s">
        <v>1458</v>
      </c>
      <c r="BL28" s="804"/>
      <c r="BM28" s="1408"/>
    </row>
    <row r="29" spans="1:65">
      <c r="A29" s="3737"/>
      <c r="B29" s="2498"/>
      <c r="C29" s="3762" t="s">
        <v>1195</v>
      </c>
      <c r="D29" s="866" t="s">
        <v>572</v>
      </c>
      <c r="E29" s="833"/>
      <c r="F29" s="833"/>
      <c r="G29" s="833"/>
      <c r="H29" s="833"/>
      <c r="I29" s="833"/>
      <c r="J29" s="833"/>
      <c r="K29" s="833"/>
      <c r="L29" s="833"/>
      <c r="M29" s="833"/>
      <c r="N29" s="833"/>
      <c r="O29" s="833"/>
      <c r="P29" s="833"/>
      <c r="Q29" s="2493"/>
      <c r="R29" s="2494"/>
      <c r="S29" s="853"/>
      <c r="T29" s="854"/>
      <c r="U29" s="847"/>
      <c r="X29" s="2470"/>
      <c r="Y29" s="832"/>
      <c r="Z29" s="866"/>
      <c r="AA29" s="833"/>
      <c r="AB29" s="833"/>
      <c r="AC29" s="833"/>
      <c r="AD29" s="833"/>
      <c r="AE29" s="833"/>
      <c r="AF29" s="833"/>
      <c r="AG29" s="833"/>
      <c r="AH29" s="833"/>
      <c r="AI29" s="833"/>
      <c r="AJ29" s="833"/>
      <c r="AK29" s="833"/>
      <c r="AL29" s="833"/>
      <c r="AM29" s="2493"/>
      <c r="AN29" s="2494"/>
      <c r="AO29" s="853"/>
      <c r="AP29" s="854"/>
      <c r="AQ29" s="847"/>
      <c r="AT29" s="2470"/>
      <c r="AU29" s="832"/>
      <c r="AV29" s="866"/>
      <c r="AW29" s="833"/>
      <c r="AX29" s="833"/>
      <c r="AY29" s="833"/>
      <c r="AZ29" s="833"/>
      <c r="BA29" s="833"/>
      <c r="BB29" s="833"/>
      <c r="BC29" s="833"/>
      <c r="BD29" s="833"/>
      <c r="BE29" s="833"/>
      <c r="BF29" s="833"/>
      <c r="BG29" s="833"/>
      <c r="BH29" s="833"/>
      <c r="BI29" s="2493"/>
      <c r="BJ29" s="2494"/>
      <c r="BK29" s="853"/>
      <c r="BL29" s="854"/>
      <c r="BM29" s="847"/>
    </row>
    <row r="30" spans="1:65">
      <c r="A30" s="3737"/>
      <c r="B30" s="864" t="s">
        <v>1202</v>
      </c>
      <c r="C30" s="3749"/>
      <c r="D30" s="870" t="s">
        <v>1207</v>
      </c>
      <c r="E30" s="2499">
        <f>+E29*2.07</f>
        <v>0</v>
      </c>
      <c r="F30" s="2499">
        <f t="shared" ref="F30:Q30" si="56">+F29*2.07</f>
        <v>0</v>
      </c>
      <c r="G30" s="2499">
        <f t="shared" si="56"/>
        <v>0</v>
      </c>
      <c r="H30" s="2499">
        <f t="shared" si="56"/>
        <v>0</v>
      </c>
      <c r="I30" s="2499">
        <f t="shared" si="56"/>
        <v>0</v>
      </c>
      <c r="J30" s="2499">
        <f t="shared" si="56"/>
        <v>0</v>
      </c>
      <c r="K30" s="2499">
        <f t="shared" si="56"/>
        <v>0</v>
      </c>
      <c r="L30" s="2499">
        <f t="shared" si="56"/>
        <v>0</v>
      </c>
      <c r="M30" s="2499">
        <f t="shared" si="56"/>
        <v>0</v>
      </c>
      <c r="N30" s="2499">
        <f t="shared" si="56"/>
        <v>0</v>
      </c>
      <c r="O30" s="2499">
        <f t="shared" si="56"/>
        <v>0</v>
      </c>
      <c r="P30" s="2499">
        <f t="shared" si="56"/>
        <v>0</v>
      </c>
      <c r="Q30" s="2500">
        <f t="shared" si="56"/>
        <v>0</v>
      </c>
      <c r="R30" s="844">
        <f>+Q30/Q7</f>
        <v>0</v>
      </c>
      <c r="S30" s="853" t="str">
        <f>+"kg/"&amp;D5</f>
        <v>kg/千円</v>
      </c>
      <c r="T30" s="846">
        <f>+Q30*B31/Q7</f>
        <v>0</v>
      </c>
      <c r="U30" s="847" t="str">
        <f>+"kg-CO2/"&amp;D5</f>
        <v>kg-CO2/千円</v>
      </c>
      <c r="X30" s="864" t="s">
        <v>1202</v>
      </c>
      <c r="Y30" s="3749" t="s">
        <v>1195</v>
      </c>
      <c r="Z30" s="870" t="s">
        <v>1207</v>
      </c>
      <c r="AA30" s="833"/>
      <c r="AB30" s="833"/>
      <c r="AC30" s="833"/>
      <c r="AD30" s="833"/>
      <c r="AE30" s="833"/>
      <c r="AF30" s="833"/>
      <c r="AG30" s="833"/>
      <c r="AH30" s="833"/>
      <c r="AI30" s="833"/>
      <c r="AJ30" s="833"/>
      <c r="AK30" s="833"/>
      <c r="AL30" s="833"/>
      <c r="AM30" s="852">
        <f t="shared" si="53"/>
        <v>0</v>
      </c>
      <c r="AN30" s="844">
        <f>+AM30/AM7</f>
        <v>0</v>
      </c>
      <c r="AO30" s="853" t="str">
        <f>+"kg/"&amp;Z5</f>
        <v>kg/千円</v>
      </c>
      <c r="AP30" s="846">
        <f>+AM30*X31/AM7</f>
        <v>0</v>
      </c>
      <c r="AQ30" s="847" t="str">
        <f>+"kg-CO2/"&amp;Z5</f>
        <v>kg-CO2/千円</v>
      </c>
      <c r="AT30" s="864" t="s">
        <v>1202</v>
      </c>
      <c r="AU30" s="3749" t="s">
        <v>1195</v>
      </c>
      <c r="AV30" s="870" t="s">
        <v>1207</v>
      </c>
      <c r="AW30" s="833"/>
      <c r="AX30" s="833"/>
      <c r="AY30" s="833"/>
      <c r="AZ30" s="833"/>
      <c r="BA30" s="833"/>
      <c r="BB30" s="833"/>
      <c r="BC30" s="833"/>
      <c r="BD30" s="833"/>
      <c r="BE30" s="833"/>
      <c r="BF30" s="833"/>
      <c r="BG30" s="833"/>
      <c r="BH30" s="833"/>
      <c r="BI30" s="852">
        <f t="shared" si="54"/>
        <v>0</v>
      </c>
      <c r="BJ30" s="844">
        <f>+BI30/BI7</f>
        <v>0</v>
      </c>
      <c r="BK30" s="853" t="str">
        <f>+"kg/"&amp;AV5</f>
        <v>kg/千円</v>
      </c>
      <c r="BL30" s="846">
        <f>+BI30*AT31/BI7</f>
        <v>0</v>
      </c>
      <c r="BM30" s="847" t="str">
        <f>+"kg-CO2/"&amp;AV5</f>
        <v>kg-CO2/千円</v>
      </c>
    </row>
    <row r="31" spans="1:65" ht="13.5" thickBot="1">
      <c r="A31" s="3737"/>
      <c r="B31" s="2305">
        <f>+'4負荷'!J85</f>
        <v>2.79</v>
      </c>
      <c r="C31" s="3763"/>
      <c r="D31" s="866" t="s">
        <v>1201</v>
      </c>
      <c r="E31" s="835"/>
      <c r="F31" s="835"/>
      <c r="G31" s="835"/>
      <c r="H31" s="835"/>
      <c r="I31" s="835"/>
      <c r="J31" s="835"/>
      <c r="K31" s="835"/>
      <c r="L31" s="835"/>
      <c r="M31" s="835"/>
      <c r="N31" s="835"/>
      <c r="O31" s="835"/>
      <c r="P31" s="835"/>
      <c r="Q31" s="858">
        <f t="shared" si="52"/>
        <v>0</v>
      </c>
      <c r="R31" s="1243" t="e">
        <f>+Q31/Q30</f>
        <v>#DIV/0!</v>
      </c>
      <c r="S31" s="859" t="s">
        <v>1458</v>
      </c>
      <c r="T31" s="860"/>
      <c r="U31" s="133"/>
      <c r="X31" s="1829">
        <f>+B31</f>
        <v>2.79</v>
      </c>
      <c r="Y31" s="3759"/>
      <c r="Z31" s="866" t="s">
        <v>1201</v>
      </c>
      <c r="AA31" s="835"/>
      <c r="AB31" s="835"/>
      <c r="AC31" s="835"/>
      <c r="AD31" s="835"/>
      <c r="AE31" s="835"/>
      <c r="AF31" s="835"/>
      <c r="AG31" s="835"/>
      <c r="AH31" s="835"/>
      <c r="AI31" s="835"/>
      <c r="AJ31" s="835"/>
      <c r="AK31" s="835"/>
      <c r="AL31" s="835"/>
      <c r="AM31" s="858">
        <f t="shared" si="53"/>
        <v>0</v>
      </c>
      <c r="AN31" s="1243" t="e">
        <f>+AM31/AM30</f>
        <v>#DIV/0!</v>
      </c>
      <c r="AO31" s="859" t="s">
        <v>1458</v>
      </c>
      <c r="AP31" s="860"/>
      <c r="AQ31" s="875"/>
      <c r="AT31" s="865">
        <f>+B31</f>
        <v>2.79</v>
      </c>
      <c r="AU31" s="3759"/>
      <c r="AV31" s="866" t="s">
        <v>1201</v>
      </c>
      <c r="AW31" s="835"/>
      <c r="AX31" s="835"/>
      <c r="AY31" s="835"/>
      <c r="AZ31" s="835"/>
      <c r="BA31" s="835"/>
      <c r="BB31" s="835"/>
      <c r="BC31" s="835"/>
      <c r="BD31" s="835"/>
      <c r="BE31" s="835"/>
      <c r="BF31" s="835"/>
      <c r="BG31" s="835"/>
      <c r="BH31" s="835"/>
      <c r="BI31" s="858">
        <f t="shared" si="54"/>
        <v>0</v>
      </c>
      <c r="BJ31" s="1243" t="e">
        <f>+BI31/BI30</f>
        <v>#DIV/0!</v>
      </c>
      <c r="BK31" s="859" t="s">
        <v>1458</v>
      </c>
      <c r="BL31" s="860"/>
      <c r="BM31" s="875"/>
    </row>
    <row r="32" spans="1:65">
      <c r="A32" s="3737"/>
      <c r="B32" s="3756" t="s">
        <v>1210</v>
      </c>
      <c r="C32" s="3026">
        <f>+C5</f>
        <v>2023</v>
      </c>
      <c r="D32" s="843" t="s">
        <v>1211</v>
      </c>
      <c r="E32" s="827">
        <v>100</v>
      </c>
      <c r="F32" s="827">
        <v>100</v>
      </c>
      <c r="G32" s="827">
        <v>100</v>
      </c>
      <c r="H32" s="827">
        <v>100</v>
      </c>
      <c r="I32" s="827">
        <v>100</v>
      </c>
      <c r="J32" s="827">
        <v>100</v>
      </c>
      <c r="K32" s="827">
        <v>100</v>
      </c>
      <c r="L32" s="827">
        <v>100</v>
      </c>
      <c r="M32" s="827">
        <v>100</v>
      </c>
      <c r="N32" s="827">
        <v>100</v>
      </c>
      <c r="O32" s="827">
        <v>100</v>
      </c>
      <c r="P32" s="827">
        <v>100</v>
      </c>
      <c r="Q32" s="828">
        <f t="shared" si="52"/>
        <v>1200</v>
      </c>
      <c r="R32" s="844">
        <f>+Q32/Q5</f>
        <v>0.1</v>
      </c>
      <c r="S32" s="853" t="str">
        <f>+"L/"&amp;D5</f>
        <v>L/千円</v>
      </c>
      <c r="T32" s="846">
        <f>+Q32*B35/Q5</f>
        <v>0.22900000000000001</v>
      </c>
      <c r="U32" s="847" t="str">
        <f>+"kg-CO2/"&amp;D5</f>
        <v>kg-CO2/千円</v>
      </c>
      <c r="X32" s="3756" t="s">
        <v>1026</v>
      </c>
      <c r="Y32" s="1395">
        <v>2016</v>
      </c>
      <c r="Z32" s="843" t="s">
        <v>1039</v>
      </c>
      <c r="AA32" s="827">
        <v>100</v>
      </c>
      <c r="AB32" s="827"/>
      <c r="AC32" s="827"/>
      <c r="AD32" s="827"/>
      <c r="AE32" s="827"/>
      <c r="AF32" s="827"/>
      <c r="AG32" s="827"/>
      <c r="AH32" s="827"/>
      <c r="AI32" s="827"/>
      <c r="AJ32" s="827"/>
      <c r="AK32" s="827"/>
      <c r="AL32" s="827"/>
      <c r="AM32" s="828">
        <f t="shared" si="53"/>
        <v>100</v>
      </c>
      <c r="AN32" s="844">
        <f>+AM32/AM5</f>
        <v>8.3333333333333332E-3</v>
      </c>
      <c r="AO32" s="853" t="str">
        <f>+"L/"&amp;Z5</f>
        <v>L/千円</v>
      </c>
      <c r="AP32" s="846">
        <f>+AM32*X35/AM5</f>
        <v>1.9083333333333334E-2</v>
      </c>
      <c r="AQ32" s="847" t="str">
        <f>+"kg-CO2/"&amp;Z5</f>
        <v>kg-CO2/千円</v>
      </c>
      <c r="AT32" s="3756" t="s">
        <v>1026</v>
      </c>
      <c r="AU32" s="1395">
        <v>2016</v>
      </c>
      <c r="AV32" s="843" t="s">
        <v>1039</v>
      </c>
      <c r="AW32" s="827">
        <v>100</v>
      </c>
      <c r="AX32" s="827"/>
      <c r="AY32" s="827"/>
      <c r="AZ32" s="827"/>
      <c r="BA32" s="827"/>
      <c r="BB32" s="827"/>
      <c r="BC32" s="827"/>
      <c r="BD32" s="827"/>
      <c r="BE32" s="827"/>
      <c r="BF32" s="827"/>
      <c r="BG32" s="827"/>
      <c r="BH32" s="827"/>
      <c r="BI32" s="828">
        <f t="shared" si="54"/>
        <v>100</v>
      </c>
      <c r="BJ32" s="844">
        <f>+BI32/BI5</f>
        <v>8.3333333333333332E-3</v>
      </c>
      <c r="BK32" s="853" t="str">
        <f>+"L/"&amp;AV5</f>
        <v>L/千円</v>
      </c>
      <c r="BL32" s="846">
        <f>+BI32*AT35/BI5</f>
        <v>1.9083333333333334E-2</v>
      </c>
      <c r="BM32" s="847" t="str">
        <f>+"kg-CO2/"&amp;AV5</f>
        <v>kg-CO2/千円</v>
      </c>
    </row>
    <row r="33" spans="1:65">
      <c r="A33" s="3737"/>
      <c r="B33" s="3756"/>
      <c r="C33" s="1396" t="s">
        <v>1647</v>
      </c>
      <c r="D33" s="863" t="s">
        <v>1201</v>
      </c>
      <c r="E33" s="830"/>
      <c r="F33" s="830"/>
      <c r="G33" s="830"/>
      <c r="H33" s="830"/>
      <c r="I33" s="830"/>
      <c r="J33" s="830"/>
      <c r="K33" s="830"/>
      <c r="L33" s="830"/>
      <c r="M33" s="830"/>
      <c r="N33" s="830"/>
      <c r="O33" s="830"/>
      <c r="P33" s="830"/>
      <c r="Q33" s="831">
        <f t="shared" si="52"/>
        <v>0</v>
      </c>
      <c r="R33" s="1242">
        <f>+Q33/Q32</f>
        <v>0</v>
      </c>
      <c r="S33" s="1240" t="s">
        <v>1459</v>
      </c>
      <c r="T33" s="868"/>
      <c r="U33" s="869"/>
      <c r="X33" s="3756"/>
      <c r="Y33" s="1396" t="s">
        <v>1647</v>
      </c>
      <c r="Z33" s="863" t="s">
        <v>1201</v>
      </c>
      <c r="AA33" s="830"/>
      <c r="AB33" s="830"/>
      <c r="AC33" s="830"/>
      <c r="AD33" s="830"/>
      <c r="AE33" s="830"/>
      <c r="AF33" s="830"/>
      <c r="AG33" s="830"/>
      <c r="AH33" s="830"/>
      <c r="AI33" s="830"/>
      <c r="AJ33" s="830"/>
      <c r="AK33" s="830"/>
      <c r="AL33" s="830"/>
      <c r="AM33" s="831">
        <f t="shared" si="53"/>
        <v>0</v>
      </c>
      <c r="AN33" s="1242">
        <f>+AM33/AM32</f>
        <v>0</v>
      </c>
      <c r="AO33" s="1240" t="s">
        <v>1459</v>
      </c>
      <c r="AP33" s="868"/>
      <c r="AQ33" s="869"/>
      <c r="AT33" s="3756"/>
      <c r="AU33" s="1396" t="s">
        <v>1647</v>
      </c>
      <c r="AV33" s="863" t="s">
        <v>1201</v>
      </c>
      <c r="AW33" s="830"/>
      <c r="AX33" s="830"/>
      <c r="AY33" s="830"/>
      <c r="AZ33" s="830"/>
      <c r="BA33" s="830"/>
      <c r="BB33" s="830"/>
      <c r="BC33" s="830"/>
      <c r="BD33" s="830"/>
      <c r="BE33" s="830"/>
      <c r="BF33" s="830"/>
      <c r="BG33" s="830"/>
      <c r="BH33" s="830"/>
      <c r="BI33" s="831">
        <f t="shared" si="54"/>
        <v>0</v>
      </c>
      <c r="BJ33" s="1242">
        <f>+BI33/BI32</f>
        <v>0</v>
      </c>
      <c r="BK33" s="1240" t="s">
        <v>1459</v>
      </c>
      <c r="BL33" s="868"/>
      <c r="BM33" s="869"/>
    </row>
    <row r="34" spans="1:65">
      <c r="A34" s="3737"/>
      <c r="B34" s="864" t="s">
        <v>1202</v>
      </c>
      <c r="C34" s="3749" t="s">
        <v>1195</v>
      </c>
      <c r="D34" s="862" t="s">
        <v>1212</v>
      </c>
      <c r="E34" s="833">
        <v>90</v>
      </c>
      <c r="F34" s="833">
        <v>90</v>
      </c>
      <c r="G34" s="833">
        <v>90</v>
      </c>
      <c r="H34" s="833">
        <v>90</v>
      </c>
      <c r="I34" s="833">
        <v>90</v>
      </c>
      <c r="J34" s="833">
        <v>90</v>
      </c>
      <c r="K34" s="833">
        <v>90</v>
      </c>
      <c r="L34" s="833">
        <v>90</v>
      </c>
      <c r="M34" s="833">
        <v>90</v>
      </c>
      <c r="N34" s="833">
        <v>90</v>
      </c>
      <c r="O34" s="833">
        <v>90</v>
      </c>
      <c r="P34" s="833">
        <v>90</v>
      </c>
      <c r="Q34" s="852">
        <f t="shared" si="52"/>
        <v>1080</v>
      </c>
      <c r="R34" s="844">
        <f>+Q34/Q7</f>
        <v>8.1818181818181818E-2</v>
      </c>
      <c r="S34" s="853" t="str">
        <f>+"L/"&amp;D5</f>
        <v>L/千円</v>
      </c>
      <c r="T34" s="846">
        <f>+Q34*B35/Q7</f>
        <v>0.18736363636363634</v>
      </c>
      <c r="U34" s="847" t="str">
        <f>+"kg-CO2/"&amp;D5</f>
        <v>kg-CO2/千円</v>
      </c>
      <c r="X34" s="864" t="s">
        <v>1202</v>
      </c>
      <c r="Y34" s="3749" t="s">
        <v>1195</v>
      </c>
      <c r="Z34" s="862" t="s">
        <v>1039</v>
      </c>
      <c r="AA34" s="833">
        <v>90</v>
      </c>
      <c r="AB34" s="833"/>
      <c r="AC34" s="833"/>
      <c r="AD34" s="833"/>
      <c r="AE34" s="833"/>
      <c r="AF34" s="833"/>
      <c r="AG34" s="833"/>
      <c r="AH34" s="833"/>
      <c r="AI34" s="833"/>
      <c r="AJ34" s="833"/>
      <c r="AK34" s="833"/>
      <c r="AL34" s="833"/>
      <c r="AM34" s="852">
        <f t="shared" si="53"/>
        <v>90</v>
      </c>
      <c r="AN34" s="844">
        <f>+AM34/AM7</f>
        <v>6.8181818181818179E-3</v>
      </c>
      <c r="AO34" s="853" t="str">
        <f>+"L/"&amp;Z5</f>
        <v>L/千円</v>
      </c>
      <c r="AP34" s="846">
        <f>+AM34*X35/AM7</f>
        <v>1.5613636363636363E-2</v>
      </c>
      <c r="AQ34" s="847" t="str">
        <f>+"kg-CO2/"&amp;Z5</f>
        <v>kg-CO2/千円</v>
      </c>
      <c r="AT34" s="864" t="s">
        <v>1202</v>
      </c>
      <c r="AU34" s="3749" t="s">
        <v>1195</v>
      </c>
      <c r="AV34" s="862" t="s">
        <v>1039</v>
      </c>
      <c r="AW34" s="833">
        <v>90</v>
      </c>
      <c r="AX34" s="833"/>
      <c r="AY34" s="833"/>
      <c r="AZ34" s="833"/>
      <c r="BA34" s="833"/>
      <c r="BB34" s="833"/>
      <c r="BC34" s="833"/>
      <c r="BD34" s="833"/>
      <c r="BE34" s="833"/>
      <c r="BF34" s="833"/>
      <c r="BG34" s="833"/>
      <c r="BH34" s="833"/>
      <c r="BI34" s="852">
        <f t="shared" si="54"/>
        <v>90</v>
      </c>
      <c r="BJ34" s="844">
        <f>+BI34/BI7</f>
        <v>6.8181818181818179E-3</v>
      </c>
      <c r="BK34" s="853" t="str">
        <f>+"L/"&amp;AV5</f>
        <v>L/千円</v>
      </c>
      <c r="BL34" s="846">
        <f>+BI34*AT35/BI7</f>
        <v>1.5613636363636363E-2</v>
      </c>
      <c r="BM34" s="847" t="str">
        <f>+"kg-CO2/"&amp;AV5</f>
        <v>kg-CO2/千円</v>
      </c>
    </row>
    <row r="35" spans="1:65" ht="13.5" thickBot="1">
      <c r="A35" s="3737"/>
      <c r="B35" s="865">
        <f>+'4負荷'!J87</f>
        <v>2.29</v>
      </c>
      <c r="C35" s="3750"/>
      <c r="D35" s="871" t="s">
        <v>1201</v>
      </c>
      <c r="E35" s="835"/>
      <c r="F35" s="835"/>
      <c r="G35" s="835"/>
      <c r="H35" s="835"/>
      <c r="I35" s="835"/>
      <c r="J35" s="835"/>
      <c r="K35" s="835"/>
      <c r="L35" s="835"/>
      <c r="M35" s="835"/>
      <c r="N35" s="835"/>
      <c r="O35" s="835"/>
      <c r="P35" s="835"/>
      <c r="Q35" s="858">
        <f t="shared" si="52"/>
        <v>0</v>
      </c>
      <c r="R35" s="1243">
        <f>+Q35/Q34</f>
        <v>0</v>
      </c>
      <c r="S35" s="859" t="s">
        <v>1459</v>
      </c>
      <c r="T35" s="860"/>
      <c r="U35" s="861"/>
      <c r="X35" s="1829">
        <f>+B35</f>
        <v>2.29</v>
      </c>
      <c r="Y35" s="3750"/>
      <c r="Z35" s="871" t="s">
        <v>1201</v>
      </c>
      <c r="AA35" s="835"/>
      <c r="AB35" s="835"/>
      <c r="AC35" s="835"/>
      <c r="AD35" s="835"/>
      <c r="AE35" s="835"/>
      <c r="AF35" s="835"/>
      <c r="AG35" s="835"/>
      <c r="AH35" s="835"/>
      <c r="AI35" s="835"/>
      <c r="AJ35" s="835"/>
      <c r="AK35" s="835"/>
      <c r="AL35" s="835"/>
      <c r="AM35" s="858">
        <f t="shared" si="53"/>
        <v>0</v>
      </c>
      <c r="AN35" s="1243">
        <f>+AM35/AM34</f>
        <v>0</v>
      </c>
      <c r="AO35" s="859" t="s">
        <v>1459</v>
      </c>
      <c r="AP35" s="860"/>
      <c r="AQ35" s="861"/>
      <c r="AT35" s="865">
        <f>+B35</f>
        <v>2.29</v>
      </c>
      <c r="AU35" s="3750"/>
      <c r="AV35" s="871" t="s">
        <v>1201</v>
      </c>
      <c r="AW35" s="835"/>
      <c r="AX35" s="835"/>
      <c r="AY35" s="835"/>
      <c r="AZ35" s="835"/>
      <c r="BA35" s="835"/>
      <c r="BB35" s="835"/>
      <c r="BC35" s="835"/>
      <c r="BD35" s="835"/>
      <c r="BE35" s="835"/>
      <c r="BF35" s="835"/>
      <c r="BG35" s="835"/>
      <c r="BH35" s="835"/>
      <c r="BI35" s="858">
        <f t="shared" si="54"/>
        <v>0</v>
      </c>
      <c r="BJ35" s="1243">
        <f>+BI35/BI34</f>
        <v>0</v>
      </c>
      <c r="BK35" s="859" t="s">
        <v>1459</v>
      </c>
      <c r="BL35" s="860"/>
      <c r="BM35" s="861"/>
    </row>
    <row r="36" spans="1:65">
      <c r="A36" s="3737"/>
      <c r="B36" s="3756" t="s">
        <v>1213</v>
      </c>
      <c r="C36" s="3026">
        <f>+C5</f>
        <v>2023</v>
      </c>
      <c r="D36" s="862" t="s">
        <v>1214</v>
      </c>
      <c r="E36" s="827">
        <v>200</v>
      </c>
      <c r="F36" s="827">
        <v>200</v>
      </c>
      <c r="G36" s="827">
        <v>200</v>
      </c>
      <c r="H36" s="827">
        <v>200</v>
      </c>
      <c r="I36" s="827">
        <v>200</v>
      </c>
      <c r="J36" s="827">
        <v>200</v>
      </c>
      <c r="K36" s="827">
        <v>200</v>
      </c>
      <c r="L36" s="827">
        <v>200</v>
      </c>
      <c r="M36" s="827">
        <v>200</v>
      </c>
      <c r="N36" s="827">
        <v>200</v>
      </c>
      <c r="O36" s="827">
        <v>200</v>
      </c>
      <c r="P36" s="827">
        <v>200</v>
      </c>
      <c r="Q36" s="828">
        <f t="shared" si="52"/>
        <v>2400</v>
      </c>
      <c r="R36" s="844">
        <f>+Q36/Q5</f>
        <v>0.2</v>
      </c>
      <c r="S36" s="853" t="str">
        <f>+"L/"&amp;D5</f>
        <v>L/千円</v>
      </c>
      <c r="T36">
        <f>+Q36*B39/Q5</f>
        <v>0.52400000000000002</v>
      </c>
      <c r="U36" s="847" t="str">
        <f>+"kg-CO2/"&amp;D5</f>
        <v>kg-CO2/千円</v>
      </c>
      <c r="X36" s="3756" t="s">
        <v>1213</v>
      </c>
      <c r="Y36" s="1395">
        <v>2016</v>
      </c>
      <c r="Z36" s="862" t="s">
        <v>1039</v>
      </c>
      <c r="AA36" s="827">
        <v>100</v>
      </c>
      <c r="AB36" s="827"/>
      <c r="AC36" s="827"/>
      <c r="AD36" s="827"/>
      <c r="AE36" s="827"/>
      <c r="AF36" s="827"/>
      <c r="AG36" s="827"/>
      <c r="AH36" s="827"/>
      <c r="AI36" s="827"/>
      <c r="AJ36" s="827"/>
      <c r="AK36" s="827"/>
      <c r="AL36" s="827"/>
      <c r="AM36" s="828">
        <f t="shared" si="53"/>
        <v>100</v>
      </c>
      <c r="AN36" s="844">
        <f>+AM36/AM5</f>
        <v>8.3333333333333332E-3</v>
      </c>
      <c r="AO36" s="853" t="str">
        <f>+"L/"&amp;Z5</f>
        <v>L/千円</v>
      </c>
      <c r="AP36">
        <f>+AM36*X39/AM5</f>
        <v>2.1833333333333333E-2</v>
      </c>
      <c r="AQ36" s="847" t="str">
        <f>+"kg-CO2/"&amp;Z5</f>
        <v>kg-CO2/千円</v>
      </c>
      <c r="AT36" s="3756" t="s">
        <v>1213</v>
      </c>
      <c r="AU36" s="1395">
        <v>2016</v>
      </c>
      <c r="AV36" s="862" t="s">
        <v>1039</v>
      </c>
      <c r="AW36" s="827">
        <v>100</v>
      </c>
      <c r="AX36" s="827"/>
      <c r="AY36" s="827"/>
      <c r="AZ36" s="827"/>
      <c r="BA36" s="827"/>
      <c r="BB36" s="827"/>
      <c r="BC36" s="827"/>
      <c r="BD36" s="827"/>
      <c r="BE36" s="827"/>
      <c r="BF36" s="827"/>
      <c r="BG36" s="827"/>
      <c r="BH36" s="827"/>
      <c r="BI36" s="828">
        <f t="shared" si="54"/>
        <v>100</v>
      </c>
      <c r="BJ36" s="844">
        <f>+BI36/BI5</f>
        <v>8.3333333333333332E-3</v>
      </c>
      <c r="BK36" s="853" t="str">
        <f>+"L/"&amp;AV5</f>
        <v>L/千円</v>
      </c>
      <c r="BL36">
        <f>+BI36*AT39/BI5</f>
        <v>2.1833333333333333E-2</v>
      </c>
      <c r="BM36" s="847" t="str">
        <f>+"kg-CO2/"&amp;AV5</f>
        <v>kg-CO2/千円</v>
      </c>
    </row>
    <row r="37" spans="1:65">
      <c r="A37" s="3737"/>
      <c r="B37" s="3756"/>
      <c r="C37" s="1396" t="s">
        <v>1647</v>
      </c>
      <c r="D37" s="863" t="s">
        <v>1201</v>
      </c>
      <c r="E37" s="830"/>
      <c r="F37" s="830"/>
      <c r="G37" s="830"/>
      <c r="H37" s="830"/>
      <c r="I37" s="830"/>
      <c r="J37" s="830"/>
      <c r="K37" s="830"/>
      <c r="L37" s="830"/>
      <c r="M37" s="830"/>
      <c r="N37" s="830"/>
      <c r="O37" s="830"/>
      <c r="P37" s="830"/>
      <c r="Q37" s="831">
        <f t="shared" si="52"/>
        <v>0</v>
      </c>
      <c r="R37" s="1242">
        <f>+Q37/Q36</f>
        <v>0</v>
      </c>
      <c r="S37" s="1240" t="s">
        <v>1459</v>
      </c>
      <c r="T37" s="804"/>
      <c r="U37" s="804"/>
      <c r="X37" s="3756"/>
      <c r="Y37" s="1396" t="s">
        <v>1647</v>
      </c>
      <c r="Z37" s="863" t="s">
        <v>1201</v>
      </c>
      <c r="AA37" s="830"/>
      <c r="AB37" s="830"/>
      <c r="AC37" s="830"/>
      <c r="AD37" s="830"/>
      <c r="AE37" s="830"/>
      <c r="AF37" s="830"/>
      <c r="AG37" s="830"/>
      <c r="AH37" s="830"/>
      <c r="AI37" s="830"/>
      <c r="AJ37" s="830"/>
      <c r="AK37" s="830"/>
      <c r="AL37" s="830"/>
      <c r="AM37" s="831">
        <f t="shared" si="53"/>
        <v>0</v>
      </c>
      <c r="AN37" s="1242">
        <f>+AM37/AM36</f>
        <v>0</v>
      </c>
      <c r="AO37" s="1240" t="s">
        <v>1459</v>
      </c>
      <c r="AP37" s="804"/>
      <c r="AQ37" s="1408"/>
      <c r="AT37" s="3756"/>
      <c r="AU37" s="1396" t="s">
        <v>1647</v>
      </c>
      <c r="AV37" s="863" t="s">
        <v>1201</v>
      </c>
      <c r="AW37" s="830"/>
      <c r="AX37" s="830"/>
      <c r="AY37" s="830"/>
      <c r="AZ37" s="830"/>
      <c r="BA37" s="830"/>
      <c r="BB37" s="830"/>
      <c r="BC37" s="830"/>
      <c r="BD37" s="830"/>
      <c r="BE37" s="830"/>
      <c r="BF37" s="830"/>
      <c r="BG37" s="830"/>
      <c r="BH37" s="830"/>
      <c r="BI37" s="831">
        <f t="shared" si="54"/>
        <v>0</v>
      </c>
      <c r="BJ37" s="1242">
        <f>+BI37/BI36</f>
        <v>0</v>
      </c>
      <c r="BK37" s="1240" t="s">
        <v>1459</v>
      </c>
      <c r="BL37" s="804"/>
      <c r="BM37" s="1408"/>
    </row>
    <row r="38" spans="1:65">
      <c r="A38" s="3737"/>
      <c r="B38" s="864" t="s">
        <v>1202</v>
      </c>
      <c r="C38" s="3749" t="s">
        <v>1195</v>
      </c>
      <c r="D38" s="862" t="s">
        <v>1212</v>
      </c>
      <c r="E38" s="833">
        <v>150</v>
      </c>
      <c r="F38" s="833">
        <v>150</v>
      </c>
      <c r="G38" s="833">
        <v>150</v>
      </c>
      <c r="H38" s="833">
        <v>150</v>
      </c>
      <c r="I38" s="833">
        <v>150</v>
      </c>
      <c r="J38" s="833">
        <v>150</v>
      </c>
      <c r="K38" s="833">
        <v>150</v>
      </c>
      <c r="L38" s="833">
        <v>150</v>
      </c>
      <c r="M38" s="833">
        <v>150</v>
      </c>
      <c r="N38" s="833">
        <v>150</v>
      </c>
      <c r="O38" s="833">
        <v>150</v>
      </c>
      <c r="P38" s="833">
        <v>150</v>
      </c>
      <c r="Q38" s="852">
        <f t="shared" si="52"/>
        <v>1800</v>
      </c>
      <c r="R38" s="844">
        <f>+Q38/Q7</f>
        <v>0.13636363636363635</v>
      </c>
      <c r="S38" s="853" t="str">
        <f>+"L/"&amp;D5</f>
        <v>L/千円</v>
      </c>
      <c r="T38" s="846">
        <f>+Q38*B39/Q7</f>
        <v>0.3572727272727273</v>
      </c>
      <c r="U38" s="847" t="str">
        <f>+"kg-CO2/"&amp;D5</f>
        <v>kg-CO2/千円</v>
      </c>
      <c r="X38" s="864" t="s">
        <v>1202</v>
      </c>
      <c r="Y38" s="3749" t="s">
        <v>1195</v>
      </c>
      <c r="Z38" s="862" t="s">
        <v>1039</v>
      </c>
      <c r="AA38" s="833">
        <v>90</v>
      </c>
      <c r="AB38" s="833"/>
      <c r="AC38" s="833"/>
      <c r="AD38" s="833"/>
      <c r="AE38" s="833"/>
      <c r="AF38" s="833"/>
      <c r="AG38" s="833"/>
      <c r="AH38" s="833"/>
      <c r="AI38" s="833"/>
      <c r="AJ38" s="833"/>
      <c r="AK38" s="833"/>
      <c r="AL38" s="833"/>
      <c r="AM38" s="852">
        <f t="shared" si="53"/>
        <v>90</v>
      </c>
      <c r="AN38" s="844">
        <f>+AM38/AM7</f>
        <v>6.8181818181818179E-3</v>
      </c>
      <c r="AO38" s="853" t="str">
        <f>+"L/"&amp;Z5</f>
        <v>L/千円</v>
      </c>
      <c r="AP38" s="846">
        <f>+AM38*X39/AM7</f>
        <v>1.7863636363636363E-2</v>
      </c>
      <c r="AQ38" s="847" t="str">
        <f>+"kg-CO2/"&amp;Z5</f>
        <v>kg-CO2/千円</v>
      </c>
      <c r="AT38" s="864" t="s">
        <v>1202</v>
      </c>
      <c r="AU38" s="3749" t="s">
        <v>1195</v>
      </c>
      <c r="AV38" s="862" t="s">
        <v>1039</v>
      </c>
      <c r="AW38" s="833">
        <v>90</v>
      </c>
      <c r="AX38" s="833"/>
      <c r="AY38" s="833"/>
      <c r="AZ38" s="833"/>
      <c r="BA38" s="833"/>
      <c r="BB38" s="833"/>
      <c r="BC38" s="833"/>
      <c r="BD38" s="833"/>
      <c r="BE38" s="833"/>
      <c r="BF38" s="833"/>
      <c r="BG38" s="833"/>
      <c r="BH38" s="833"/>
      <c r="BI38" s="852">
        <f t="shared" si="54"/>
        <v>90</v>
      </c>
      <c r="BJ38" s="844">
        <f>+BI38/BI7</f>
        <v>6.8181818181818179E-3</v>
      </c>
      <c r="BK38" s="853" t="str">
        <f>+"L/"&amp;AV5</f>
        <v>L/千円</v>
      </c>
      <c r="BL38" s="846">
        <f>+BI38*AT39/BI7</f>
        <v>1.7863636363636363E-2</v>
      </c>
      <c r="BM38" s="847" t="str">
        <f>+"kg-CO2/"&amp;AV5</f>
        <v>kg-CO2/千円</v>
      </c>
    </row>
    <row r="39" spans="1:65" ht="13.5" thickBot="1">
      <c r="A39" s="3737"/>
      <c r="B39" s="865">
        <f>+'4負荷'!J88</f>
        <v>2.62</v>
      </c>
      <c r="C39" s="3759"/>
      <c r="D39" s="872" t="s">
        <v>1201</v>
      </c>
      <c r="E39" s="835"/>
      <c r="F39" s="835"/>
      <c r="G39" s="835"/>
      <c r="H39" s="835"/>
      <c r="I39" s="835"/>
      <c r="J39" s="835"/>
      <c r="K39" s="835"/>
      <c r="L39" s="835"/>
      <c r="M39" s="835"/>
      <c r="N39" s="835"/>
      <c r="O39" s="835"/>
      <c r="P39" s="835"/>
      <c r="Q39" s="858">
        <f t="shared" si="52"/>
        <v>0</v>
      </c>
      <c r="R39" s="1243">
        <f>+Q39/Q38</f>
        <v>0</v>
      </c>
      <c r="S39" s="859" t="s">
        <v>1459</v>
      </c>
      <c r="T39" s="860"/>
      <c r="U39"/>
      <c r="X39" s="1829">
        <f>+B39</f>
        <v>2.62</v>
      </c>
      <c r="Y39" s="3759"/>
      <c r="Z39" s="872" t="s">
        <v>1201</v>
      </c>
      <c r="AA39" s="835"/>
      <c r="AB39" s="835"/>
      <c r="AC39" s="835"/>
      <c r="AD39" s="835"/>
      <c r="AE39" s="835"/>
      <c r="AF39" s="835"/>
      <c r="AG39" s="835"/>
      <c r="AH39" s="835"/>
      <c r="AI39" s="835"/>
      <c r="AJ39" s="835"/>
      <c r="AK39" s="835"/>
      <c r="AL39" s="835"/>
      <c r="AM39" s="858">
        <f t="shared" si="53"/>
        <v>0</v>
      </c>
      <c r="AN39" s="1243">
        <f>+AM39/AM38</f>
        <v>0</v>
      </c>
      <c r="AO39" s="859" t="s">
        <v>1459</v>
      </c>
      <c r="AP39" s="860"/>
      <c r="AQ39" s="1318"/>
      <c r="AT39" s="865">
        <f>+B39</f>
        <v>2.62</v>
      </c>
      <c r="AU39" s="3759"/>
      <c r="AV39" s="872" t="s">
        <v>1201</v>
      </c>
      <c r="AW39" s="835"/>
      <c r="AX39" s="835"/>
      <c r="AY39" s="835"/>
      <c r="AZ39" s="835"/>
      <c r="BA39" s="835"/>
      <c r="BB39" s="835"/>
      <c r="BC39" s="835"/>
      <c r="BD39" s="835"/>
      <c r="BE39" s="835"/>
      <c r="BF39" s="835"/>
      <c r="BG39" s="835"/>
      <c r="BH39" s="835"/>
      <c r="BI39" s="858">
        <f t="shared" si="54"/>
        <v>0</v>
      </c>
      <c r="BJ39" s="1243">
        <f>+BI39/BI38</f>
        <v>0</v>
      </c>
      <c r="BK39" s="859" t="s">
        <v>1459</v>
      </c>
      <c r="BL39" s="860"/>
      <c r="BM39" s="1318"/>
    </row>
    <row r="40" spans="1:65">
      <c r="A40" s="3737"/>
      <c r="B40" s="3756" t="s">
        <v>1215</v>
      </c>
      <c r="C40" s="3026">
        <f>+C5</f>
        <v>2023</v>
      </c>
      <c r="D40" s="843" t="s">
        <v>1211</v>
      </c>
      <c r="E40" s="827"/>
      <c r="F40" s="827"/>
      <c r="G40" s="827"/>
      <c r="H40" s="827"/>
      <c r="I40" s="827"/>
      <c r="J40" s="827"/>
      <c r="K40" s="827"/>
      <c r="L40" s="827"/>
      <c r="M40" s="827"/>
      <c r="N40" s="827"/>
      <c r="O40" s="827"/>
      <c r="P40" s="827"/>
      <c r="Q40" s="828">
        <f t="shared" si="52"/>
        <v>0</v>
      </c>
      <c r="R40" s="873">
        <f>+Q40/Q5</f>
        <v>0</v>
      </c>
      <c r="S40" s="845" t="str">
        <f>+"L/"&amp;D5</f>
        <v>L/千円</v>
      </c>
      <c r="T40">
        <f>+Q40*B43/Q5</f>
        <v>0</v>
      </c>
      <c r="U40" s="874" t="str">
        <f>+"kg-CO2/"&amp;D5</f>
        <v>kg-CO2/千円</v>
      </c>
      <c r="X40" s="3756" t="s">
        <v>1215</v>
      </c>
      <c r="Y40" s="1395">
        <v>2016</v>
      </c>
      <c r="Z40" s="843" t="s">
        <v>1039</v>
      </c>
      <c r="AA40" s="827"/>
      <c r="AB40" s="827"/>
      <c r="AC40" s="827"/>
      <c r="AD40" s="827"/>
      <c r="AE40" s="827"/>
      <c r="AF40" s="827"/>
      <c r="AG40" s="827"/>
      <c r="AH40" s="827"/>
      <c r="AI40" s="827"/>
      <c r="AJ40" s="827"/>
      <c r="AK40" s="827"/>
      <c r="AL40" s="827"/>
      <c r="AM40" s="828">
        <f t="shared" si="53"/>
        <v>0</v>
      </c>
      <c r="AN40" s="873">
        <f>+AM40/AM5</f>
        <v>0</v>
      </c>
      <c r="AO40" s="845" t="str">
        <f>+"L/"&amp;Z5</f>
        <v>L/千円</v>
      </c>
      <c r="AP40">
        <f>+AM40*X43/AM5</f>
        <v>0</v>
      </c>
      <c r="AQ40" s="874" t="str">
        <f>+"kg-CO2/"&amp;Z5</f>
        <v>kg-CO2/千円</v>
      </c>
      <c r="AT40" s="3756" t="s">
        <v>1215</v>
      </c>
      <c r="AU40" s="1395">
        <v>2016</v>
      </c>
      <c r="AV40" s="843" t="s">
        <v>1039</v>
      </c>
      <c r="AW40" s="827"/>
      <c r="AX40" s="827"/>
      <c r="AY40" s="827"/>
      <c r="AZ40" s="827"/>
      <c r="BA40" s="827"/>
      <c r="BB40" s="827"/>
      <c r="BC40" s="827"/>
      <c r="BD40" s="827"/>
      <c r="BE40" s="827"/>
      <c r="BF40" s="827"/>
      <c r="BG40" s="827"/>
      <c r="BH40" s="827"/>
      <c r="BI40" s="828">
        <f t="shared" si="54"/>
        <v>0</v>
      </c>
      <c r="BJ40" s="873">
        <f>+BI40/BI5</f>
        <v>0</v>
      </c>
      <c r="BK40" s="845" t="str">
        <f>+"L/"&amp;AV5</f>
        <v>L/千円</v>
      </c>
      <c r="BL40">
        <f>+BI40*AT43/BI5</f>
        <v>0</v>
      </c>
      <c r="BM40" s="874" t="str">
        <f>+"kg-CO2/"&amp;AV5</f>
        <v>kg-CO2/千円</v>
      </c>
    </row>
    <row r="41" spans="1:65">
      <c r="A41" s="3737"/>
      <c r="B41" s="3756"/>
      <c r="C41" s="1396" t="s">
        <v>1647</v>
      </c>
      <c r="D41" s="863" t="s">
        <v>1201</v>
      </c>
      <c r="E41" s="830"/>
      <c r="F41" s="830"/>
      <c r="G41" s="830"/>
      <c r="H41" s="830"/>
      <c r="I41" s="830"/>
      <c r="J41" s="830"/>
      <c r="K41" s="830"/>
      <c r="L41" s="830"/>
      <c r="M41" s="830"/>
      <c r="N41" s="830"/>
      <c r="O41" s="830"/>
      <c r="P41" s="830"/>
      <c r="Q41" s="831">
        <f t="shared" si="52"/>
        <v>0</v>
      </c>
      <c r="R41" s="1242" t="e">
        <f>+Q41/Q40</f>
        <v>#DIV/0!</v>
      </c>
      <c r="S41" s="1240" t="s">
        <v>1459</v>
      </c>
      <c r="T41" s="804"/>
      <c r="U41" s="804"/>
      <c r="X41" s="3756"/>
      <c r="Y41" s="1396" t="s">
        <v>1647</v>
      </c>
      <c r="Z41" s="863" t="s">
        <v>1201</v>
      </c>
      <c r="AA41" s="830"/>
      <c r="AB41" s="830"/>
      <c r="AC41" s="830"/>
      <c r="AD41" s="830"/>
      <c r="AE41" s="830"/>
      <c r="AF41" s="830"/>
      <c r="AG41" s="830"/>
      <c r="AH41" s="830"/>
      <c r="AI41" s="830"/>
      <c r="AJ41" s="830"/>
      <c r="AK41" s="830"/>
      <c r="AL41" s="830"/>
      <c r="AM41" s="831">
        <f t="shared" si="53"/>
        <v>0</v>
      </c>
      <c r="AN41" s="1242" t="e">
        <f>+AM41/AM40</f>
        <v>#DIV/0!</v>
      </c>
      <c r="AO41" s="1240" t="s">
        <v>1459</v>
      </c>
      <c r="AP41" s="804"/>
      <c r="AQ41" s="1408"/>
      <c r="AT41" s="3756"/>
      <c r="AU41" s="1396" t="s">
        <v>1647</v>
      </c>
      <c r="AV41" s="863" t="s">
        <v>1201</v>
      </c>
      <c r="AW41" s="830"/>
      <c r="AX41" s="830"/>
      <c r="AY41" s="830"/>
      <c r="AZ41" s="830"/>
      <c r="BA41" s="830"/>
      <c r="BB41" s="830"/>
      <c r="BC41" s="830"/>
      <c r="BD41" s="830"/>
      <c r="BE41" s="830"/>
      <c r="BF41" s="830"/>
      <c r="BG41" s="830"/>
      <c r="BH41" s="830"/>
      <c r="BI41" s="831">
        <f t="shared" si="54"/>
        <v>0</v>
      </c>
      <c r="BJ41" s="1242" t="e">
        <f>+BI41/BI40</f>
        <v>#DIV/0!</v>
      </c>
      <c r="BK41" s="1240" t="s">
        <v>1459</v>
      </c>
      <c r="BL41" s="804"/>
      <c r="BM41" s="1408"/>
    </row>
    <row r="42" spans="1:65">
      <c r="A42" s="3737"/>
      <c r="B42" s="864" t="s">
        <v>1202</v>
      </c>
      <c r="C42" s="3749" t="s">
        <v>1195</v>
      </c>
      <c r="D42" s="862" t="s">
        <v>1212</v>
      </c>
      <c r="E42" s="833"/>
      <c r="F42" s="833"/>
      <c r="G42" s="833"/>
      <c r="H42" s="833"/>
      <c r="I42" s="833"/>
      <c r="J42" s="833"/>
      <c r="K42" s="833"/>
      <c r="L42" s="833"/>
      <c r="M42" s="833"/>
      <c r="N42" s="833"/>
      <c r="O42" s="833"/>
      <c r="P42" s="833"/>
      <c r="Q42" s="852">
        <f t="shared" si="52"/>
        <v>0</v>
      </c>
      <c r="R42" s="844">
        <f>+Q42/Q7</f>
        <v>0</v>
      </c>
      <c r="S42" s="853" t="str">
        <f>+"L/"&amp;D5</f>
        <v>L/千円</v>
      </c>
      <c r="T42" s="846">
        <f>+Q42*B43/Q5</f>
        <v>0</v>
      </c>
      <c r="U42" s="847" t="str">
        <f>+"kg-CO2/"&amp;D5</f>
        <v>kg-CO2/千円</v>
      </c>
      <c r="X42" s="864" t="s">
        <v>1202</v>
      </c>
      <c r="Y42" s="3749" t="s">
        <v>1195</v>
      </c>
      <c r="Z42" s="862" t="s">
        <v>1039</v>
      </c>
      <c r="AA42" s="833"/>
      <c r="AB42" s="833"/>
      <c r="AC42" s="833"/>
      <c r="AD42" s="833"/>
      <c r="AE42" s="833"/>
      <c r="AF42" s="833"/>
      <c r="AG42" s="833"/>
      <c r="AH42" s="833"/>
      <c r="AI42" s="833"/>
      <c r="AJ42" s="833"/>
      <c r="AK42" s="833"/>
      <c r="AL42" s="833"/>
      <c r="AM42" s="852">
        <f t="shared" si="53"/>
        <v>0</v>
      </c>
      <c r="AN42" s="844">
        <f>+AM42/AM7</f>
        <v>0</v>
      </c>
      <c r="AO42" s="853" t="str">
        <f>+"L/"&amp;Z5</f>
        <v>L/千円</v>
      </c>
      <c r="AP42" s="846">
        <f>+AM42*X43/AM5</f>
        <v>0</v>
      </c>
      <c r="AQ42" s="847" t="str">
        <f>+"kg-CO2/"&amp;Z5</f>
        <v>kg-CO2/千円</v>
      </c>
      <c r="AT42" s="864" t="s">
        <v>1202</v>
      </c>
      <c r="AU42" s="3749" t="s">
        <v>1195</v>
      </c>
      <c r="AV42" s="862" t="s">
        <v>1039</v>
      </c>
      <c r="AW42" s="833"/>
      <c r="AX42" s="833"/>
      <c r="AY42" s="833"/>
      <c r="AZ42" s="833"/>
      <c r="BA42" s="833"/>
      <c r="BB42" s="833"/>
      <c r="BC42" s="833"/>
      <c r="BD42" s="833"/>
      <c r="BE42" s="833"/>
      <c r="BF42" s="833"/>
      <c r="BG42" s="833"/>
      <c r="BH42" s="833"/>
      <c r="BI42" s="852">
        <f t="shared" si="54"/>
        <v>0</v>
      </c>
      <c r="BJ42" s="844">
        <f>+BI42/BI7</f>
        <v>0</v>
      </c>
      <c r="BK42" s="853" t="str">
        <f>+"L/"&amp;AV5</f>
        <v>L/千円</v>
      </c>
      <c r="BL42" s="846">
        <f>+BI42*AT43/BI5</f>
        <v>0</v>
      </c>
      <c r="BM42" s="847" t="str">
        <f>+"kg-CO2/"&amp;AV5</f>
        <v>kg-CO2/千円</v>
      </c>
    </row>
    <row r="43" spans="1:65" ht="13.5" thickBot="1">
      <c r="A43" s="3737"/>
      <c r="B43" s="865">
        <f>+'4負荷'!J83</f>
        <v>2.75</v>
      </c>
      <c r="C43" s="3750"/>
      <c r="D43" s="871" t="s">
        <v>1201</v>
      </c>
      <c r="E43" s="835"/>
      <c r="F43" s="835"/>
      <c r="G43" s="835"/>
      <c r="H43" s="835"/>
      <c r="I43" s="835"/>
      <c r="J43" s="835"/>
      <c r="K43" s="835"/>
      <c r="L43" s="835"/>
      <c r="M43" s="835"/>
      <c r="N43" s="835"/>
      <c r="O43" s="835"/>
      <c r="P43" s="835"/>
      <c r="Q43" s="858">
        <f t="shared" si="52"/>
        <v>0</v>
      </c>
      <c r="R43" s="1243" t="e">
        <f>+Q43/Q42</f>
        <v>#DIV/0!</v>
      </c>
      <c r="S43" s="859" t="s">
        <v>1459</v>
      </c>
      <c r="T43" s="860"/>
      <c r="U43" s="133"/>
      <c r="X43" s="1829">
        <f>+B43</f>
        <v>2.75</v>
      </c>
      <c r="Y43" s="3750"/>
      <c r="Z43" s="871" t="s">
        <v>1201</v>
      </c>
      <c r="AA43" s="835"/>
      <c r="AB43" s="835"/>
      <c r="AC43" s="835"/>
      <c r="AD43" s="835"/>
      <c r="AE43" s="835"/>
      <c r="AF43" s="835"/>
      <c r="AG43" s="835"/>
      <c r="AH43" s="835"/>
      <c r="AI43" s="835"/>
      <c r="AJ43" s="835"/>
      <c r="AK43" s="835"/>
      <c r="AL43" s="835"/>
      <c r="AM43" s="858">
        <f t="shared" si="53"/>
        <v>0</v>
      </c>
      <c r="AN43" s="1243" t="e">
        <f>+AM43/AM42</f>
        <v>#DIV/0!</v>
      </c>
      <c r="AO43" s="859" t="s">
        <v>1459</v>
      </c>
      <c r="AP43" s="860"/>
      <c r="AQ43" s="875"/>
      <c r="AT43" s="865">
        <f>+B43</f>
        <v>2.75</v>
      </c>
      <c r="AU43" s="3750"/>
      <c r="AV43" s="871" t="s">
        <v>1201</v>
      </c>
      <c r="AW43" s="835"/>
      <c r="AX43" s="835"/>
      <c r="AY43" s="835"/>
      <c r="AZ43" s="835"/>
      <c r="BA43" s="835"/>
      <c r="BB43" s="835"/>
      <c r="BC43" s="835"/>
      <c r="BD43" s="835"/>
      <c r="BE43" s="835"/>
      <c r="BF43" s="835"/>
      <c r="BG43" s="835"/>
      <c r="BH43" s="835"/>
      <c r="BI43" s="858">
        <f t="shared" si="54"/>
        <v>0</v>
      </c>
      <c r="BJ43" s="1243" t="e">
        <f>+BI43/BI42</f>
        <v>#DIV/0!</v>
      </c>
      <c r="BK43" s="859" t="s">
        <v>1459</v>
      </c>
      <c r="BL43" s="860"/>
      <c r="BM43" s="875"/>
    </row>
    <row r="44" spans="1:65">
      <c r="A44" s="3737"/>
      <c r="B44" s="3756" t="s">
        <v>1021</v>
      </c>
      <c r="C44" s="3026">
        <f>+C5</f>
        <v>2023</v>
      </c>
      <c r="D44" s="862" t="s">
        <v>1216</v>
      </c>
      <c r="E44" s="827"/>
      <c r="F44" s="827"/>
      <c r="G44" s="827"/>
      <c r="H44" s="827"/>
      <c r="I44" s="827"/>
      <c r="J44" s="827"/>
      <c r="K44" s="827"/>
      <c r="L44" s="827"/>
      <c r="M44" s="827"/>
      <c r="N44" s="827"/>
      <c r="O44" s="827"/>
      <c r="P44" s="827"/>
      <c r="Q44" s="828">
        <f t="shared" si="52"/>
        <v>0</v>
      </c>
      <c r="R44" s="844">
        <f>+Q44/Q5</f>
        <v>0</v>
      </c>
      <c r="S44" s="853" t="str">
        <f>+"L/"&amp;D5</f>
        <v>L/千円</v>
      </c>
      <c r="T44" s="846">
        <f>+Q44*B47/Q5</f>
        <v>0</v>
      </c>
      <c r="U44" s="847" t="str">
        <f>+"kg-CO2/"&amp;D5</f>
        <v>kg-CO2/千円</v>
      </c>
      <c r="X44" s="3756" t="s">
        <v>1021</v>
      </c>
      <c r="Y44" s="1395">
        <v>2016</v>
      </c>
      <c r="Z44" s="862" t="s">
        <v>1039</v>
      </c>
      <c r="AA44" s="827"/>
      <c r="AB44" s="827"/>
      <c r="AC44" s="827"/>
      <c r="AD44" s="827"/>
      <c r="AE44" s="827"/>
      <c r="AF44" s="827"/>
      <c r="AG44" s="827"/>
      <c r="AH44" s="827"/>
      <c r="AI44" s="827"/>
      <c r="AJ44" s="827"/>
      <c r="AK44" s="827"/>
      <c r="AL44" s="827"/>
      <c r="AM44" s="828">
        <f t="shared" si="53"/>
        <v>0</v>
      </c>
      <c r="AN44" s="844">
        <f>+AM44/AM5</f>
        <v>0</v>
      </c>
      <c r="AO44" s="853" t="str">
        <f>+"L/"&amp;Z5</f>
        <v>L/千円</v>
      </c>
      <c r="AP44" s="846">
        <f>+AM44*X47/AM5</f>
        <v>0</v>
      </c>
      <c r="AQ44" s="847" t="str">
        <f>+"kg-CO2/"&amp;Z5</f>
        <v>kg-CO2/千円</v>
      </c>
      <c r="AT44" s="3756" t="s">
        <v>1021</v>
      </c>
      <c r="AU44" s="1395">
        <v>2016</v>
      </c>
      <c r="AV44" s="862" t="s">
        <v>1039</v>
      </c>
      <c r="AW44" s="827"/>
      <c r="AX44" s="827"/>
      <c r="AY44" s="827"/>
      <c r="AZ44" s="827"/>
      <c r="BA44" s="827"/>
      <c r="BB44" s="827"/>
      <c r="BC44" s="827"/>
      <c r="BD44" s="827"/>
      <c r="BE44" s="827"/>
      <c r="BF44" s="827"/>
      <c r="BG44" s="827"/>
      <c r="BH44" s="827"/>
      <c r="BI44" s="828">
        <f t="shared" si="54"/>
        <v>0</v>
      </c>
      <c r="BJ44" s="844">
        <f>+BI44/BI5</f>
        <v>0</v>
      </c>
      <c r="BK44" s="853" t="str">
        <f>+"L/"&amp;AV5</f>
        <v>L/千円</v>
      </c>
      <c r="BL44" s="846">
        <f>+BI44*AT47/BI5</f>
        <v>0</v>
      </c>
      <c r="BM44" s="847" t="str">
        <f>+"kg-CO2/"&amp;AV5</f>
        <v>kg-CO2/千円</v>
      </c>
    </row>
    <row r="45" spans="1:65">
      <c r="A45" s="3737"/>
      <c r="B45" s="3756"/>
      <c r="C45" s="1396" t="s">
        <v>1647</v>
      </c>
      <c r="D45" s="863" t="s">
        <v>1201</v>
      </c>
      <c r="E45" s="830"/>
      <c r="F45" s="830"/>
      <c r="G45" s="830"/>
      <c r="H45" s="830"/>
      <c r="I45" s="830"/>
      <c r="J45" s="830"/>
      <c r="K45" s="830"/>
      <c r="L45" s="830"/>
      <c r="M45" s="830"/>
      <c r="N45" s="830"/>
      <c r="O45" s="830"/>
      <c r="P45" s="830"/>
      <c r="Q45" s="831">
        <f t="shared" si="52"/>
        <v>0</v>
      </c>
      <c r="R45" s="1242" t="e">
        <f>+Q45/Q44</f>
        <v>#DIV/0!</v>
      </c>
      <c r="S45" s="1240" t="s">
        <v>1459</v>
      </c>
      <c r="T45" s="804"/>
      <c r="U45" s="804"/>
      <c r="X45" s="3756"/>
      <c r="Y45" s="1396" t="s">
        <v>1647</v>
      </c>
      <c r="Z45" s="863" t="s">
        <v>1201</v>
      </c>
      <c r="AA45" s="830"/>
      <c r="AB45" s="830"/>
      <c r="AC45" s="830"/>
      <c r="AD45" s="830"/>
      <c r="AE45" s="830"/>
      <c r="AF45" s="830"/>
      <c r="AG45" s="830"/>
      <c r="AH45" s="830"/>
      <c r="AI45" s="830"/>
      <c r="AJ45" s="830"/>
      <c r="AK45" s="830"/>
      <c r="AL45" s="830"/>
      <c r="AM45" s="831">
        <f t="shared" si="53"/>
        <v>0</v>
      </c>
      <c r="AN45" s="1242" t="e">
        <f>+AM45/AM44</f>
        <v>#DIV/0!</v>
      </c>
      <c r="AO45" s="1240" t="s">
        <v>1459</v>
      </c>
      <c r="AP45" s="804"/>
      <c r="AQ45" s="1408"/>
      <c r="AT45" s="3756"/>
      <c r="AU45" s="1396" t="s">
        <v>1647</v>
      </c>
      <c r="AV45" s="863" t="s">
        <v>1201</v>
      </c>
      <c r="AW45" s="830"/>
      <c r="AX45" s="830"/>
      <c r="AY45" s="830"/>
      <c r="AZ45" s="830"/>
      <c r="BA45" s="830"/>
      <c r="BB45" s="830"/>
      <c r="BC45" s="830"/>
      <c r="BD45" s="830"/>
      <c r="BE45" s="830"/>
      <c r="BF45" s="830"/>
      <c r="BG45" s="830"/>
      <c r="BH45" s="830"/>
      <c r="BI45" s="831">
        <f t="shared" si="54"/>
        <v>0</v>
      </c>
      <c r="BJ45" s="1242" t="e">
        <f>+BI45/BI44</f>
        <v>#DIV/0!</v>
      </c>
      <c r="BK45" s="1240" t="s">
        <v>1459</v>
      </c>
      <c r="BL45" s="804"/>
      <c r="BM45" s="1408"/>
    </row>
    <row r="46" spans="1:65">
      <c r="A46" s="3737"/>
      <c r="B46" s="864" t="s">
        <v>1202</v>
      </c>
      <c r="C46" s="3749" t="s">
        <v>1195</v>
      </c>
      <c r="D46" s="862" t="s">
        <v>1212</v>
      </c>
      <c r="E46" s="833"/>
      <c r="F46" s="833"/>
      <c r="G46" s="833"/>
      <c r="H46" s="833"/>
      <c r="I46" s="833"/>
      <c r="J46" s="833"/>
      <c r="K46" s="833"/>
      <c r="L46" s="833"/>
      <c r="M46" s="833"/>
      <c r="N46" s="833"/>
      <c r="O46" s="833"/>
      <c r="P46" s="833"/>
      <c r="Q46" s="852">
        <f t="shared" si="52"/>
        <v>0</v>
      </c>
      <c r="R46" s="844">
        <f>+Q46/Q7</f>
        <v>0</v>
      </c>
      <c r="S46" s="853" t="str">
        <f>+"L/"&amp;D5</f>
        <v>L/千円</v>
      </c>
      <c r="T46" s="846">
        <f>+Q46*B47/Q7</f>
        <v>0</v>
      </c>
      <c r="U46" s="847" t="str">
        <f>+"kg-CO2/"&amp;D5</f>
        <v>kg-CO2/千円</v>
      </c>
      <c r="X46" s="864" t="s">
        <v>1202</v>
      </c>
      <c r="Y46" s="3749" t="s">
        <v>1195</v>
      </c>
      <c r="Z46" s="862" t="s">
        <v>1039</v>
      </c>
      <c r="AA46" s="833"/>
      <c r="AB46" s="833"/>
      <c r="AC46" s="833"/>
      <c r="AD46" s="833"/>
      <c r="AE46" s="833"/>
      <c r="AF46" s="833"/>
      <c r="AG46" s="833"/>
      <c r="AH46" s="833"/>
      <c r="AI46" s="833"/>
      <c r="AJ46" s="833"/>
      <c r="AK46" s="833"/>
      <c r="AL46" s="833"/>
      <c r="AM46" s="852">
        <f t="shared" si="53"/>
        <v>0</v>
      </c>
      <c r="AN46" s="844">
        <f>+AM46/AM7</f>
        <v>0</v>
      </c>
      <c r="AO46" s="853" t="str">
        <f>+"L/"&amp;Z5</f>
        <v>L/千円</v>
      </c>
      <c r="AP46" s="846">
        <f>+AM46*X47/AM7</f>
        <v>0</v>
      </c>
      <c r="AQ46" s="847" t="str">
        <f>+"kg-CO2/"&amp;Z5</f>
        <v>kg-CO2/千円</v>
      </c>
      <c r="AT46" s="864" t="s">
        <v>1202</v>
      </c>
      <c r="AU46" s="3749" t="s">
        <v>1195</v>
      </c>
      <c r="AV46" s="862" t="s">
        <v>1039</v>
      </c>
      <c r="AW46" s="833"/>
      <c r="AX46" s="833"/>
      <c r="AY46" s="833"/>
      <c r="AZ46" s="833"/>
      <c r="BA46" s="833"/>
      <c r="BB46" s="833"/>
      <c r="BC46" s="833"/>
      <c r="BD46" s="833"/>
      <c r="BE46" s="833"/>
      <c r="BF46" s="833"/>
      <c r="BG46" s="833"/>
      <c r="BH46" s="833"/>
      <c r="BI46" s="852">
        <f t="shared" si="54"/>
        <v>0</v>
      </c>
      <c r="BJ46" s="844">
        <f>+BI46/BI7</f>
        <v>0</v>
      </c>
      <c r="BK46" s="853" t="str">
        <f>+"L/"&amp;AV5</f>
        <v>L/千円</v>
      </c>
      <c r="BL46" s="846">
        <f>+BI46*AT47/BI7</f>
        <v>0</v>
      </c>
      <c r="BM46" s="847" t="str">
        <f>+"kg-CO2/"&amp;AV5</f>
        <v>kg-CO2/千円</v>
      </c>
    </row>
    <row r="47" spans="1:65" ht="13.9" customHeight="1" thickBot="1">
      <c r="A47" s="3738"/>
      <c r="B47" s="865">
        <f>+'4負荷'!J82</f>
        <v>2.5</v>
      </c>
      <c r="C47" s="3750"/>
      <c r="D47" s="871" t="s">
        <v>1201</v>
      </c>
      <c r="E47" s="835"/>
      <c r="F47" s="835"/>
      <c r="G47" s="835"/>
      <c r="H47" s="835"/>
      <c r="I47" s="835"/>
      <c r="J47" s="835"/>
      <c r="K47" s="835"/>
      <c r="L47" s="835"/>
      <c r="M47" s="835"/>
      <c r="N47" s="835"/>
      <c r="O47" s="835"/>
      <c r="P47" s="835"/>
      <c r="Q47" s="836">
        <f t="shared" si="52"/>
        <v>0</v>
      </c>
      <c r="R47" s="1243" t="e">
        <f>+Q47/Q46</f>
        <v>#DIV/0!</v>
      </c>
      <c r="S47" s="859" t="s">
        <v>1459</v>
      </c>
      <c r="T47" s="860"/>
      <c r="U47" s="875"/>
      <c r="X47" s="1829">
        <f>+B47</f>
        <v>2.5</v>
      </c>
      <c r="Y47" s="3750"/>
      <c r="Z47" s="871" t="s">
        <v>1201</v>
      </c>
      <c r="AA47" s="835"/>
      <c r="AB47" s="835"/>
      <c r="AC47" s="835"/>
      <c r="AD47" s="835"/>
      <c r="AE47" s="835"/>
      <c r="AF47" s="835"/>
      <c r="AG47" s="835"/>
      <c r="AH47" s="835"/>
      <c r="AI47" s="835"/>
      <c r="AJ47" s="835"/>
      <c r="AK47" s="835"/>
      <c r="AL47" s="835"/>
      <c r="AM47" s="836">
        <f t="shared" si="53"/>
        <v>0</v>
      </c>
      <c r="AN47" s="1243" t="e">
        <f>+AM47/AM46</f>
        <v>#DIV/0!</v>
      </c>
      <c r="AO47" s="859" t="s">
        <v>1459</v>
      </c>
      <c r="AP47" s="860"/>
      <c r="AQ47" s="875"/>
      <c r="AT47" s="865">
        <f>+B47</f>
        <v>2.5</v>
      </c>
      <c r="AU47" s="3750"/>
      <c r="AV47" s="871" t="s">
        <v>1201</v>
      </c>
      <c r="AW47" s="835"/>
      <c r="AX47" s="835"/>
      <c r="AY47" s="835"/>
      <c r="AZ47" s="835"/>
      <c r="BA47" s="835"/>
      <c r="BB47" s="835"/>
      <c r="BC47" s="835"/>
      <c r="BD47" s="835"/>
      <c r="BE47" s="835"/>
      <c r="BF47" s="835"/>
      <c r="BG47" s="835"/>
      <c r="BH47" s="835"/>
      <c r="BI47" s="836">
        <f t="shared" si="54"/>
        <v>0</v>
      </c>
      <c r="BJ47" s="1243" t="e">
        <f>+BI47/BI46</f>
        <v>#DIV/0!</v>
      </c>
      <c r="BK47" s="859" t="s">
        <v>1459</v>
      </c>
      <c r="BL47" s="860"/>
      <c r="BM47" s="875"/>
    </row>
    <row r="48" spans="1:65" ht="13.9" customHeight="1">
      <c r="E48" s="876"/>
      <c r="F48" s="876"/>
      <c r="G48" s="876"/>
      <c r="H48" s="876"/>
      <c r="I48" s="876"/>
      <c r="J48" s="876"/>
      <c r="K48" s="876"/>
      <c r="L48" s="876"/>
      <c r="M48" s="876"/>
      <c r="N48" s="876"/>
      <c r="O48" s="876"/>
      <c r="P48" s="876"/>
      <c r="Q48" s="876"/>
      <c r="R48" s="876"/>
      <c r="S48" s="876"/>
      <c r="AA48" s="876"/>
      <c r="AB48" s="876"/>
      <c r="AC48" s="876"/>
      <c r="AD48" s="876"/>
      <c r="AE48" s="876"/>
      <c r="AF48" s="876"/>
      <c r="AG48" s="876"/>
      <c r="AH48" s="876"/>
      <c r="AI48" s="876"/>
      <c r="AJ48" s="876"/>
      <c r="AK48" s="876"/>
      <c r="AL48" s="876"/>
      <c r="AM48" s="876"/>
      <c r="AN48" s="876"/>
      <c r="AO48" s="876"/>
      <c r="AW48" s="876"/>
      <c r="AX48" s="876"/>
      <c r="AY48" s="876"/>
      <c r="AZ48" s="876"/>
      <c r="BA48" s="876"/>
      <c r="BB48" s="876"/>
      <c r="BC48" s="876"/>
      <c r="BD48" s="876"/>
      <c r="BE48" s="876"/>
      <c r="BF48" s="876"/>
      <c r="BG48" s="876"/>
      <c r="BH48" s="876"/>
      <c r="BI48" s="876"/>
      <c r="BJ48" s="876"/>
      <c r="BK48" s="876"/>
    </row>
    <row r="49" spans="1:65" ht="13.9" customHeight="1" thickBot="1">
      <c r="A49" s="816" t="s">
        <v>1217</v>
      </c>
      <c r="C49" s="855" t="s">
        <v>3266</v>
      </c>
      <c r="D49" s="3025" t="s">
        <v>864</v>
      </c>
      <c r="E49" s="855" t="s">
        <v>3267</v>
      </c>
      <c r="F49" s="3025" t="s">
        <v>865</v>
      </c>
      <c r="G49" s="855" t="s">
        <v>3268</v>
      </c>
      <c r="W49" s="816" t="s">
        <v>1217</v>
      </c>
      <c r="AB49" s="877"/>
      <c r="AS49" s="816" t="s">
        <v>1217</v>
      </c>
      <c r="AX49" s="877"/>
    </row>
    <row r="50" spans="1:65" ht="13.9" customHeight="1" thickBot="1">
      <c r="B50" s="840"/>
      <c r="C50" s="821"/>
      <c r="D50" s="841" t="s">
        <v>129</v>
      </c>
      <c r="E50" s="932" t="str">
        <f t="shared" ref="E50:P50" si="57">+E4</f>
        <v>4月</v>
      </c>
      <c r="F50" s="932" t="str">
        <f t="shared" si="57"/>
        <v>5月</v>
      </c>
      <c r="G50" s="932" t="str">
        <f t="shared" si="57"/>
        <v>6月</v>
      </c>
      <c r="H50" s="932" t="str">
        <f t="shared" si="57"/>
        <v>7月</v>
      </c>
      <c r="I50" s="932" t="str">
        <f t="shared" si="57"/>
        <v>8月</v>
      </c>
      <c r="J50" s="932" t="str">
        <f t="shared" si="57"/>
        <v>9月</v>
      </c>
      <c r="K50" s="932" t="str">
        <f t="shared" si="57"/>
        <v>10月</v>
      </c>
      <c r="L50" s="932" t="str">
        <f t="shared" si="57"/>
        <v>11月</v>
      </c>
      <c r="M50" s="932" t="str">
        <f t="shared" si="57"/>
        <v>12月</v>
      </c>
      <c r="N50" s="932" t="str">
        <f t="shared" si="57"/>
        <v>1月</v>
      </c>
      <c r="O50" s="932" t="str">
        <f t="shared" si="57"/>
        <v>2月</v>
      </c>
      <c r="P50" s="932" t="str">
        <f t="shared" si="57"/>
        <v>3月</v>
      </c>
      <c r="Q50" s="824" t="s">
        <v>188</v>
      </c>
      <c r="R50" s="825"/>
      <c r="S50" s="825"/>
      <c r="X50" s="840"/>
      <c r="Y50" s="821"/>
      <c r="Z50" s="841" t="s">
        <v>129</v>
      </c>
      <c r="AA50" s="932" t="str">
        <f t="shared" ref="AA50:AL50" si="58">+AA4</f>
        <v>4月</v>
      </c>
      <c r="AB50" s="932" t="str">
        <f t="shared" si="58"/>
        <v>5月</v>
      </c>
      <c r="AC50" s="932" t="str">
        <f t="shared" si="58"/>
        <v>6月</v>
      </c>
      <c r="AD50" s="932" t="str">
        <f t="shared" si="58"/>
        <v>7月</v>
      </c>
      <c r="AE50" s="932" t="str">
        <f t="shared" si="58"/>
        <v>8月</v>
      </c>
      <c r="AF50" s="932" t="str">
        <f t="shared" si="58"/>
        <v>9月</v>
      </c>
      <c r="AG50" s="932" t="str">
        <f t="shared" si="58"/>
        <v>10月</v>
      </c>
      <c r="AH50" s="932" t="str">
        <f t="shared" si="58"/>
        <v>11月</v>
      </c>
      <c r="AI50" s="932" t="str">
        <f t="shared" si="58"/>
        <v>12月</v>
      </c>
      <c r="AJ50" s="932" t="str">
        <f t="shared" si="58"/>
        <v>1月</v>
      </c>
      <c r="AK50" s="932" t="str">
        <f t="shared" si="58"/>
        <v>2月</v>
      </c>
      <c r="AL50" s="932" t="str">
        <f t="shared" si="58"/>
        <v>3月</v>
      </c>
      <c r="AM50" s="824" t="s">
        <v>188</v>
      </c>
      <c r="AN50" s="825"/>
      <c r="AO50" s="825"/>
      <c r="AT50" s="840"/>
      <c r="AU50" s="821"/>
      <c r="AV50" s="841" t="s">
        <v>129</v>
      </c>
      <c r="AW50" s="932" t="str">
        <f t="shared" ref="AW50:BH50" si="59">+AW4</f>
        <v>4月</v>
      </c>
      <c r="AX50" s="932" t="str">
        <f t="shared" si="59"/>
        <v>5月</v>
      </c>
      <c r="AY50" s="932" t="str">
        <f t="shared" si="59"/>
        <v>6月</v>
      </c>
      <c r="AZ50" s="932" t="str">
        <f t="shared" si="59"/>
        <v>7月</v>
      </c>
      <c r="BA50" s="932" t="str">
        <f t="shared" si="59"/>
        <v>8月</v>
      </c>
      <c r="BB50" s="932" t="str">
        <f t="shared" si="59"/>
        <v>9月</v>
      </c>
      <c r="BC50" s="932" t="str">
        <f t="shared" si="59"/>
        <v>10月</v>
      </c>
      <c r="BD50" s="932" t="str">
        <f t="shared" si="59"/>
        <v>11月</v>
      </c>
      <c r="BE50" s="932" t="str">
        <f t="shared" si="59"/>
        <v>12月</v>
      </c>
      <c r="BF50" s="932" t="str">
        <f t="shared" si="59"/>
        <v>1月</v>
      </c>
      <c r="BG50" s="932" t="str">
        <f t="shared" si="59"/>
        <v>2月</v>
      </c>
      <c r="BH50" s="932" t="str">
        <f t="shared" si="59"/>
        <v>3月</v>
      </c>
      <c r="BI50" s="824" t="s">
        <v>188</v>
      </c>
      <c r="BJ50" s="825"/>
      <c r="BK50" s="825"/>
    </row>
    <row r="51" spans="1:65" ht="13.9" customHeight="1">
      <c r="B51" s="3760" t="s">
        <v>228</v>
      </c>
      <c r="C51" s="3026">
        <v>2017</v>
      </c>
      <c r="D51" s="843" t="s">
        <v>1200</v>
      </c>
      <c r="E51" s="827"/>
      <c r="F51" s="827"/>
      <c r="G51" s="827"/>
      <c r="H51" s="827"/>
      <c r="I51" s="827"/>
      <c r="J51" s="827"/>
      <c r="K51" s="827"/>
      <c r="L51" s="827"/>
      <c r="M51" s="827"/>
      <c r="N51" s="827"/>
      <c r="O51" s="827"/>
      <c r="P51" s="827"/>
      <c r="Q51" s="828">
        <f>SUM(E51:P51)</f>
        <v>0</v>
      </c>
      <c r="R51" s="829"/>
      <c r="S51" s="829"/>
      <c r="X51" s="3760" t="s">
        <v>228</v>
      </c>
      <c r="Y51" s="1395">
        <v>2016</v>
      </c>
      <c r="Z51" s="843" t="s">
        <v>1200</v>
      </c>
      <c r="AA51" s="827"/>
      <c r="AB51" s="827"/>
      <c r="AC51" s="827"/>
      <c r="AD51" s="827"/>
      <c r="AE51" s="827"/>
      <c r="AF51" s="827"/>
      <c r="AG51" s="827"/>
      <c r="AH51" s="827"/>
      <c r="AI51" s="827"/>
      <c r="AJ51" s="827"/>
      <c r="AK51" s="827"/>
      <c r="AL51" s="827"/>
      <c r="AM51" s="828">
        <f>SUM(AA51:AL51)</f>
        <v>0</v>
      </c>
      <c r="AN51" s="829"/>
      <c r="AO51" s="829"/>
      <c r="AT51" s="3760" t="s">
        <v>228</v>
      </c>
      <c r="AU51" s="1395">
        <v>2016</v>
      </c>
      <c r="AV51" s="843" t="s">
        <v>1200</v>
      </c>
      <c r="AW51" s="827"/>
      <c r="AX51" s="827"/>
      <c r="AY51" s="827"/>
      <c r="AZ51" s="827"/>
      <c r="BA51" s="827"/>
      <c r="BB51" s="827"/>
      <c r="BC51" s="827"/>
      <c r="BD51" s="827"/>
      <c r="BE51" s="827"/>
      <c r="BF51" s="827"/>
      <c r="BG51" s="827"/>
      <c r="BH51" s="827"/>
      <c r="BI51" s="828">
        <f>SUM(AW51:BH51)</f>
        <v>0</v>
      </c>
      <c r="BJ51" s="829"/>
      <c r="BK51" s="829"/>
    </row>
    <row r="52" spans="1:65" ht="13.9" customHeight="1">
      <c r="B52" s="3747"/>
      <c r="C52" s="1396" t="s">
        <v>1648</v>
      </c>
      <c r="D52" s="848" t="s">
        <v>1201</v>
      </c>
      <c r="E52" s="830"/>
      <c r="F52" s="830"/>
      <c r="G52" s="830"/>
      <c r="H52" s="830"/>
      <c r="I52" s="830"/>
      <c r="J52" s="830"/>
      <c r="K52" s="830"/>
      <c r="L52" s="830"/>
      <c r="M52" s="830"/>
      <c r="N52" s="830"/>
      <c r="O52" s="830"/>
      <c r="P52" s="830"/>
      <c r="Q52" s="831">
        <f>SUM(E52:P52)</f>
        <v>0</v>
      </c>
      <c r="R52" s="829"/>
      <c r="S52" s="829"/>
      <c r="X52" s="3747"/>
      <c r="Y52" s="1396" t="s">
        <v>1648</v>
      </c>
      <c r="Z52" s="848" t="s">
        <v>1201</v>
      </c>
      <c r="AA52" s="830"/>
      <c r="AB52" s="830"/>
      <c r="AC52" s="830"/>
      <c r="AD52" s="830"/>
      <c r="AE52" s="830"/>
      <c r="AF52" s="830"/>
      <c r="AG52" s="830"/>
      <c r="AH52" s="830"/>
      <c r="AI52" s="830"/>
      <c r="AJ52" s="830"/>
      <c r="AK52" s="830"/>
      <c r="AL52" s="830"/>
      <c r="AM52" s="831">
        <f>SUM(AA52:AL52)</f>
        <v>0</v>
      </c>
      <c r="AN52" s="829"/>
      <c r="AO52" s="829"/>
      <c r="AT52" s="3747"/>
      <c r="AU52" s="1396" t="s">
        <v>1648</v>
      </c>
      <c r="AV52" s="848" t="s">
        <v>1201</v>
      </c>
      <c r="AW52" s="830"/>
      <c r="AX52" s="830"/>
      <c r="AY52" s="830"/>
      <c r="AZ52" s="830"/>
      <c r="BA52" s="830"/>
      <c r="BB52" s="830"/>
      <c r="BC52" s="830"/>
      <c r="BD52" s="830"/>
      <c r="BE52" s="830"/>
      <c r="BF52" s="830"/>
      <c r="BG52" s="830"/>
      <c r="BH52" s="830"/>
      <c r="BI52" s="831">
        <f>SUM(AW52:BH52)</f>
        <v>0</v>
      </c>
      <c r="BJ52" s="829"/>
      <c r="BK52" s="829"/>
    </row>
    <row r="53" spans="1:65" ht="13.9" customHeight="1">
      <c r="B53" s="3747"/>
      <c r="C53" s="3749" t="s">
        <v>1195</v>
      </c>
      <c r="D53" s="851" t="s">
        <v>1203</v>
      </c>
      <c r="E53" s="833"/>
      <c r="F53" s="833"/>
      <c r="G53" s="833"/>
      <c r="H53" s="833"/>
      <c r="I53" s="833"/>
      <c r="J53" s="833"/>
      <c r="K53" s="833"/>
      <c r="L53" s="833"/>
      <c r="M53" s="833"/>
      <c r="N53" s="833"/>
      <c r="O53" s="833"/>
      <c r="P53" s="833"/>
      <c r="Q53" s="852">
        <f>SUM(E53:P53)</f>
        <v>0</v>
      </c>
      <c r="R53" s="829"/>
      <c r="S53" s="829"/>
      <c r="X53" s="3747"/>
      <c r="Y53" s="3749" t="s">
        <v>1195</v>
      </c>
      <c r="Z53" s="851" t="s">
        <v>1200</v>
      </c>
      <c r="AA53" s="833"/>
      <c r="AB53" s="833"/>
      <c r="AC53" s="833"/>
      <c r="AD53" s="833"/>
      <c r="AE53" s="833"/>
      <c r="AF53" s="833"/>
      <c r="AG53" s="833"/>
      <c r="AH53" s="833"/>
      <c r="AI53" s="833"/>
      <c r="AJ53" s="833"/>
      <c r="AK53" s="833"/>
      <c r="AL53" s="833"/>
      <c r="AM53" s="852">
        <f>SUM(AA53:AL53)</f>
        <v>0</v>
      </c>
      <c r="AN53" s="829"/>
      <c r="AO53" s="829"/>
      <c r="AT53" s="3747"/>
      <c r="AU53" s="3749" t="s">
        <v>1195</v>
      </c>
      <c r="AV53" s="851" t="s">
        <v>1200</v>
      </c>
      <c r="AW53" s="833"/>
      <c r="AX53" s="833"/>
      <c r="AY53" s="833"/>
      <c r="AZ53" s="833"/>
      <c r="BA53" s="833"/>
      <c r="BB53" s="833"/>
      <c r="BC53" s="833"/>
      <c r="BD53" s="833"/>
      <c r="BE53" s="833"/>
      <c r="BF53" s="833"/>
      <c r="BG53" s="833"/>
      <c r="BH53" s="833"/>
      <c r="BI53" s="852">
        <f>SUM(AW53:BH53)</f>
        <v>0</v>
      </c>
      <c r="BJ53" s="829"/>
      <c r="BK53" s="829"/>
    </row>
    <row r="54" spans="1:65" ht="13.9" customHeight="1" thickBot="1">
      <c r="B54" s="3748"/>
      <c r="C54" s="3750"/>
      <c r="D54" s="857" t="s">
        <v>1201</v>
      </c>
      <c r="E54" s="835"/>
      <c r="F54" s="835"/>
      <c r="G54" s="835"/>
      <c r="H54" s="835"/>
      <c r="I54" s="835"/>
      <c r="J54" s="835"/>
      <c r="K54" s="835"/>
      <c r="L54" s="835"/>
      <c r="M54" s="835"/>
      <c r="N54" s="835"/>
      <c r="O54" s="835"/>
      <c r="P54" s="835"/>
      <c r="Q54" s="836">
        <f>SUM(E54:P54)</f>
        <v>0</v>
      </c>
      <c r="R54" s="829"/>
      <c r="S54" s="829"/>
      <c r="X54" s="3748"/>
      <c r="Y54" s="3750"/>
      <c r="Z54" s="857" t="s">
        <v>1201</v>
      </c>
      <c r="AA54" s="835"/>
      <c r="AB54" s="835"/>
      <c r="AC54" s="835"/>
      <c r="AD54" s="835"/>
      <c r="AE54" s="835"/>
      <c r="AF54" s="835"/>
      <c r="AG54" s="835"/>
      <c r="AH54" s="835"/>
      <c r="AI54" s="835"/>
      <c r="AJ54" s="835"/>
      <c r="AK54" s="835"/>
      <c r="AL54" s="835"/>
      <c r="AM54" s="836">
        <f>SUM(AA54:AL54)</f>
        <v>0</v>
      </c>
      <c r="AN54" s="829"/>
      <c r="AO54" s="829"/>
      <c r="AT54" s="3748"/>
      <c r="AU54" s="3750"/>
      <c r="AV54" s="857" t="s">
        <v>1201</v>
      </c>
      <c r="AW54" s="835"/>
      <c r="AX54" s="835"/>
      <c r="AY54" s="835"/>
      <c r="AZ54" s="835"/>
      <c r="BA54" s="835"/>
      <c r="BB54" s="835"/>
      <c r="BC54" s="835"/>
      <c r="BD54" s="835"/>
      <c r="BE54" s="835"/>
      <c r="BF54" s="835"/>
      <c r="BG54" s="835"/>
      <c r="BH54" s="835"/>
      <c r="BI54" s="836">
        <f>SUM(AW54:BH54)</f>
        <v>0</v>
      </c>
      <c r="BJ54" s="829"/>
      <c r="BK54" s="829"/>
    </row>
    <row r="55" spans="1:65" ht="13.9" customHeight="1">
      <c r="B55" s="837"/>
      <c r="C55" s="837"/>
      <c r="D55" s="838"/>
      <c r="E55" s="878"/>
      <c r="F55" s="878"/>
      <c r="G55" s="878"/>
      <c r="H55" s="878"/>
      <c r="I55" s="878"/>
      <c r="J55" s="878"/>
      <c r="K55" s="878"/>
      <c r="L55" s="878"/>
      <c r="M55" s="878"/>
      <c r="N55" s="878"/>
      <c r="O55" s="878"/>
      <c r="P55" s="878"/>
      <c r="Q55" s="879"/>
      <c r="R55" s="879"/>
      <c r="S55" s="879"/>
      <c r="X55" s="837"/>
      <c r="Y55" s="837"/>
      <c r="Z55" s="838"/>
      <c r="AA55" s="878"/>
      <c r="AB55" s="878"/>
      <c r="AC55" s="878"/>
      <c r="AD55" s="878"/>
      <c r="AE55" s="878"/>
      <c r="AF55" s="878"/>
      <c r="AG55" s="878"/>
      <c r="AH55" s="878"/>
      <c r="AI55" s="878"/>
      <c r="AJ55" s="878"/>
      <c r="AK55" s="878"/>
      <c r="AL55" s="878"/>
      <c r="AM55" s="879"/>
      <c r="AN55" s="879"/>
      <c r="AO55" s="879"/>
      <c r="AT55" s="837"/>
      <c r="AU55" s="837"/>
      <c r="AV55" s="838"/>
      <c r="AW55" s="878"/>
      <c r="AX55" s="878"/>
      <c r="AY55" s="878"/>
      <c r="AZ55" s="878"/>
      <c r="BA55" s="878"/>
      <c r="BB55" s="878"/>
      <c r="BC55" s="878"/>
      <c r="BD55" s="878"/>
      <c r="BE55" s="878"/>
      <c r="BF55" s="878"/>
      <c r="BG55" s="878"/>
      <c r="BH55" s="878"/>
      <c r="BI55" s="879"/>
      <c r="BJ55" s="879"/>
      <c r="BK55" s="879"/>
    </row>
    <row r="56" spans="1:65" ht="13.5" thickBot="1">
      <c r="A56" s="816" t="s">
        <v>1318</v>
      </c>
      <c r="B56" s="816"/>
      <c r="C56" s="816" t="s">
        <v>1685</v>
      </c>
      <c r="D56" s="816"/>
      <c r="E56" s="876"/>
      <c r="G56" s="876"/>
      <c r="H56" s="876"/>
      <c r="I56" s="876"/>
      <c r="J56" s="876"/>
      <c r="K56" s="876"/>
      <c r="L56" s="876"/>
      <c r="M56" s="876"/>
      <c r="N56" s="876"/>
      <c r="O56" s="876"/>
      <c r="P56" s="876"/>
      <c r="Q56" s="876"/>
      <c r="R56" s="876"/>
      <c r="S56" s="876"/>
      <c r="W56" s="816" t="s">
        <v>1318</v>
      </c>
      <c r="X56" s="816"/>
      <c r="Y56" s="816"/>
      <c r="Z56" s="816"/>
      <c r="AA56" s="876"/>
      <c r="AC56" s="876"/>
      <c r="AD56" s="876"/>
      <c r="AE56" s="876"/>
      <c r="AF56" s="876"/>
      <c r="AG56" s="876"/>
      <c r="AH56" s="876"/>
      <c r="AI56" s="876"/>
      <c r="AJ56" s="876"/>
      <c r="AK56" s="876"/>
      <c r="AL56" s="876"/>
      <c r="AM56" s="876"/>
      <c r="AN56" s="876"/>
      <c r="AO56" s="876"/>
      <c r="AS56" s="816" t="s">
        <v>1318</v>
      </c>
      <c r="AT56" s="816"/>
      <c r="AU56" s="816"/>
      <c r="AV56" s="816"/>
      <c r="AW56" s="876"/>
      <c r="AY56" s="876"/>
      <c r="AZ56" s="876"/>
      <c r="BA56" s="876"/>
      <c r="BB56" s="876"/>
      <c r="BC56" s="876"/>
      <c r="BD56" s="876"/>
      <c r="BE56" s="876"/>
      <c r="BF56" s="876"/>
      <c r="BG56" s="876"/>
      <c r="BH56" s="876"/>
      <c r="BI56" s="876"/>
      <c r="BJ56" s="876"/>
      <c r="BK56" s="876"/>
    </row>
    <row r="57" spans="1:65" ht="13.5" thickBot="1">
      <c r="B57" s="880"/>
      <c r="C57" s="881"/>
      <c r="D57" s="882" t="s">
        <v>129</v>
      </c>
      <c r="E57" s="882" t="str">
        <f t="shared" ref="E57:P57" si="60">+E13</f>
        <v>4月</v>
      </c>
      <c r="F57" s="882" t="str">
        <f t="shared" si="60"/>
        <v>5月</v>
      </c>
      <c r="G57" s="882" t="str">
        <f t="shared" si="60"/>
        <v>6月</v>
      </c>
      <c r="H57" s="882" t="str">
        <f t="shared" si="60"/>
        <v>7月</v>
      </c>
      <c r="I57" s="882" t="str">
        <f t="shared" si="60"/>
        <v>8月</v>
      </c>
      <c r="J57" s="882" t="str">
        <f t="shared" si="60"/>
        <v>9月</v>
      </c>
      <c r="K57" s="882" t="str">
        <f t="shared" si="60"/>
        <v>10月</v>
      </c>
      <c r="L57" s="882" t="str">
        <f t="shared" si="60"/>
        <v>11月</v>
      </c>
      <c r="M57" s="882" t="str">
        <f t="shared" si="60"/>
        <v>12月</v>
      </c>
      <c r="N57" s="882" t="str">
        <f t="shared" si="60"/>
        <v>1月</v>
      </c>
      <c r="O57" s="882" t="str">
        <f t="shared" si="60"/>
        <v>2月</v>
      </c>
      <c r="P57" s="882" t="str">
        <f t="shared" si="60"/>
        <v>3月</v>
      </c>
      <c r="Q57" s="883" t="s">
        <v>188</v>
      </c>
      <c r="R57" s="825"/>
      <c r="S57" s="825"/>
      <c r="T57" s="825"/>
      <c r="U57" s="825"/>
      <c r="V57" s="818"/>
      <c r="X57" s="880"/>
      <c r="Y57" s="881"/>
      <c r="Z57" s="882" t="s">
        <v>129</v>
      </c>
      <c r="AA57" s="882" t="str">
        <f t="shared" ref="AA57:AL57" si="61">+AA13</f>
        <v>4月</v>
      </c>
      <c r="AB57" s="882" t="str">
        <f t="shared" si="61"/>
        <v>5月</v>
      </c>
      <c r="AC57" s="882" t="str">
        <f t="shared" si="61"/>
        <v>6月</v>
      </c>
      <c r="AD57" s="882" t="str">
        <f t="shared" si="61"/>
        <v>7月</v>
      </c>
      <c r="AE57" s="882" t="str">
        <f t="shared" si="61"/>
        <v>8月</v>
      </c>
      <c r="AF57" s="882" t="str">
        <f t="shared" si="61"/>
        <v>9月</v>
      </c>
      <c r="AG57" s="882" t="str">
        <f t="shared" si="61"/>
        <v>10月</v>
      </c>
      <c r="AH57" s="882" t="str">
        <f t="shared" si="61"/>
        <v>11月</v>
      </c>
      <c r="AI57" s="882" t="str">
        <f t="shared" si="61"/>
        <v>12月</v>
      </c>
      <c r="AJ57" s="882" t="str">
        <f t="shared" si="61"/>
        <v>1月</v>
      </c>
      <c r="AK57" s="882" t="str">
        <f t="shared" si="61"/>
        <v>2月</v>
      </c>
      <c r="AL57" s="882" t="str">
        <f t="shared" si="61"/>
        <v>3月</v>
      </c>
      <c r="AM57" s="883" t="s">
        <v>188</v>
      </c>
      <c r="AN57" s="825"/>
      <c r="AO57" s="825"/>
      <c r="AP57" s="825"/>
      <c r="AQ57" s="825"/>
      <c r="AT57" s="880"/>
      <c r="AU57" s="881"/>
      <c r="AV57" s="882" t="s">
        <v>129</v>
      </c>
      <c r="AW57" s="882" t="str">
        <f t="shared" ref="AW57:BH57" si="62">+AW13</f>
        <v>4月</v>
      </c>
      <c r="AX57" s="882" t="str">
        <f t="shared" si="62"/>
        <v>5月</v>
      </c>
      <c r="AY57" s="882" t="str">
        <f t="shared" si="62"/>
        <v>6月</v>
      </c>
      <c r="AZ57" s="882" t="str">
        <f t="shared" si="62"/>
        <v>7月</v>
      </c>
      <c r="BA57" s="882" t="str">
        <f t="shared" si="62"/>
        <v>8月</v>
      </c>
      <c r="BB57" s="882" t="str">
        <f t="shared" si="62"/>
        <v>9月</v>
      </c>
      <c r="BC57" s="882" t="str">
        <f t="shared" si="62"/>
        <v>10月</v>
      </c>
      <c r="BD57" s="882" t="str">
        <f t="shared" si="62"/>
        <v>11月</v>
      </c>
      <c r="BE57" s="882" t="str">
        <f t="shared" si="62"/>
        <v>12月</v>
      </c>
      <c r="BF57" s="882" t="str">
        <f t="shared" si="62"/>
        <v>1月</v>
      </c>
      <c r="BG57" s="882" t="str">
        <f t="shared" si="62"/>
        <v>2月</v>
      </c>
      <c r="BH57" s="882" t="str">
        <f t="shared" si="62"/>
        <v>3月</v>
      </c>
      <c r="BI57" s="883" t="s">
        <v>188</v>
      </c>
      <c r="BJ57" s="825"/>
      <c r="BK57" s="825"/>
      <c r="BL57" s="825"/>
      <c r="BM57" s="825"/>
    </row>
    <row r="58" spans="1:65">
      <c r="B58" s="3746" t="s">
        <v>1316</v>
      </c>
      <c r="C58" s="3026">
        <f>+C5</f>
        <v>2023</v>
      </c>
      <c r="D58" s="843" t="s">
        <v>1218</v>
      </c>
      <c r="E58" s="827">
        <v>100</v>
      </c>
      <c r="F58" s="827">
        <v>100</v>
      </c>
      <c r="G58" s="827">
        <v>100</v>
      </c>
      <c r="H58" s="827">
        <v>100</v>
      </c>
      <c r="I58" s="827">
        <v>100</v>
      </c>
      <c r="J58" s="827">
        <v>100</v>
      </c>
      <c r="K58" s="827">
        <v>100</v>
      </c>
      <c r="L58" s="827">
        <v>100</v>
      </c>
      <c r="M58" s="827">
        <v>100</v>
      </c>
      <c r="N58" s="827">
        <v>100</v>
      </c>
      <c r="O58" s="827">
        <v>100</v>
      </c>
      <c r="P58" s="827">
        <v>100</v>
      </c>
      <c r="Q58" s="828">
        <f t="shared" ref="Q58:Q69" si="63">SUM(E58:P58)</f>
        <v>1200</v>
      </c>
      <c r="R58" s="829"/>
      <c r="S58" s="829"/>
      <c r="T58" s="829"/>
      <c r="U58" s="829"/>
      <c r="V58" s="818"/>
      <c r="X58" s="3746" t="s">
        <v>1316</v>
      </c>
      <c r="Y58" s="1395">
        <v>2016</v>
      </c>
      <c r="Z58" s="843" t="s">
        <v>572</v>
      </c>
      <c r="AA58" s="827">
        <v>100</v>
      </c>
      <c r="AB58" s="827"/>
      <c r="AC58" s="827"/>
      <c r="AD58" s="827"/>
      <c r="AE58" s="827"/>
      <c r="AF58" s="827"/>
      <c r="AG58" s="827"/>
      <c r="AH58" s="827"/>
      <c r="AI58" s="827"/>
      <c r="AJ58" s="827"/>
      <c r="AK58" s="827"/>
      <c r="AL58" s="827"/>
      <c r="AM58" s="828">
        <f t="shared" ref="AM58:AM69" si="64">SUM(AA58:AL58)</f>
        <v>100</v>
      </c>
      <c r="AN58" s="829"/>
      <c r="AO58" s="829"/>
      <c r="AP58" s="829"/>
      <c r="AQ58" s="829"/>
      <c r="AT58" s="3746" t="s">
        <v>1316</v>
      </c>
      <c r="AU58" s="1395">
        <v>2016</v>
      </c>
      <c r="AV58" s="843" t="s">
        <v>572</v>
      </c>
      <c r="AW58" s="827">
        <v>100</v>
      </c>
      <c r="AX58" s="827"/>
      <c r="AY58" s="827"/>
      <c r="AZ58" s="827"/>
      <c r="BA58" s="827"/>
      <c r="BB58" s="827"/>
      <c r="BC58" s="827"/>
      <c r="BD58" s="827"/>
      <c r="BE58" s="827"/>
      <c r="BF58" s="827"/>
      <c r="BG58" s="827"/>
      <c r="BH58" s="827"/>
      <c r="BI58" s="828">
        <f t="shared" ref="BI58:BI69" si="65">SUM(AW58:BH58)</f>
        <v>100</v>
      </c>
      <c r="BJ58" s="829"/>
      <c r="BK58" s="829"/>
      <c r="BL58" s="829"/>
      <c r="BM58" s="829"/>
    </row>
    <row r="59" spans="1:65">
      <c r="B59" s="3747"/>
      <c r="C59" s="1396" t="s">
        <v>1647</v>
      </c>
      <c r="D59" s="863" t="s">
        <v>1201</v>
      </c>
      <c r="E59" s="830"/>
      <c r="F59" s="830"/>
      <c r="G59" s="830"/>
      <c r="H59" s="830"/>
      <c r="I59" s="830"/>
      <c r="J59" s="830"/>
      <c r="K59" s="830"/>
      <c r="L59" s="830"/>
      <c r="M59" s="830"/>
      <c r="N59" s="830"/>
      <c r="O59" s="830"/>
      <c r="P59" s="830"/>
      <c r="Q59" s="831">
        <f t="shared" si="63"/>
        <v>0</v>
      </c>
      <c r="R59" s="829"/>
      <c r="S59" s="829"/>
      <c r="T59" s="829"/>
      <c r="U59" s="829"/>
      <c r="X59" s="3747"/>
      <c r="Y59" s="1396" t="s">
        <v>1647</v>
      </c>
      <c r="Z59" s="863" t="s">
        <v>1201</v>
      </c>
      <c r="AA59" s="830"/>
      <c r="AB59" s="830"/>
      <c r="AC59" s="830"/>
      <c r="AD59" s="830"/>
      <c r="AE59" s="830"/>
      <c r="AF59" s="830"/>
      <c r="AG59" s="830"/>
      <c r="AH59" s="830"/>
      <c r="AI59" s="830"/>
      <c r="AJ59" s="830"/>
      <c r="AK59" s="830"/>
      <c r="AL59" s="830"/>
      <c r="AM59" s="831">
        <f t="shared" si="64"/>
        <v>0</v>
      </c>
      <c r="AN59" s="829"/>
      <c r="AO59" s="829"/>
      <c r="AP59" s="829"/>
      <c r="AQ59" s="829"/>
      <c r="AT59" s="3747"/>
      <c r="AU59" s="1396" t="s">
        <v>1647</v>
      </c>
      <c r="AV59" s="863" t="s">
        <v>1201</v>
      </c>
      <c r="AW59" s="830"/>
      <c r="AX59" s="830"/>
      <c r="AY59" s="830"/>
      <c r="AZ59" s="830"/>
      <c r="BA59" s="830"/>
      <c r="BB59" s="830"/>
      <c r="BC59" s="830"/>
      <c r="BD59" s="830"/>
      <c r="BE59" s="830"/>
      <c r="BF59" s="830"/>
      <c r="BG59" s="830"/>
      <c r="BH59" s="830"/>
      <c r="BI59" s="831">
        <f t="shared" si="65"/>
        <v>0</v>
      </c>
      <c r="BJ59" s="829"/>
      <c r="BK59" s="829"/>
      <c r="BL59" s="829"/>
      <c r="BM59" s="829"/>
    </row>
    <row r="60" spans="1:65">
      <c r="B60" s="3747"/>
      <c r="C60" s="3749" t="s">
        <v>1195</v>
      </c>
      <c r="D60" s="862" t="s">
        <v>1205</v>
      </c>
      <c r="E60" s="833">
        <v>90</v>
      </c>
      <c r="F60" s="833">
        <v>90</v>
      </c>
      <c r="G60" s="833">
        <v>90</v>
      </c>
      <c r="H60" s="833">
        <v>90</v>
      </c>
      <c r="I60" s="833">
        <v>90</v>
      </c>
      <c r="J60" s="833">
        <v>90</v>
      </c>
      <c r="K60" s="833">
        <v>90</v>
      </c>
      <c r="L60" s="833">
        <v>90</v>
      </c>
      <c r="M60" s="833">
        <v>90</v>
      </c>
      <c r="N60" s="833">
        <v>90</v>
      </c>
      <c r="O60" s="833">
        <v>90</v>
      </c>
      <c r="P60" s="833">
        <v>90</v>
      </c>
      <c r="Q60" s="852">
        <f t="shared" si="63"/>
        <v>1080</v>
      </c>
      <c r="R60" s="829"/>
      <c r="S60" s="829"/>
      <c r="X60" s="3747"/>
      <c r="Y60" s="3749" t="s">
        <v>1195</v>
      </c>
      <c r="Z60" s="862" t="s">
        <v>572</v>
      </c>
      <c r="AA60" s="833">
        <v>90</v>
      </c>
      <c r="AB60" s="833"/>
      <c r="AC60" s="833"/>
      <c r="AD60" s="833"/>
      <c r="AE60" s="833"/>
      <c r="AF60" s="833"/>
      <c r="AG60" s="833"/>
      <c r="AH60" s="833"/>
      <c r="AI60" s="833"/>
      <c r="AJ60" s="833"/>
      <c r="AK60" s="833"/>
      <c r="AL60" s="833"/>
      <c r="AM60" s="852">
        <f t="shared" si="64"/>
        <v>90</v>
      </c>
      <c r="AN60" s="829"/>
      <c r="AO60" s="829"/>
      <c r="AT60" s="3747"/>
      <c r="AU60" s="3749" t="s">
        <v>1195</v>
      </c>
      <c r="AV60" s="862" t="s">
        <v>572</v>
      </c>
      <c r="AW60" s="833">
        <v>90</v>
      </c>
      <c r="AX60" s="833"/>
      <c r="AY60" s="833"/>
      <c r="AZ60" s="833"/>
      <c r="BA60" s="833"/>
      <c r="BB60" s="833"/>
      <c r="BC60" s="833"/>
      <c r="BD60" s="833"/>
      <c r="BE60" s="833"/>
      <c r="BF60" s="833"/>
      <c r="BG60" s="833"/>
      <c r="BH60" s="833"/>
      <c r="BI60" s="852">
        <f t="shared" si="65"/>
        <v>90</v>
      </c>
      <c r="BJ60" s="829"/>
      <c r="BK60" s="829"/>
    </row>
    <row r="61" spans="1:65" ht="13.5" thickBot="1">
      <c r="B61" s="3748"/>
      <c r="C61" s="3750"/>
      <c r="D61" s="857" t="s">
        <v>1201</v>
      </c>
      <c r="E61" s="835"/>
      <c r="F61" s="835"/>
      <c r="G61" s="835"/>
      <c r="H61" s="835"/>
      <c r="I61" s="835"/>
      <c r="J61" s="835"/>
      <c r="K61" s="835"/>
      <c r="L61" s="835"/>
      <c r="M61" s="835"/>
      <c r="N61" s="835"/>
      <c r="O61" s="835"/>
      <c r="P61" s="835"/>
      <c r="Q61" s="836">
        <f t="shared" si="63"/>
        <v>0</v>
      </c>
      <c r="R61" s="829"/>
      <c r="S61" s="829"/>
      <c r="X61" s="3748"/>
      <c r="Y61" s="3750"/>
      <c r="Z61" s="857" t="s">
        <v>1201</v>
      </c>
      <c r="AA61" s="835"/>
      <c r="AB61" s="835"/>
      <c r="AC61" s="835"/>
      <c r="AD61" s="835"/>
      <c r="AE61" s="835"/>
      <c r="AF61" s="835"/>
      <c r="AG61" s="835"/>
      <c r="AH61" s="835"/>
      <c r="AI61" s="835"/>
      <c r="AJ61" s="835"/>
      <c r="AK61" s="835"/>
      <c r="AL61" s="835"/>
      <c r="AM61" s="836">
        <f t="shared" si="64"/>
        <v>0</v>
      </c>
      <c r="AN61" s="829"/>
      <c r="AO61" s="829"/>
      <c r="AT61" s="3748"/>
      <c r="AU61" s="3750"/>
      <c r="AV61" s="857" t="s">
        <v>1201</v>
      </c>
      <c r="AW61" s="835"/>
      <c r="AX61" s="835"/>
      <c r="AY61" s="835"/>
      <c r="AZ61" s="835"/>
      <c r="BA61" s="835"/>
      <c r="BB61" s="835"/>
      <c r="BC61" s="835"/>
      <c r="BD61" s="835"/>
      <c r="BE61" s="835"/>
      <c r="BF61" s="835"/>
      <c r="BG61" s="835"/>
      <c r="BH61" s="835"/>
      <c r="BI61" s="836">
        <f t="shared" si="65"/>
        <v>0</v>
      </c>
      <c r="BJ61" s="829"/>
      <c r="BK61" s="829"/>
    </row>
    <row r="62" spans="1:65">
      <c r="B62" s="3746" t="s">
        <v>48</v>
      </c>
      <c r="C62" s="3026">
        <f>+C5</f>
        <v>2023</v>
      </c>
      <c r="D62" s="843" t="s">
        <v>1219</v>
      </c>
      <c r="E62" s="827"/>
      <c r="F62" s="827"/>
      <c r="G62" s="827"/>
      <c r="H62" s="827"/>
      <c r="I62" s="827"/>
      <c r="J62" s="827"/>
      <c r="K62" s="827"/>
      <c r="L62" s="827"/>
      <c r="M62" s="827"/>
      <c r="N62" s="827"/>
      <c r="O62" s="827"/>
      <c r="P62" s="827"/>
      <c r="Q62" s="828">
        <f t="shared" si="63"/>
        <v>0</v>
      </c>
      <c r="R62" s="829"/>
      <c r="S62" s="829"/>
      <c r="T62" s="818"/>
      <c r="X62" s="3746" t="s">
        <v>48</v>
      </c>
      <c r="Y62" s="1395">
        <v>2016</v>
      </c>
      <c r="Z62" s="843" t="s">
        <v>572</v>
      </c>
      <c r="AA62" s="827"/>
      <c r="AB62" s="827"/>
      <c r="AC62" s="827"/>
      <c r="AD62" s="827"/>
      <c r="AE62" s="827"/>
      <c r="AF62" s="827"/>
      <c r="AG62" s="827"/>
      <c r="AH62" s="827"/>
      <c r="AI62" s="827"/>
      <c r="AJ62" s="827"/>
      <c r="AK62" s="827"/>
      <c r="AL62" s="827"/>
      <c r="AM62" s="828">
        <f t="shared" si="64"/>
        <v>0</v>
      </c>
      <c r="AN62" s="829"/>
      <c r="AO62" s="829"/>
      <c r="AP62" s="818"/>
      <c r="AT62" s="3746" t="s">
        <v>48</v>
      </c>
      <c r="AU62" s="1395">
        <v>2016</v>
      </c>
      <c r="AV62" s="843" t="s">
        <v>572</v>
      </c>
      <c r="AW62" s="827"/>
      <c r="AX62" s="827"/>
      <c r="AY62" s="827"/>
      <c r="AZ62" s="827"/>
      <c r="BA62" s="827"/>
      <c r="BB62" s="827"/>
      <c r="BC62" s="827"/>
      <c r="BD62" s="827"/>
      <c r="BE62" s="827"/>
      <c r="BF62" s="827"/>
      <c r="BG62" s="827"/>
      <c r="BH62" s="827"/>
      <c r="BI62" s="828">
        <f t="shared" si="65"/>
        <v>0</v>
      </c>
      <c r="BJ62" s="829"/>
      <c r="BK62" s="829"/>
      <c r="BL62" s="818"/>
    </row>
    <row r="63" spans="1:65">
      <c r="B63" s="3747"/>
      <c r="C63" s="1396" t="s">
        <v>1647</v>
      </c>
      <c r="D63" s="863" t="s">
        <v>1201</v>
      </c>
      <c r="E63" s="830"/>
      <c r="F63" s="830"/>
      <c r="G63" s="830"/>
      <c r="H63" s="830"/>
      <c r="I63" s="830"/>
      <c r="J63" s="830"/>
      <c r="K63" s="830"/>
      <c r="L63" s="830"/>
      <c r="M63" s="830"/>
      <c r="N63" s="830"/>
      <c r="O63" s="830"/>
      <c r="P63" s="830"/>
      <c r="Q63" s="831">
        <f t="shared" si="63"/>
        <v>0</v>
      </c>
      <c r="R63" s="829"/>
      <c r="S63" s="829"/>
      <c r="X63" s="3747"/>
      <c r="Y63" s="1396" t="s">
        <v>1647</v>
      </c>
      <c r="Z63" s="863" t="s">
        <v>1201</v>
      </c>
      <c r="AA63" s="830"/>
      <c r="AB63" s="830"/>
      <c r="AC63" s="830"/>
      <c r="AD63" s="830"/>
      <c r="AE63" s="830"/>
      <c r="AF63" s="830"/>
      <c r="AG63" s="830"/>
      <c r="AH63" s="830"/>
      <c r="AI63" s="830"/>
      <c r="AJ63" s="830"/>
      <c r="AK63" s="830"/>
      <c r="AL63" s="830"/>
      <c r="AM63" s="831">
        <f t="shared" si="64"/>
        <v>0</v>
      </c>
      <c r="AN63" s="829"/>
      <c r="AO63" s="829"/>
      <c r="AT63" s="3747"/>
      <c r="AU63" s="1396" t="s">
        <v>1647</v>
      </c>
      <c r="AV63" s="863" t="s">
        <v>1201</v>
      </c>
      <c r="AW63" s="830"/>
      <c r="AX63" s="830"/>
      <c r="AY63" s="830"/>
      <c r="AZ63" s="830"/>
      <c r="BA63" s="830"/>
      <c r="BB63" s="830"/>
      <c r="BC63" s="830"/>
      <c r="BD63" s="830"/>
      <c r="BE63" s="830"/>
      <c r="BF63" s="830"/>
      <c r="BG63" s="830"/>
      <c r="BH63" s="830"/>
      <c r="BI63" s="831">
        <f t="shared" si="65"/>
        <v>0</v>
      </c>
      <c r="BJ63" s="829"/>
      <c r="BK63" s="829"/>
    </row>
    <row r="64" spans="1:65">
      <c r="B64" s="3747"/>
      <c r="C64" s="3749" t="s">
        <v>1195</v>
      </c>
      <c r="D64" s="862" t="s">
        <v>1205</v>
      </c>
      <c r="E64" s="833"/>
      <c r="F64" s="833"/>
      <c r="G64" s="833"/>
      <c r="H64" s="833"/>
      <c r="I64" s="833"/>
      <c r="J64" s="833"/>
      <c r="K64" s="833"/>
      <c r="L64" s="833"/>
      <c r="M64" s="833"/>
      <c r="N64" s="833"/>
      <c r="O64" s="833"/>
      <c r="P64" s="833"/>
      <c r="Q64" s="852">
        <f t="shared" si="63"/>
        <v>0</v>
      </c>
      <c r="R64" s="829"/>
      <c r="S64" s="829"/>
      <c r="X64" s="3747"/>
      <c r="Y64" s="3749" t="s">
        <v>1195</v>
      </c>
      <c r="Z64" s="862" t="s">
        <v>572</v>
      </c>
      <c r="AA64" s="833"/>
      <c r="AB64" s="833"/>
      <c r="AC64" s="833"/>
      <c r="AD64" s="833"/>
      <c r="AE64" s="833"/>
      <c r="AF64" s="833"/>
      <c r="AG64" s="833"/>
      <c r="AH64" s="833"/>
      <c r="AI64" s="833"/>
      <c r="AJ64" s="833"/>
      <c r="AK64" s="833"/>
      <c r="AL64" s="833"/>
      <c r="AM64" s="852">
        <f t="shared" si="64"/>
        <v>0</v>
      </c>
      <c r="AN64" s="829"/>
      <c r="AO64" s="829"/>
      <c r="AT64" s="3747"/>
      <c r="AU64" s="3749" t="s">
        <v>1195</v>
      </c>
      <c r="AV64" s="862" t="s">
        <v>572</v>
      </c>
      <c r="AW64" s="833"/>
      <c r="AX64" s="833"/>
      <c r="AY64" s="833"/>
      <c r="AZ64" s="833"/>
      <c r="BA64" s="833"/>
      <c r="BB64" s="833"/>
      <c r="BC64" s="833"/>
      <c r="BD64" s="833"/>
      <c r="BE64" s="833"/>
      <c r="BF64" s="833"/>
      <c r="BG64" s="833"/>
      <c r="BH64" s="833"/>
      <c r="BI64" s="852">
        <f t="shared" si="65"/>
        <v>0</v>
      </c>
      <c r="BJ64" s="829"/>
      <c r="BK64" s="829"/>
    </row>
    <row r="65" spans="1:65" ht="13.5" thickBot="1">
      <c r="B65" s="3748"/>
      <c r="C65" s="3750"/>
      <c r="D65" s="857" t="s">
        <v>1201</v>
      </c>
      <c r="E65" s="835"/>
      <c r="F65" s="835"/>
      <c r="G65" s="835"/>
      <c r="H65" s="835"/>
      <c r="I65" s="835"/>
      <c r="J65" s="835"/>
      <c r="K65" s="835"/>
      <c r="L65" s="835"/>
      <c r="M65" s="835"/>
      <c r="N65" s="835"/>
      <c r="O65" s="835"/>
      <c r="P65" s="835"/>
      <c r="Q65" s="836">
        <f t="shared" si="63"/>
        <v>0</v>
      </c>
      <c r="R65" s="829"/>
      <c r="S65" s="829"/>
      <c r="X65" s="3748"/>
      <c r="Y65" s="3750"/>
      <c r="Z65" s="857" t="s">
        <v>1201</v>
      </c>
      <c r="AA65" s="835"/>
      <c r="AB65" s="835"/>
      <c r="AC65" s="835"/>
      <c r="AD65" s="835"/>
      <c r="AE65" s="835"/>
      <c r="AF65" s="835"/>
      <c r="AG65" s="835"/>
      <c r="AH65" s="835"/>
      <c r="AI65" s="835"/>
      <c r="AJ65" s="835"/>
      <c r="AK65" s="835"/>
      <c r="AL65" s="835"/>
      <c r="AM65" s="836">
        <f t="shared" si="64"/>
        <v>0</v>
      </c>
      <c r="AN65" s="829"/>
      <c r="AO65" s="829"/>
      <c r="AT65" s="3748"/>
      <c r="AU65" s="3750"/>
      <c r="AV65" s="857" t="s">
        <v>1201</v>
      </c>
      <c r="AW65" s="835"/>
      <c r="AX65" s="835"/>
      <c r="AY65" s="835"/>
      <c r="AZ65" s="835"/>
      <c r="BA65" s="835"/>
      <c r="BB65" s="835"/>
      <c r="BC65" s="835"/>
      <c r="BD65" s="835"/>
      <c r="BE65" s="835"/>
      <c r="BF65" s="835"/>
      <c r="BG65" s="835"/>
      <c r="BH65" s="835"/>
      <c r="BI65" s="836">
        <f t="shared" si="65"/>
        <v>0</v>
      </c>
      <c r="BJ65" s="829"/>
      <c r="BK65" s="829"/>
    </row>
    <row r="66" spans="1:65">
      <c r="B66" s="3746" t="s">
        <v>1317</v>
      </c>
      <c r="C66" s="3026">
        <f>+C5</f>
        <v>2023</v>
      </c>
      <c r="D66" s="843" t="s">
        <v>1220</v>
      </c>
      <c r="E66" s="827"/>
      <c r="F66" s="827"/>
      <c r="G66" s="827"/>
      <c r="H66" s="827"/>
      <c r="I66" s="827"/>
      <c r="J66" s="827"/>
      <c r="K66" s="827"/>
      <c r="L66" s="827"/>
      <c r="M66" s="827"/>
      <c r="N66" s="827"/>
      <c r="O66" s="827"/>
      <c r="P66" s="827"/>
      <c r="Q66" s="828">
        <f t="shared" si="63"/>
        <v>0</v>
      </c>
      <c r="R66" s="829"/>
      <c r="S66" s="829"/>
      <c r="T66" s="818"/>
      <c r="X66" s="3746" t="s">
        <v>1317</v>
      </c>
      <c r="Y66" s="1395">
        <v>2016</v>
      </c>
      <c r="Z66" s="843" t="s">
        <v>572</v>
      </c>
      <c r="AA66" s="827"/>
      <c r="AB66" s="827"/>
      <c r="AC66" s="827"/>
      <c r="AD66" s="827"/>
      <c r="AE66" s="827"/>
      <c r="AF66" s="827"/>
      <c r="AG66" s="827"/>
      <c r="AH66" s="827"/>
      <c r="AI66" s="827"/>
      <c r="AJ66" s="827"/>
      <c r="AK66" s="827"/>
      <c r="AL66" s="827"/>
      <c r="AM66" s="828">
        <f t="shared" si="64"/>
        <v>0</v>
      </c>
      <c r="AN66" s="829"/>
      <c r="AO66" s="829"/>
      <c r="AP66" s="818"/>
      <c r="AT66" s="3746" t="s">
        <v>1317</v>
      </c>
      <c r="AU66" s="1395">
        <v>2016</v>
      </c>
      <c r="AV66" s="843" t="s">
        <v>572</v>
      </c>
      <c r="AW66" s="827"/>
      <c r="AX66" s="827"/>
      <c r="AY66" s="827"/>
      <c r="AZ66" s="827"/>
      <c r="BA66" s="827"/>
      <c r="BB66" s="827"/>
      <c r="BC66" s="827"/>
      <c r="BD66" s="827"/>
      <c r="BE66" s="827"/>
      <c r="BF66" s="827"/>
      <c r="BG66" s="827"/>
      <c r="BH66" s="827"/>
      <c r="BI66" s="828">
        <f t="shared" si="65"/>
        <v>0</v>
      </c>
      <c r="BJ66" s="829"/>
      <c r="BK66" s="829"/>
      <c r="BL66" s="818"/>
    </row>
    <row r="67" spans="1:65">
      <c r="B67" s="3747"/>
      <c r="C67" s="1396" t="s">
        <v>1647</v>
      </c>
      <c r="D67" s="863" t="s">
        <v>1201</v>
      </c>
      <c r="E67" s="830"/>
      <c r="F67" s="830"/>
      <c r="G67" s="830"/>
      <c r="H67" s="830"/>
      <c r="I67" s="830"/>
      <c r="J67" s="830"/>
      <c r="K67" s="830"/>
      <c r="L67" s="830"/>
      <c r="M67" s="830"/>
      <c r="N67" s="830"/>
      <c r="O67" s="830"/>
      <c r="P67" s="830"/>
      <c r="Q67" s="831">
        <f t="shared" si="63"/>
        <v>0</v>
      </c>
      <c r="R67" s="829"/>
      <c r="S67" s="829"/>
      <c r="X67" s="3747"/>
      <c r="Y67" s="1396" t="s">
        <v>1647</v>
      </c>
      <c r="Z67" s="863" t="s">
        <v>1201</v>
      </c>
      <c r="AA67" s="830"/>
      <c r="AB67" s="830"/>
      <c r="AC67" s="830"/>
      <c r="AD67" s="830"/>
      <c r="AE67" s="830"/>
      <c r="AF67" s="830"/>
      <c r="AG67" s="830"/>
      <c r="AH67" s="830"/>
      <c r="AI67" s="830"/>
      <c r="AJ67" s="830"/>
      <c r="AK67" s="830"/>
      <c r="AL67" s="830"/>
      <c r="AM67" s="831">
        <f t="shared" si="64"/>
        <v>0</v>
      </c>
      <c r="AN67" s="829"/>
      <c r="AO67" s="829"/>
      <c r="AT67" s="3747"/>
      <c r="AU67" s="1396" t="s">
        <v>1647</v>
      </c>
      <c r="AV67" s="863" t="s">
        <v>1201</v>
      </c>
      <c r="AW67" s="830"/>
      <c r="AX67" s="830"/>
      <c r="AY67" s="830"/>
      <c r="AZ67" s="830"/>
      <c r="BA67" s="830"/>
      <c r="BB67" s="830"/>
      <c r="BC67" s="830"/>
      <c r="BD67" s="830"/>
      <c r="BE67" s="830"/>
      <c r="BF67" s="830"/>
      <c r="BG67" s="830"/>
      <c r="BH67" s="830"/>
      <c r="BI67" s="831">
        <f t="shared" si="65"/>
        <v>0</v>
      </c>
      <c r="BJ67" s="829"/>
      <c r="BK67" s="829"/>
    </row>
    <row r="68" spans="1:65">
      <c r="B68" s="3747"/>
      <c r="C68" s="3749" t="s">
        <v>1195</v>
      </c>
      <c r="D68" s="862" t="s">
        <v>1205</v>
      </c>
      <c r="E68" s="833"/>
      <c r="F68" s="833"/>
      <c r="G68" s="833"/>
      <c r="H68" s="833"/>
      <c r="I68" s="833"/>
      <c r="J68" s="833"/>
      <c r="K68" s="833"/>
      <c r="L68" s="833"/>
      <c r="M68" s="833"/>
      <c r="N68" s="833"/>
      <c r="O68" s="833"/>
      <c r="P68" s="833"/>
      <c r="Q68" s="852">
        <f t="shared" si="63"/>
        <v>0</v>
      </c>
      <c r="R68" s="829"/>
      <c r="S68" s="829"/>
      <c r="X68" s="3747"/>
      <c r="Y68" s="3749" t="s">
        <v>1195</v>
      </c>
      <c r="Z68" s="862" t="s">
        <v>572</v>
      </c>
      <c r="AA68" s="833"/>
      <c r="AB68" s="833"/>
      <c r="AC68" s="833"/>
      <c r="AD68" s="833"/>
      <c r="AE68" s="833"/>
      <c r="AF68" s="833"/>
      <c r="AG68" s="833"/>
      <c r="AH68" s="833"/>
      <c r="AI68" s="833"/>
      <c r="AJ68" s="833"/>
      <c r="AK68" s="833"/>
      <c r="AL68" s="833"/>
      <c r="AM68" s="852">
        <f t="shared" si="64"/>
        <v>0</v>
      </c>
      <c r="AN68" s="829"/>
      <c r="AO68" s="829"/>
      <c r="AT68" s="3747"/>
      <c r="AU68" s="3749" t="s">
        <v>1195</v>
      </c>
      <c r="AV68" s="862" t="s">
        <v>572</v>
      </c>
      <c r="AW68" s="833"/>
      <c r="AX68" s="833"/>
      <c r="AY68" s="833"/>
      <c r="AZ68" s="833"/>
      <c r="BA68" s="833"/>
      <c r="BB68" s="833"/>
      <c r="BC68" s="833"/>
      <c r="BD68" s="833"/>
      <c r="BE68" s="833"/>
      <c r="BF68" s="833"/>
      <c r="BG68" s="833"/>
      <c r="BH68" s="833"/>
      <c r="BI68" s="852">
        <f t="shared" si="65"/>
        <v>0</v>
      </c>
      <c r="BJ68" s="829"/>
      <c r="BK68" s="829"/>
    </row>
    <row r="69" spans="1:65" ht="13.5" thickBot="1">
      <c r="B69" s="3748"/>
      <c r="C69" s="3750"/>
      <c r="D69" s="857" t="s">
        <v>1201</v>
      </c>
      <c r="E69" s="835"/>
      <c r="F69" s="835"/>
      <c r="G69" s="835"/>
      <c r="H69" s="835"/>
      <c r="I69" s="835"/>
      <c r="J69" s="835"/>
      <c r="K69" s="835"/>
      <c r="L69" s="835"/>
      <c r="M69" s="835"/>
      <c r="N69" s="835"/>
      <c r="O69" s="835"/>
      <c r="P69" s="835"/>
      <c r="Q69" s="836">
        <f t="shared" si="63"/>
        <v>0</v>
      </c>
      <c r="R69" s="829"/>
      <c r="S69" s="829"/>
      <c r="X69" s="3748"/>
      <c r="Y69" s="3750"/>
      <c r="Z69" s="857" t="s">
        <v>1201</v>
      </c>
      <c r="AA69" s="835"/>
      <c r="AB69" s="835"/>
      <c r="AC69" s="835"/>
      <c r="AD69" s="835"/>
      <c r="AE69" s="835"/>
      <c r="AF69" s="835"/>
      <c r="AG69" s="835"/>
      <c r="AH69" s="835"/>
      <c r="AI69" s="835"/>
      <c r="AJ69" s="835"/>
      <c r="AK69" s="835"/>
      <c r="AL69" s="835"/>
      <c r="AM69" s="836">
        <f t="shared" si="64"/>
        <v>0</v>
      </c>
      <c r="AN69" s="829"/>
      <c r="AO69" s="829"/>
      <c r="AT69" s="3748"/>
      <c r="AU69" s="3750"/>
      <c r="AV69" s="857" t="s">
        <v>1201</v>
      </c>
      <c r="AW69" s="835"/>
      <c r="AX69" s="835"/>
      <c r="AY69" s="835"/>
      <c r="AZ69" s="835"/>
      <c r="BA69" s="835"/>
      <c r="BB69" s="835"/>
      <c r="BC69" s="835"/>
      <c r="BD69" s="835"/>
      <c r="BE69" s="835"/>
      <c r="BF69" s="835"/>
      <c r="BG69" s="835"/>
      <c r="BH69" s="835"/>
      <c r="BI69" s="836">
        <f t="shared" si="65"/>
        <v>0</v>
      </c>
      <c r="BJ69" s="829"/>
      <c r="BK69" s="829"/>
    </row>
    <row r="70" spans="1:65">
      <c r="E70" s="876"/>
      <c r="F70" s="876"/>
      <c r="G70" s="876"/>
      <c r="H70" s="876"/>
      <c r="I70" s="876"/>
      <c r="J70" s="876"/>
      <c r="K70" s="876"/>
      <c r="L70" s="876"/>
      <c r="M70" s="876"/>
      <c r="N70" s="876"/>
      <c r="O70" s="876"/>
      <c r="P70" s="876"/>
      <c r="Q70" s="876"/>
      <c r="R70" s="876"/>
      <c r="S70" s="876"/>
      <c r="AA70" s="876"/>
      <c r="AB70" s="876"/>
      <c r="AC70" s="876"/>
      <c r="AD70" s="876"/>
      <c r="AE70" s="876"/>
      <c r="AF70" s="876"/>
      <c r="AG70" s="876"/>
      <c r="AH70" s="876"/>
      <c r="AI70" s="876"/>
      <c r="AJ70" s="876"/>
      <c r="AK70" s="876"/>
      <c r="AL70" s="876"/>
      <c r="AM70" s="876"/>
      <c r="AN70" s="876"/>
      <c r="AO70" s="876"/>
      <c r="AW70" s="876"/>
      <c r="AX70" s="876"/>
      <c r="AY70" s="876"/>
      <c r="AZ70" s="876"/>
      <c r="BA70" s="876"/>
      <c r="BB70" s="876"/>
      <c r="BC70" s="876"/>
      <c r="BD70" s="876"/>
      <c r="BE70" s="876"/>
      <c r="BF70" s="876"/>
      <c r="BG70" s="876"/>
      <c r="BH70" s="876"/>
      <c r="BI70" s="876"/>
      <c r="BJ70" s="876"/>
      <c r="BK70" s="876"/>
    </row>
    <row r="71" spans="1:65">
      <c r="A71" s="816" t="s">
        <v>1221</v>
      </c>
      <c r="C71" s="884" t="s">
        <v>201</v>
      </c>
      <c r="D71" t="s">
        <v>669</v>
      </c>
      <c r="E71" s="876"/>
      <c r="F71" s="876"/>
      <c r="G71" s="876"/>
      <c r="H71" s="876"/>
      <c r="I71" s="876"/>
      <c r="J71" s="876"/>
      <c r="K71" s="876"/>
      <c r="L71" s="876"/>
      <c r="M71" s="876"/>
      <c r="N71" s="876"/>
      <c r="O71" s="876"/>
      <c r="P71" s="876"/>
      <c r="Q71" s="876"/>
      <c r="R71" s="876"/>
      <c r="S71" s="876"/>
      <c r="W71" s="816" t="s">
        <v>1221</v>
      </c>
      <c r="Y71" s="884" t="s">
        <v>201</v>
      </c>
      <c r="Z71" t="s">
        <v>669</v>
      </c>
      <c r="AA71" s="876"/>
      <c r="AB71" s="876"/>
      <c r="AC71" s="876"/>
      <c r="AD71" s="876"/>
      <c r="AE71" s="876"/>
      <c r="AF71" s="876"/>
      <c r="AG71" s="876"/>
      <c r="AH71" s="876"/>
      <c r="AI71" s="876"/>
      <c r="AJ71" s="876"/>
      <c r="AK71" s="876"/>
      <c r="AL71" s="876"/>
      <c r="AM71" s="876"/>
      <c r="AN71" s="876"/>
      <c r="AO71" s="876"/>
      <c r="AS71" s="816" t="s">
        <v>1221</v>
      </c>
      <c r="AU71" s="884" t="s">
        <v>201</v>
      </c>
      <c r="AV71" t="s">
        <v>669</v>
      </c>
      <c r="AW71" s="876"/>
      <c r="AX71" s="876"/>
      <c r="AY71" s="876"/>
      <c r="AZ71" s="876"/>
      <c r="BA71" s="876"/>
      <c r="BB71" s="876"/>
      <c r="BC71" s="876"/>
      <c r="BD71" s="876"/>
      <c r="BE71" s="876"/>
      <c r="BF71" s="876"/>
      <c r="BG71" s="876"/>
      <c r="BH71" s="876"/>
      <c r="BI71" s="876"/>
      <c r="BJ71" s="876"/>
      <c r="BK71" s="876"/>
    </row>
    <row r="72" spans="1:65" ht="13.5" thickBot="1">
      <c r="A72" s="816" t="s">
        <v>1222</v>
      </c>
      <c r="B72" s="816"/>
      <c r="C72" s="816"/>
      <c r="D72" s="816"/>
      <c r="E72" s="885"/>
      <c r="F72" s="885"/>
      <c r="G72" s="876"/>
      <c r="H72" s="876"/>
      <c r="I72" s="876"/>
      <c r="J72" s="876"/>
      <c r="K72" s="876"/>
      <c r="L72" s="876"/>
      <c r="M72" s="876"/>
      <c r="N72" s="876"/>
      <c r="O72" s="876"/>
      <c r="P72" s="876"/>
      <c r="Q72" s="876"/>
      <c r="R72" s="876"/>
      <c r="S72" s="876"/>
      <c r="W72" s="816" t="s">
        <v>1222</v>
      </c>
      <c r="X72" s="816"/>
      <c r="Y72" s="816"/>
      <c r="Z72" s="816"/>
      <c r="AA72" s="885"/>
      <c r="AB72" s="885"/>
      <c r="AC72" s="876"/>
      <c r="AD72" s="876"/>
      <c r="AE72" s="876"/>
      <c r="AF72" s="876"/>
      <c r="AG72" s="876"/>
      <c r="AH72" s="876"/>
      <c r="AI72" s="876"/>
      <c r="AJ72" s="876"/>
      <c r="AK72" s="876"/>
      <c r="AL72" s="876"/>
      <c r="AM72" s="876"/>
      <c r="AN72" s="876"/>
      <c r="AO72" s="876"/>
      <c r="AS72" s="816" t="s">
        <v>1222</v>
      </c>
      <c r="AT72" s="816"/>
      <c r="AU72" s="816"/>
      <c r="AV72" s="816"/>
      <c r="AW72" s="885"/>
      <c r="AX72" s="885"/>
      <c r="AY72" s="876"/>
      <c r="AZ72" s="876"/>
      <c r="BA72" s="876"/>
      <c r="BB72" s="876"/>
      <c r="BC72" s="876"/>
      <c r="BD72" s="876"/>
      <c r="BE72" s="876"/>
      <c r="BF72" s="876"/>
      <c r="BG72" s="876"/>
      <c r="BH72" s="876"/>
      <c r="BI72" s="876"/>
      <c r="BJ72" s="876"/>
      <c r="BK72" s="876"/>
    </row>
    <row r="73" spans="1:65" ht="13.5" thickBot="1">
      <c r="B73" s="880"/>
      <c r="C73" s="881"/>
      <c r="D73" s="882" t="s">
        <v>129</v>
      </c>
      <c r="E73" s="882" t="str">
        <f t="shared" ref="E73:P73" si="66">+E13</f>
        <v>4月</v>
      </c>
      <c r="F73" s="882" t="str">
        <f t="shared" si="66"/>
        <v>5月</v>
      </c>
      <c r="G73" s="882" t="str">
        <f t="shared" si="66"/>
        <v>6月</v>
      </c>
      <c r="H73" s="882" t="str">
        <f t="shared" si="66"/>
        <v>7月</v>
      </c>
      <c r="I73" s="882" t="str">
        <f t="shared" si="66"/>
        <v>8月</v>
      </c>
      <c r="J73" s="882" t="str">
        <f t="shared" si="66"/>
        <v>9月</v>
      </c>
      <c r="K73" s="882" t="str">
        <f t="shared" si="66"/>
        <v>10月</v>
      </c>
      <c r="L73" s="882" t="str">
        <f t="shared" si="66"/>
        <v>11月</v>
      </c>
      <c r="M73" s="882" t="str">
        <f t="shared" si="66"/>
        <v>12月</v>
      </c>
      <c r="N73" s="882" t="str">
        <f t="shared" si="66"/>
        <v>1月</v>
      </c>
      <c r="O73" s="882" t="str">
        <f t="shared" si="66"/>
        <v>2月</v>
      </c>
      <c r="P73" s="882" t="str">
        <f t="shared" si="66"/>
        <v>3月</v>
      </c>
      <c r="Q73" s="883" t="s">
        <v>188</v>
      </c>
      <c r="R73" s="825"/>
      <c r="S73" s="825"/>
      <c r="T73" s="825"/>
      <c r="X73" s="880"/>
      <c r="Y73" s="881"/>
      <c r="Z73" s="882" t="s">
        <v>129</v>
      </c>
      <c r="AA73" s="882" t="str">
        <f t="shared" ref="AA73:AL73" si="67">+AA13</f>
        <v>4月</v>
      </c>
      <c r="AB73" s="882" t="str">
        <f t="shared" si="67"/>
        <v>5月</v>
      </c>
      <c r="AC73" s="882" t="str">
        <f t="shared" si="67"/>
        <v>6月</v>
      </c>
      <c r="AD73" s="882" t="str">
        <f t="shared" si="67"/>
        <v>7月</v>
      </c>
      <c r="AE73" s="882" t="str">
        <f t="shared" si="67"/>
        <v>8月</v>
      </c>
      <c r="AF73" s="882" t="str">
        <f t="shared" si="67"/>
        <v>9月</v>
      </c>
      <c r="AG73" s="882" t="str">
        <f t="shared" si="67"/>
        <v>10月</v>
      </c>
      <c r="AH73" s="882" t="str">
        <f t="shared" si="67"/>
        <v>11月</v>
      </c>
      <c r="AI73" s="882" t="str">
        <f t="shared" si="67"/>
        <v>12月</v>
      </c>
      <c r="AJ73" s="882" t="str">
        <f t="shared" si="67"/>
        <v>1月</v>
      </c>
      <c r="AK73" s="882" t="str">
        <f t="shared" si="67"/>
        <v>2月</v>
      </c>
      <c r="AL73" s="882" t="str">
        <f t="shared" si="67"/>
        <v>3月</v>
      </c>
      <c r="AM73" s="883" t="s">
        <v>188</v>
      </c>
      <c r="AN73" s="825"/>
      <c r="AO73" s="825"/>
      <c r="AP73" s="825"/>
      <c r="AT73" s="880"/>
      <c r="AU73" s="881"/>
      <c r="AV73" s="882" t="s">
        <v>129</v>
      </c>
      <c r="AW73" s="882" t="str">
        <f t="shared" ref="AW73:BH73" si="68">+AW13</f>
        <v>4月</v>
      </c>
      <c r="AX73" s="882" t="str">
        <f t="shared" si="68"/>
        <v>5月</v>
      </c>
      <c r="AY73" s="882" t="str">
        <f t="shared" si="68"/>
        <v>6月</v>
      </c>
      <c r="AZ73" s="882" t="str">
        <f t="shared" si="68"/>
        <v>7月</v>
      </c>
      <c r="BA73" s="882" t="str">
        <f t="shared" si="68"/>
        <v>8月</v>
      </c>
      <c r="BB73" s="882" t="str">
        <f t="shared" si="68"/>
        <v>9月</v>
      </c>
      <c r="BC73" s="882" t="str">
        <f t="shared" si="68"/>
        <v>10月</v>
      </c>
      <c r="BD73" s="882" t="str">
        <f t="shared" si="68"/>
        <v>11月</v>
      </c>
      <c r="BE73" s="882" t="str">
        <f t="shared" si="68"/>
        <v>12月</v>
      </c>
      <c r="BF73" s="882" t="str">
        <f t="shared" si="68"/>
        <v>1月</v>
      </c>
      <c r="BG73" s="882" t="str">
        <f t="shared" si="68"/>
        <v>2月</v>
      </c>
      <c r="BH73" s="882" t="str">
        <f t="shared" si="68"/>
        <v>3月</v>
      </c>
      <c r="BI73" s="883" t="s">
        <v>188</v>
      </c>
      <c r="BJ73" s="825"/>
      <c r="BK73" s="825"/>
      <c r="BL73" s="825"/>
    </row>
    <row r="74" spans="1:65">
      <c r="B74" s="3751" t="s">
        <v>1223</v>
      </c>
      <c r="C74" s="3026">
        <f>+C5</f>
        <v>2023</v>
      </c>
      <c r="D74" s="867" t="str">
        <f>+D71</f>
        <v>ｋｇ</v>
      </c>
      <c r="E74" s="827">
        <v>100</v>
      </c>
      <c r="F74" s="827">
        <v>100</v>
      </c>
      <c r="G74" s="827">
        <v>100</v>
      </c>
      <c r="H74" s="827">
        <v>100</v>
      </c>
      <c r="I74" s="827">
        <v>100</v>
      </c>
      <c r="J74" s="827">
        <v>100</v>
      </c>
      <c r="K74" s="827">
        <v>100</v>
      </c>
      <c r="L74" s="827">
        <v>100</v>
      </c>
      <c r="M74" s="827">
        <v>100</v>
      </c>
      <c r="N74" s="827">
        <v>100</v>
      </c>
      <c r="O74" s="827">
        <v>100</v>
      </c>
      <c r="P74" s="827">
        <v>100</v>
      </c>
      <c r="Q74" s="828">
        <f>SUM(E74:P74)</f>
        <v>1200</v>
      </c>
      <c r="R74" s="829"/>
      <c r="S74" s="829"/>
      <c r="T74" s="829"/>
      <c r="V74" s="838"/>
      <c r="X74" s="3751" t="s">
        <v>1223</v>
      </c>
      <c r="Y74" s="1395">
        <v>2016</v>
      </c>
      <c r="Z74" s="867" t="str">
        <f>+Z71</f>
        <v>ｋｇ</v>
      </c>
      <c r="AA74" s="827">
        <v>100</v>
      </c>
      <c r="AB74" s="827"/>
      <c r="AC74" s="827"/>
      <c r="AD74" s="827"/>
      <c r="AE74" s="827"/>
      <c r="AF74" s="827"/>
      <c r="AG74" s="827"/>
      <c r="AH74" s="827"/>
      <c r="AI74" s="827"/>
      <c r="AJ74" s="827"/>
      <c r="AK74" s="827"/>
      <c r="AL74" s="827"/>
      <c r="AM74" s="828">
        <f>SUM(AA74:AL74)</f>
        <v>100</v>
      </c>
      <c r="AN74" s="829"/>
      <c r="AO74" s="829"/>
      <c r="AP74" s="829"/>
      <c r="AT74" s="3751" t="s">
        <v>1223</v>
      </c>
      <c r="AU74" s="1395">
        <v>2016</v>
      </c>
      <c r="AV74" s="867" t="str">
        <f>+AV71</f>
        <v>ｋｇ</v>
      </c>
      <c r="AW74" s="827">
        <v>100</v>
      </c>
      <c r="AX74" s="827"/>
      <c r="AY74" s="827"/>
      <c r="AZ74" s="827"/>
      <c r="BA74" s="827"/>
      <c r="BB74" s="827"/>
      <c r="BC74" s="827"/>
      <c r="BD74" s="827"/>
      <c r="BE74" s="827"/>
      <c r="BF74" s="827"/>
      <c r="BG74" s="827"/>
      <c r="BH74" s="827"/>
      <c r="BI74" s="828">
        <f>SUM(AW74:BH74)</f>
        <v>100</v>
      </c>
      <c r="BJ74" s="829"/>
      <c r="BK74" s="829"/>
      <c r="BL74" s="829"/>
    </row>
    <row r="75" spans="1:65">
      <c r="B75" s="3747"/>
      <c r="C75" s="1396" t="s">
        <v>1647</v>
      </c>
      <c r="D75" s="863" t="s">
        <v>1201</v>
      </c>
      <c r="E75" s="830"/>
      <c r="F75" s="830"/>
      <c r="G75" s="830"/>
      <c r="H75" s="830"/>
      <c r="I75" s="830"/>
      <c r="J75" s="830"/>
      <c r="K75" s="830"/>
      <c r="L75" s="830"/>
      <c r="M75" s="830"/>
      <c r="N75" s="830"/>
      <c r="O75" s="830"/>
      <c r="P75" s="830"/>
      <c r="Q75" s="831">
        <f>SUM(E75:P75)</f>
        <v>0</v>
      </c>
      <c r="R75" s="829">
        <f>+Q75/Q74</f>
        <v>0</v>
      </c>
      <c r="S75" s="829" t="s">
        <v>1981</v>
      </c>
      <c r="T75" s="829"/>
      <c r="X75" s="3747"/>
      <c r="Y75" s="1396" t="s">
        <v>1647</v>
      </c>
      <c r="Z75" s="863" t="s">
        <v>1201</v>
      </c>
      <c r="AA75" s="830"/>
      <c r="AB75" s="830"/>
      <c r="AC75" s="830"/>
      <c r="AD75" s="830"/>
      <c r="AE75" s="830"/>
      <c r="AF75" s="830"/>
      <c r="AG75" s="830"/>
      <c r="AH75" s="830"/>
      <c r="AI75" s="830"/>
      <c r="AJ75" s="830"/>
      <c r="AK75" s="830"/>
      <c r="AL75" s="830"/>
      <c r="AM75" s="831">
        <f>SUM(AA75:AL75)</f>
        <v>0</v>
      </c>
      <c r="AN75" s="829"/>
      <c r="AO75" s="829"/>
      <c r="AP75" s="829"/>
      <c r="AT75" s="3747"/>
      <c r="AU75" s="1396" t="s">
        <v>1647</v>
      </c>
      <c r="AV75" s="863" t="s">
        <v>1201</v>
      </c>
      <c r="AW75" s="830"/>
      <c r="AX75" s="830"/>
      <c r="AY75" s="830"/>
      <c r="AZ75" s="830"/>
      <c r="BA75" s="830"/>
      <c r="BB75" s="830"/>
      <c r="BC75" s="830"/>
      <c r="BD75" s="830"/>
      <c r="BE75" s="830"/>
      <c r="BF75" s="830"/>
      <c r="BG75" s="830"/>
      <c r="BH75" s="830"/>
      <c r="BI75" s="831">
        <f>SUM(AW75:BH75)</f>
        <v>0</v>
      </c>
      <c r="BJ75" s="829"/>
      <c r="BK75" s="829"/>
      <c r="BL75" s="829"/>
    </row>
    <row r="76" spans="1:65">
      <c r="B76" s="3747"/>
      <c r="C76" s="3749" t="s">
        <v>1195</v>
      </c>
      <c r="D76" s="870" t="str">
        <f>+D71</f>
        <v>ｋｇ</v>
      </c>
      <c r="E76" s="833">
        <v>90</v>
      </c>
      <c r="F76" s="833">
        <v>90</v>
      </c>
      <c r="G76" s="833">
        <v>90</v>
      </c>
      <c r="H76" s="833">
        <v>90</v>
      </c>
      <c r="I76" s="833">
        <v>90</v>
      </c>
      <c r="J76" s="833">
        <v>90</v>
      </c>
      <c r="K76" s="833">
        <v>90</v>
      </c>
      <c r="L76" s="833">
        <v>90</v>
      </c>
      <c r="M76" s="833">
        <v>90</v>
      </c>
      <c r="N76" s="833">
        <v>90</v>
      </c>
      <c r="O76" s="833">
        <v>90</v>
      </c>
      <c r="P76" s="833">
        <v>90</v>
      </c>
      <c r="Q76" s="852">
        <f>SUM(E76:P76)</f>
        <v>1080</v>
      </c>
      <c r="R76" s="829"/>
      <c r="S76" s="829"/>
      <c r="T76" s="829"/>
      <c r="X76" s="3747"/>
      <c r="Y76" s="3749" t="s">
        <v>1195</v>
      </c>
      <c r="Z76" s="870" t="str">
        <f>+Z71</f>
        <v>ｋｇ</v>
      </c>
      <c r="AA76" s="833">
        <v>90</v>
      </c>
      <c r="AB76" s="833"/>
      <c r="AC76" s="833"/>
      <c r="AD76" s="833"/>
      <c r="AE76" s="833"/>
      <c r="AF76" s="833"/>
      <c r="AG76" s="833"/>
      <c r="AH76" s="833"/>
      <c r="AI76" s="833"/>
      <c r="AJ76" s="833"/>
      <c r="AK76" s="833"/>
      <c r="AL76" s="833"/>
      <c r="AM76" s="852">
        <f>SUM(AA76:AL76)</f>
        <v>90</v>
      </c>
      <c r="AN76" s="829"/>
      <c r="AO76" s="829"/>
      <c r="AP76" s="829"/>
      <c r="AT76" s="3747"/>
      <c r="AU76" s="3749" t="s">
        <v>1195</v>
      </c>
      <c r="AV76" s="870" t="str">
        <f>+AV71</f>
        <v>ｋｇ</v>
      </c>
      <c r="AW76" s="833">
        <v>90</v>
      </c>
      <c r="AX76" s="833"/>
      <c r="AY76" s="833"/>
      <c r="AZ76" s="833"/>
      <c r="BA76" s="833"/>
      <c r="BB76" s="833"/>
      <c r="BC76" s="833"/>
      <c r="BD76" s="833"/>
      <c r="BE76" s="833"/>
      <c r="BF76" s="833"/>
      <c r="BG76" s="833"/>
      <c r="BH76" s="833"/>
      <c r="BI76" s="852">
        <f>SUM(AW76:BH76)</f>
        <v>90</v>
      </c>
      <c r="BJ76" s="829"/>
      <c r="BK76" s="829"/>
      <c r="BL76" s="829"/>
    </row>
    <row r="77" spans="1:65" ht="13.5" thickBot="1">
      <c r="B77" s="3748"/>
      <c r="C77" s="3750"/>
      <c r="D77" s="857" t="s">
        <v>1201</v>
      </c>
      <c r="E77" s="835"/>
      <c r="F77" s="835"/>
      <c r="G77" s="835"/>
      <c r="H77" s="835"/>
      <c r="I77" s="835"/>
      <c r="J77" s="835"/>
      <c r="K77" s="835"/>
      <c r="L77" s="835"/>
      <c r="M77" s="835"/>
      <c r="N77" s="835"/>
      <c r="O77" s="835"/>
      <c r="P77" s="835"/>
      <c r="Q77" s="836">
        <f>SUM(E77:P77)</f>
        <v>0</v>
      </c>
      <c r="R77" s="829">
        <f>+Q77/Q76</f>
        <v>0</v>
      </c>
      <c r="S77" s="829" t="s">
        <v>1981</v>
      </c>
      <c r="T77" s="829"/>
      <c r="V77" s="818"/>
      <c r="X77" s="3748"/>
      <c r="Y77" s="3750"/>
      <c r="Z77" s="857" t="s">
        <v>1201</v>
      </c>
      <c r="AA77" s="835"/>
      <c r="AB77" s="835"/>
      <c r="AC77" s="835"/>
      <c r="AD77" s="835"/>
      <c r="AE77" s="835"/>
      <c r="AF77" s="835"/>
      <c r="AG77" s="835"/>
      <c r="AH77" s="835"/>
      <c r="AI77" s="835"/>
      <c r="AJ77" s="835"/>
      <c r="AK77" s="835"/>
      <c r="AL77" s="835"/>
      <c r="AM77" s="836">
        <f>SUM(AA77:AL77)</f>
        <v>0</v>
      </c>
      <c r="AN77" s="829"/>
      <c r="AO77" s="829"/>
      <c r="AP77" s="829"/>
      <c r="AT77" s="3748"/>
      <c r="AU77" s="3750"/>
      <c r="AV77" s="857" t="s">
        <v>1201</v>
      </c>
      <c r="AW77" s="835"/>
      <c r="AX77" s="835"/>
      <c r="AY77" s="835"/>
      <c r="AZ77" s="835"/>
      <c r="BA77" s="835"/>
      <c r="BB77" s="835"/>
      <c r="BC77" s="835"/>
      <c r="BD77" s="835"/>
      <c r="BE77" s="835"/>
      <c r="BF77" s="835"/>
      <c r="BG77" s="835"/>
      <c r="BH77" s="835"/>
      <c r="BI77" s="836">
        <f>SUM(AW77:BH77)</f>
        <v>0</v>
      </c>
      <c r="BJ77" s="829"/>
      <c r="BK77" s="829"/>
      <c r="BL77" s="829"/>
    </row>
    <row r="78" spans="1:65" hidden="1">
      <c r="A78" s="816" t="s">
        <v>1224</v>
      </c>
      <c r="U78" s="818"/>
      <c r="W78" s="816" t="s">
        <v>1224</v>
      </c>
      <c r="AQ78" s="818"/>
      <c r="AS78" s="816" t="s">
        <v>1224</v>
      </c>
      <c r="BM78" s="818"/>
    </row>
    <row r="79" spans="1:65" hidden="1">
      <c r="B79" s="880"/>
      <c r="C79" s="881"/>
      <c r="D79" s="882" t="s">
        <v>129</v>
      </c>
      <c r="E79" s="882" t="str">
        <f t="shared" ref="E79:P79" si="69">+E13</f>
        <v>4月</v>
      </c>
      <c r="F79" s="882" t="str">
        <f t="shared" si="69"/>
        <v>5月</v>
      </c>
      <c r="G79" s="882" t="str">
        <f t="shared" si="69"/>
        <v>6月</v>
      </c>
      <c r="H79" s="882" t="str">
        <f t="shared" si="69"/>
        <v>7月</v>
      </c>
      <c r="I79" s="882" t="str">
        <f t="shared" si="69"/>
        <v>8月</v>
      </c>
      <c r="J79" s="882" t="str">
        <f t="shared" si="69"/>
        <v>9月</v>
      </c>
      <c r="K79" s="882" t="str">
        <f t="shared" si="69"/>
        <v>10月</v>
      </c>
      <c r="L79" s="882" t="str">
        <f t="shared" si="69"/>
        <v>11月</v>
      </c>
      <c r="M79" s="882" t="str">
        <f t="shared" si="69"/>
        <v>12月</v>
      </c>
      <c r="N79" s="882" t="str">
        <f t="shared" si="69"/>
        <v>1月</v>
      </c>
      <c r="O79" s="882" t="str">
        <f t="shared" si="69"/>
        <v>2月</v>
      </c>
      <c r="P79" s="882" t="str">
        <f t="shared" si="69"/>
        <v>3月</v>
      </c>
      <c r="Q79" s="883" t="s">
        <v>188</v>
      </c>
      <c r="R79" s="825"/>
      <c r="S79" s="825"/>
      <c r="U79" s="818"/>
      <c r="X79" s="880"/>
      <c r="Y79" s="881"/>
      <c r="Z79" s="882" t="s">
        <v>129</v>
      </c>
      <c r="AA79" s="882" t="str">
        <f t="shared" ref="AA79:AL79" si="70">+AA13</f>
        <v>4月</v>
      </c>
      <c r="AB79" s="882" t="str">
        <f t="shared" si="70"/>
        <v>5月</v>
      </c>
      <c r="AC79" s="882" t="str">
        <f t="shared" si="70"/>
        <v>6月</v>
      </c>
      <c r="AD79" s="882" t="str">
        <f t="shared" si="70"/>
        <v>7月</v>
      </c>
      <c r="AE79" s="882" t="str">
        <f t="shared" si="70"/>
        <v>8月</v>
      </c>
      <c r="AF79" s="882" t="str">
        <f t="shared" si="70"/>
        <v>9月</v>
      </c>
      <c r="AG79" s="882" t="str">
        <f t="shared" si="70"/>
        <v>10月</v>
      </c>
      <c r="AH79" s="882" t="str">
        <f t="shared" si="70"/>
        <v>11月</v>
      </c>
      <c r="AI79" s="882" t="str">
        <f t="shared" si="70"/>
        <v>12月</v>
      </c>
      <c r="AJ79" s="882" t="str">
        <f t="shared" si="70"/>
        <v>1月</v>
      </c>
      <c r="AK79" s="882" t="str">
        <f t="shared" si="70"/>
        <v>2月</v>
      </c>
      <c r="AL79" s="882" t="str">
        <f t="shared" si="70"/>
        <v>3月</v>
      </c>
      <c r="AM79" s="883" t="s">
        <v>188</v>
      </c>
      <c r="AN79" s="825"/>
      <c r="AO79" s="825"/>
      <c r="AQ79" s="818"/>
      <c r="AT79" s="880"/>
      <c r="AU79" s="881"/>
      <c r="AV79" s="882" t="s">
        <v>129</v>
      </c>
      <c r="AW79" s="882" t="str">
        <f t="shared" ref="AW79:BH79" si="71">+AW13</f>
        <v>4月</v>
      </c>
      <c r="AX79" s="882" t="str">
        <f t="shared" si="71"/>
        <v>5月</v>
      </c>
      <c r="AY79" s="882" t="str">
        <f t="shared" si="71"/>
        <v>6月</v>
      </c>
      <c r="AZ79" s="882" t="str">
        <f t="shared" si="71"/>
        <v>7月</v>
      </c>
      <c r="BA79" s="882" t="str">
        <f t="shared" si="71"/>
        <v>8月</v>
      </c>
      <c r="BB79" s="882" t="str">
        <f t="shared" si="71"/>
        <v>9月</v>
      </c>
      <c r="BC79" s="882" t="str">
        <f t="shared" si="71"/>
        <v>10月</v>
      </c>
      <c r="BD79" s="882" t="str">
        <f t="shared" si="71"/>
        <v>11月</v>
      </c>
      <c r="BE79" s="882" t="str">
        <f t="shared" si="71"/>
        <v>12月</v>
      </c>
      <c r="BF79" s="882" t="str">
        <f t="shared" si="71"/>
        <v>1月</v>
      </c>
      <c r="BG79" s="882" t="str">
        <f t="shared" si="71"/>
        <v>2月</v>
      </c>
      <c r="BH79" s="882" t="str">
        <f t="shared" si="71"/>
        <v>3月</v>
      </c>
      <c r="BI79" s="883" t="s">
        <v>188</v>
      </c>
      <c r="BJ79" s="825"/>
      <c r="BK79" s="825"/>
      <c r="BM79" s="818"/>
    </row>
    <row r="80" spans="1:65" hidden="1">
      <c r="B80" s="890" t="s">
        <v>1225</v>
      </c>
      <c r="C80" s="891"/>
      <c r="D80" s="892" t="s">
        <v>1226</v>
      </c>
      <c r="E80" s="893">
        <f>+E82+E83+E84+E85+E86</f>
        <v>230</v>
      </c>
      <c r="F80" s="893">
        <f t="shared" ref="F80:P80" si="72">+F82+F83+F84+F85+F86</f>
        <v>0</v>
      </c>
      <c r="G80" s="893">
        <f t="shared" si="72"/>
        <v>0</v>
      </c>
      <c r="H80" s="893">
        <f t="shared" si="72"/>
        <v>0</v>
      </c>
      <c r="I80" s="893">
        <f t="shared" si="72"/>
        <v>0</v>
      </c>
      <c r="J80" s="893">
        <f t="shared" si="72"/>
        <v>0</v>
      </c>
      <c r="K80" s="893">
        <f t="shared" si="72"/>
        <v>0</v>
      </c>
      <c r="L80" s="893">
        <f t="shared" si="72"/>
        <v>0</v>
      </c>
      <c r="M80" s="893">
        <f t="shared" si="72"/>
        <v>0</v>
      </c>
      <c r="N80" s="893">
        <f t="shared" si="72"/>
        <v>0</v>
      </c>
      <c r="O80" s="893">
        <f t="shared" si="72"/>
        <v>0</v>
      </c>
      <c r="P80" s="893">
        <f t="shared" si="72"/>
        <v>0</v>
      </c>
      <c r="Q80" s="894">
        <f t="shared" ref="Q80:Q86" si="73">SUM(E80:P80)</f>
        <v>230</v>
      </c>
      <c r="R80" s="895"/>
      <c r="S80" s="895"/>
      <c r="U80" s="818"/>
      <c r="X80" s="890" t="s">
        <v>1225</v>
      </c>
      <c r="Y80" s="891"/>
      <c r="Z80" s="892" t="s">
        <v>669</v>
      </c>
      <c r="AA80" s="893">
        <f>+AA82+AA83+AA84+AA85+AA86</f>
        <v>230</v>
      </c>
      <c r="AB80" s="893">
        <f t="shared" ref="AB80:AL80" si="74">+AB82+AB83+AB84+AB85+AB86</f>
        <v>0</v>
      </c>
      <c r="AC80" s="893">
        <f t="shared" si="74"/>
        <v>0</v>
      </c>
      <c r="AD80" s="893">
        <f t="shared" si="74"/>
        <v>0</v>
      </c>
      <c r="AE80" s="893">
        <f t="shared" si="74"/>
        <v>0</v>
      </c>
      <c r="AF80" s="893">
        <f t="shared" si="74"/>
        <v>0</v>
      </c>
      <c r="AG80" s="893">
        <f t="shared" si="74"/>
        <v>0</v>
      </c>
      <c r="AH80" s="893">
        <f t="shared" si="74"/>
        <v>0</v>
      </c>
      <c r="AI80" s="893">
        <f t="shared" si="74"/>
        <v>0</v>
      </c>
      <c r="AJ80" s="893">
        <f t="shared" si="74"/>
        <v>0</v>
      </c>
      <c r="AK80" s="893">
        <f t="shared" si="74"/>
        <v>0</v>
      </c>
      <c r="AL80" s="893">
        <f t="shared" si="74"/>
        <v>0</v>
      </c>
      <c r="AM80" s="894">
        <f t="shared" ref="AM80:AM86" si="75">SUM(AA80:AL80)</f>
        <v>230</v>
      </c>
      <c r="AN80" s="895"/>
      <c r="AO80" s="895"/>
      <c r="AQ80" s="818"/>
      <c r="AT80" s="890" t="s">
        <v>1225</v>
      </c>
      <c r="AU80" s="891"/>
      <c r="AV80" s="892" t="s">
        <v>669</v>
      </c>
      <c r="AW80" s="893">
        <f>+AW82+AW83+AW84+AW85+AW86</f>
        <v>230</v>
      </c>
      <c r="AX80" s="893">
        <f t="shared" ref="AX80:BH80" si="76">+AX82+AX83+AX84+AX85+AX86</f>
        <v>0</v>
      </c>
      <c r="AY80" s="893">
        <f t="shared" si="76"/>
        <v>0</v>
      </c>
      <c r="AZ80" s="893">
        <f t="shared" si="76"/>
        <v>0</v>
      </c>
      <c r="BA80" s="893">
        <f t="shared" si="76"/>
        <v>0</v>
      </c>
      <c r="BB80" s="893">
        <f t="shared" si="76"/>
        <v>0</v>
      </c>
      <c r="BC80" s="893">
        <f t="shared" si="76"/>
        <v>0</v>
      </c>
      <c r="BD80" s="893">
        <f t="shared" si="76"/>
        <v>0</v>
      </c>
      <c r="BE80" s="893">
        <f t="shared" si="76"/>
        <v>0</v>
      </c>
      <c r="BF80" s="893">
        <f t="shared" si="76"/>
        <v>0</v>
      </c>
      <c r="BG80" s="893">
        <f t="shared" si="76"/>
        <v>0</v>
      </c>
      <c r="BH80" s="893">
        <f t="shared" si="76"/>
        <v>0</v>
      </c>
      <c r="BI80" s="894">
        <f t="shared" ref="BI80:BI86" si="77">SUM(AW80:BH80)</f>
        <v>230</v>
      </c>
      <c r="BJ80" s="895"/>
      <c r="BK80" s="895"/>
      <c r="BM80" s="818"/>
    </row>
    <row r="81" spans="1:65" hidden="1">
      <c r="B81" s="896" t="s">
        <v>1227</v>
      </c>
      <c r="C81" s="897"/>
      <c r="D81" s="898" t="s">
        <v>1226</v>
      </c>
      <c r="E81" s="899">
        <v>40</v>
      </c>
      <c r="F81" s="899"/>
      <c r="G81" s="899"/>
      <c r="H81" s="899"/>
      <c r="I81" s="899"/>
      <c r="J81" s="899"/>
      <c r="K81" s="899"/>
      <c r="L81" s="899"/>
      <c r="M81" s="899"/>
      <c r="N81" s="899"/>
      <c r="O81" s="899"/>
      <c r="P81" s="899"/>
      <c r="Q81" s="900">
        <f t="shared" si="73"/>
        <v>40</v>
      </c>
      <c r="R81" s="895"/>
      <c r="S81" s="895"/>
      <c r="U81" s="818"/>
      <c r="X81" s="896" t="s">
        <v>1227</v>
      </c>
      <c r="Y81" s="897"/>
      <c r="Z81" s="898" t="s">
        <v>669</v>
      </c>
      <c r="AA81" s="899">
        <v>40</v>
      </c>
      <c r="AB81" s="899"/>
      <c r="AC81" s="899"/>
      <c r="AD81" s="899"/>
      <c r="AE81" s="899"/>
      <c r="AF81" s="899"/>
      <c r="AG81" s="899"/>
      <c r="AH81" s="899"/>
      <c r="AI81" s="899"/>
      <c r="AJ81" s="899"/>
      <c r="AK81" s="899"/>
      <c r="AL81" s="899"/>
      <c r="AM81" s="900">
        <f t="shared" si="75"/>
        <v>40</v>
      </c>
      <c r="AN81" s="895"/>
      <c r="AO81" s="895"/>
      <c r="AQ81" s="818"/>
      <c r="AT81" s="896" t="s">
        <v>1227</v>
      </c>
      <c r="AU81" s="897"/>
      <c r="AV81" s="898" t="s">
        <v>669</v>
      </c>
      <c r="AW81" s="899">
        <v>40</v>
      </c>
      <c r="AX81" s="899"/>
      <c r="AY81" s="899"/>
      <c r="AZ81" s="899"/>
      <c r="BA81" s="899"/>
      <c r="BB81" s="899"/>
      <c r="BC81" s="899"/>
      <c r="BD81" s="899"/>
      <c r="BE81" s="899"/>
      <c r="BF81" s="899"/>
      <c r="BG81" s="899"/>
      <c r="BH81" s="899"/>
      <c r="BI81" s="900">
        <f t="shared" si="77"/>
        <v>40</v>
      </c>
      <c r="BJ81" s="895"/>
      <c r="BK81" s="895"/>
      <c r="BM81" s="818"/>
    </row>
    <row r="82" spans="1:65" hidden="1">
      <c r="B82" s="896" t="s">
        <v>1228</v>
      </c>
      <c r="C82" s="897"/>
      <c r="D82" s="898" t="s">
        <v>1226</v>
      </c>
      <c r="E82" s="899">
        <v>100</v>
      </c>
      <c r="F82" s="899"/>
      <c r="G82" s="899"/>
      <c r="H82" s="899"/>
      <c r="I82" s="899"/>
      <c r="J82" s="899"/>
      <c r="K82" s="899"/>
      <c r="L82" s="899"/>
      <c r="M82" s="899"/>
      <c r="N82" s="899"/>
      <c r="O82" s="899"/>
      <c r="P82" s="899"/>
      <c r="Q82" s="900">
        <f t="shared" si="73"/>
        <v>100</v>
      </c>
      <c r="R82" s="895"/>
      <c r="S82" s="895"/>
      <c r="U82" s="818"/>
      <c r="X82" s="896" t="s">
        <v>1228</v>
      </c>
      <c r="Y82" s="897"/>
      <c r="Z82" s="898" t="s">
        <v>669</v>
      </c>
      <c r="AA82" s="899">
        <v>100</v>
      </c>
      <c r="AB82" s="899"/>
      <c r="AC82" s="899"/>
      <c r="AD82" s="899"/>
      <c r="AE82" s="899"/>
      <c r="AF82" s="899"/>
      <c r="AG82" s="899"/>
      <c r="AH82" s="899"/>
      <c r="AI82" s="899"/>
      <c r="AJ82" s="899"/>
      <c r="AK82" s="899"/>
      <c r="AL82" s="899"/>
      <c r="AM82" s="900">
        <f t="shared" si="75"/>
        <v>100</v>
      </c>
      <c r="AN82" s="895"/>
      <c r="AO82" s="895"/>
      <c r="AQ82" s="818"/>
      <c r="AT82" s="896" t="s">
        <v>1228</v>
      </c>
      <c r="AU82" s="897"/>
      <c r="AV82" s="898" t="s">
        <v>669</v>
      </c>
      <c r="AW82" s="899">
        <v>100</v>
      </c>
      <c r="AX82" s="899"/>
      <c r="AY82" s="899"/>
      <c r="AZ82" s="899"/>
      <c r="BA82" s="899"/>
      <c r="BB82" s="899"/>
      <c r="BC82" s="899"/>
      <c r="BD82" s="899"/>
      <c r="BE82" s="899"/>
      <c r="BF82" s="899"/>
      <c r="BG82" s="899"/>
      <c r="BH82" s="899"/>
      <c r="BI82" s="900">
        <f t="shared" si="77"/>
        <v>100</v>
      </c>
      <c r="BJ82" s="895"/>
      <c r="BK82" s="895"/>
      <c r="BM82" s="818"/>
    </row>
    <row r="83" spans="1:65" hidden="1">
      <c r="B83" s="896" t="s">
        <v>1229</v>
      </c>
      <c r="C83" s="897"/>
      <c r="D83" s="898" t="s">
        <v>1226</v>
      </c>
      <c r="E83" s="899">
        <v>0</v>
      </c>
      <c r="F83" s="899"/>
      <c r="G83" s="899"/>
      <c r="H83" s="899"/>
      <c r="I83" s="899"/>
      <c r="J83" s="899"/>
      <c r="K83" s="899"/>
      <c r="L83" s="899"/>
      <c r="M83" s="899"/>
      <c r="N83" s="899"/>
      <c r="O83" s="899"/>
      <c r="P83" s="899"/>
      <c r="Q83" s="900">
        <f t="shared" si="73"/>
        <v>0</v>
      </c>
      <c r="R83" s="895"/>
      <c r="S83" s="895"/>
      <c r="U83" s="818"/>
      <c r="X83" s="896" t="s">
        <v>1229</v>
      </c>
      <c r="Y83" s="897"/>
      <c r="Z83" s="898" t="s">
        <v>669</v>
      </c>
      <c r="AA83" s="899">
        <v>0</v>
      </c>
      <c r="AB83" s="899"/>
      <c r="AC83" s="899"/>
      <c r="AD83" s="899"/>
      <c r="AE83" s="899"/>
      <c r="AF83" s="899"/>
      <c r="AG83" s="899"/>
      <c r="AH83" s="899"/>
      <c r="AI83" s="899"/>
      <c r="AJ83" s="899"/>
      <c r="AK83" s="899"/>
      <c r="AL83" s="899"/>
      <c r="AM83" s="900">
        <f t="shared" si="75"/>
        <v>0</v>
      </c>
      <c r="AN83" s="895"/>
      <c r="AO83" s="895"/>
      <c r="AQ83" s="818"/>
      <c r="AT83" s="896" t="s">
        <v>1229</v>
      </c>
      <c r="AU83" s="897"/>
      <c r="AV83" s="898" t="s">
        <v>669</v>
      </c>
      <c r="AW83" s="899">
        <v>0</v>
      </c>
      <c r="AX83" s="899"/>
      <c r="AY83" s="899"/>
      <c r="AZ83" s="899"/>
      <c r="BA83" s="899"/>
      <c r="BB83" s="899"/>
      <c r="BC83" s="899"/>
      <c r="BD83" s="899"/>
      <c r="BE83" s="899"/>
      <c r="BF83" s="899"/>
      <c r="BG83" s="899"/>
      <c r="BH83" s="899"/>
      <c r="BI83" s="900">
        <f t="shared" si="77"/>
        <v>0</v>
      </c>
      <c r="BJ83" s="895"/>
      <c r="BK83" s="895"/>
      <c r="BM83" s="818"/>
    </row>
    <row r="84" spans="1:65" hidden="1">
      <c r="B84" s="896" t="s">
        <v>1230</v>
      </c>
      <c r="C84" s="897"/>
      <c r="D84" s="898" t="s">
        <v>1226</v>
      </c>
      <c r="E84" s="899">
        <v>10</v>
      </c>
      <c r="F84" s="899"/>
      <c r="G84" s="899"/>
      <c r="H84" s="899"/>
      <c r="I84" s="899"/>
      <c r="J84" s="899"/>
      <c r="K84" s="899"/>
      <c r="L84" s="899"/>
      <c r="M84" s="899"/>
      <c r="N84" s="899"/>
      <c r="O84" s="899"/>
      <c r="P84" s="899"/>
      <c r="Q84" s="900">
        <f t="shared" si="73"/>
        <v>10</v>
      </c>
      <c r="R84" s="895"/>
      <c r="S84" s="895"/>
      <c r="U84" s="818"/>
      <c r="X84" s="896" t="s">
        <v>1230</v>
      </c>
      <c r="Y84" s="897"/>
      <c r="Z84" s="898" t="s">
        <v>669</v>
      </c>
      <c r="AA84" s="899">
        <v>10</v>
      </c>
      <c r="AB84" s="899"/>
      <c r="AC84" s="899"/>
      <c r="AD84" s="899"/>
      <c r="AE84" s="899"/>
      <c r="AF84" s="899"/>
      <c r="AG84" s="899"/>
      <c r="AH84" s="899"/>
      <c r="AI84" s="899"/>
      <c r="AJ84" s="899"/>
      <c r="AK84" s="899"/>
      <c r="AL84" s="899"/>
      <c r="AM84" s="900">
        <f t="shared" si="75"/>
        <v>10</v>
      </c>
      <c r="AN84" s="895"/>
      <c r="AO84" s="895"/>
      <c r="AQ84" s="818"/>
      <c r="AT84" s="896" t="s">
        <v>1230</v>
      </c>
      <c r="AU84" s="897"/>
      <c r="AV84" s="898" t="s">
        <v>669</v>
      </c>
      <c r="AW84" s="899">
        <v>10</v>
      </c>
      <c r="AX84" s="899"/>
      <c r="AY84" s="899"/>
      <c r="AZ84" s="899"/>
      <c r="BA84" s="899"/>
      <c r="BB84" s="899"/>
      <c r="BC84" s="899"/>
      <c r="BD84" s="899"/>
      <c r="BE84" s="899"/>
      <c r="BF84" s="899"/>
      <c r="BG84" s="899"/>
      <c r="BH84" s="899"/>
      <c r="BI84" s="900">
        <f t="shared" si="77"/>
        <v>10</v>
      </c>
      <c r="BJ84" s="895"/>
      <c r="BK84" s="895"/>
      <c r="BM84" s="818"/>
    </row>
    <row r="85" spans="1:65" hidden="1">
      <c r="B85" s="896" t="s">
        <v>1231</v>
      </c>
      <c r="C85" s="897"/>
      <c r="D85" s="898" t="s">
        <v>1226</v>
      </c>
      <c r="E85" s="899">
        <v>0</v>
      </c>
      <c r="F85" s="899"/>
      <c r="G85" s="899"/>
      <c r="H85" s="899"/>
      <c r="I85" s="899"/>
      <c r="J85" s="899"/>
      <c r="K85" s="899"/>
      <c r="L85" s="899"/>
      <c r="M85" s="899"/>
      <c r="N85" s="899"/>
      <c r="O85" s="899"/>
      <c r="P85" s="899"/>
      <c r="Q85" s="900">
        <f t="shared" si="73"/>
        <v>0</v>
      </c>
      <c r="R85" s="895"/>
      <c r="S85" s="895"/>
      <c r="U85" s="818"/>
      <c r="X85" s="896" t="s">
        <v>1231</v>
      </c>
      <c r="Y85" s="897"/>
      <c r="Z85" s="898" t="s">
        <v>669</v>
      </c>
      <c r="AA85" s="899">
        <v>0</v>
      </c>
      <c r="AB85" s="899"/>
      <c r="AC85" s="899"/>
      <c r="AD85" s="899"/>
      <c r="AE85" s="899"/>
      <c r="AF85" s="899"/>
      <c r="AG85" s="899"/>
      <c r="AH85" s="899"/>
      <c r="AI85" s="899"/>
      <c r="AJ85" s="899"/>
      <c r="AK85" s="899"/>
      <c r="AL85" s="899"/>
      <c r="AM85" s="900">
        <f t="shared" si="75"/>
        <v>0</v>
      </c>
      <c r="AN85" s="895"/>
      <c r="AO85" s="895"/>
      <c r="AQ85" s="818"/>
      <c r="AT85" s="896" t="s">
        <v>1231</v>
      </c>
      <c r="AU85" s="897"/>
      <c r="AV85" s="898" t="s">
        <v>669</v>
      </c>
      <c r="AW85" s="899">
        <v>0</v>
      </c>
      <c r="AX85" s="899"/>
      <c r="AY85" s="899"/>
      <c r="AZ85" s="899"/>
      <c r="BA85" s="899"/>
      <c r="BB85" s="899"/>
      <c r="BC85" s="899"/>
      <c r="BD85" s="899"/>
      <c r="BE85" s="899"/>
      <c r="BF85" s="899"/>
      <c r="BG85" s="899"/>
      <c r="BH85" s="899"/>
      <c r="BI85" s="900">
        <f t="shared" si="77"/>
        <v>0</v>
      </c>
      <c r="BJ85" s="895"/>
      <c r="BK85" s="895"/>
      <c r="BM85" s="818"/>
    </row>
    <row r="86" spans="1:65" ht="12.65" hidden="1" customHeight="1" thickBot="1">
      <c r="B86" s="901" t="s">
        <v>1232</v>
      </c>
      <c r="C86" s="902"/>
      <c r="D86" s="903" t="s">
        <v>1226</v>
      </c>
      <c r="E86" s="904" ph="1">
        <v>120</v>
      </c>
      <c r="F86" s="905" ph="1"/>
      <c r="G86" s="905" ph="1"/>
      <c r="H86" s="905" ph="1"/>
      <c r="I86" s="905" ph="1"/>
      <c r="J86" s="905" ph="1"/>
      <c r="K86" s="905" ph="1"/>
      <c r="L86" s="905" ph="1"/>
      <c r="M86" s="905" ph="1"/>
      <c r="N86" s="905" ph="1"/>
      <c r="O86" s="905" ph="1"/>
      <c r="P86" s="905" ph="1"/>
      <c r="Q86" s="906">
        <f t="shared" si="73"/>
        <v>120</v>
      </c>
      <c r="R86" s="907"/>
      <c r="S86" s="907"/>
      <c r="U86" s="818"/>
      <c r="X86" s="901" t="s">
        <v>1232</v>
      </c>
      <c r="Y86" s="902"/>
      <c r="Z86" s="903" t="s">
        <v>669</v>
      </c>
      <c r="AA86" s="904" ph="1">
        <v>120</v>
      </c>
      <c r="AB86" s="905" ph="1"/>
      <c r="AC86" s="905" ph="1"/>
      <c r="AD86" s="905" ph="1"/>
      <c r="AE86" s="905" ph="1"/>
      <c r="AF86" s="905" ph="1"/>
      <c r="AG86" s="905" ph="1"/>
      <c r="AH86" s="905" ph="1"/>
      <c r="AI86" s="905" ph="1"/>
      <c r="AJ86" s="905" ph="1"/>
      <c r="AK86" s="905" ph="1"/>
      <c r="AL86" s="905" ph="1"/>
      <c r="AM86" s="906">
        <f t="shared" si="75"/>
        <v>120</v>
      </c>
      <c r="AN86" s="907"/>
      <c r="AO86" s="907"/>
      <c r="AQ86" s="818"/>
      <c r="AT86" s="901" t="s">
        <v>1232</v>
      </c>
      <c r="AU86" s="902"/>
      <c r="AV86" s="903" t="s">
        <v>669</v>
      </c>
      <c r="AW86" s="904" ph="1">
        <v>120</v>
      </c>
      <c r="AX86" s="905" ph="1"/>
      <c r="AY86" s="905" ph="1"/>
      <c r="AZ86" s="905" ph="1"/>
      <c r="BA86" s="905" ph="1"/>
      <c r="BB86" s="905" ph="1"/>
      <c r="BC86" s="905" ph="1"/>
      <c r="BD86" s="905" ph="1"/>
      <c r="BE86" s="905" ph="1"/>
      <c r="BF86" s="905" ph="1"/>
      <c r="BG86" s="905" ph="1"/>
      <c r="BH86" s="905" ph="1"/>
      <c r="BI86" s="906">
        <f t="shared" si="77"/>
        <v>120</v>
      </c>
      <c r="BJ86" s="907"/>
      <c r="BK86" s="907"/>
      <c r="BM86" s="818"/>
    </row>
    <row r="87" spans="1:65" ht="13.5" hidden="1" thickBot="1">
      <c r="B87" s="908" t="s">
        <v>1233</v>
      </c>
      <c r="C87" s="821"/>
      <c r="D87" s="909" t="s">
        <v>1234</v>
      </c>
      <c r="E87" s="910">
        <f>+IF(E80=0,"",(E81+E82+E83*0.95+E84)/(E80+E81))</f>
        <v>0.55555555555555558</v>
      </c>
      <c r="F87" s="910" t="str">
        <f t="shared" ref="F87:Q87" si="78">+IF(F80=0,"",(F81+F82+F83*0.95+F84)/(F80+F81))</f>
        <v/>
      </c>
      <c r="G87" s="910" t="str">
        <f t="shared" si="78"/>
        <v/>
      </c>
      <c r="H87" s="910" t="str">
        <f t="shared" si="78"/>
        <v/>
      </c>
      <c r="I87" s="910" t="str">
        <f t="shared" si="78"/>
        <v/>
      </c>
      <c r="J87" s="910" t="str">
        <f t="shared" si="78"/>
        <v/>
      </c>
      <c r="K87" s="910" t="str">
        <f t="shared" si="78"/>
        <v/>
      </c>
      <c r="L87" s="910" t="str">
        <f t="shared" si="78"/>
        <v/>
      </c>
      <c r="M87" s="910" t="str">
        <f t="shared" si="78"/>
        <v/>
      </c>
      <c r="N87" s="910" t="str">
        <f t="shared" si="78"/>
        <v/>
      </c>
      <c r="O87" s="910" t="str">
        <f t="shared" si="78"/>
        <v/>
      </c>
      <c r="P87" s="910" t="str">
        <f t="shared" si="78"/>
        <v/>
      </c>
      <c r="Q87" s="911">
        <f t="shared" si="78"/>
        <v>0.55555555555555558</v>
      </c>
      <c r="R87" s="912"/>
      <c r="S87" s="912"/>
      <c r="U87" s="818"/>
      <c r="X87" s="908" t="s">
        <v>1233</v>
      </c>
      <c r="Y87" s="821"/>
      <c r="Z87" s="909" t="s">
        <v>1234</v>
      </c>
      <c r="AA87" s="910">
        <f>+IF(AA80=0,"",(AA81+AA82+AA83*0.95+AA84)/(AA80+AA81))</f>
        <v>0.55555555555555558</v>
      </c>
      <c r="AB87" s="910" t="str">
        <f t="shared" ref="AB87:AM87" si="79">+IF(AB80=0,"",(AB81+AB82+AB83*0.95+AB84)/(AB80+AB81))</f>
        <v/>
      </c>
      <c r="AC87" s="910" t="str">
        <f t="shared" si="79"/>
        <v/>
      </c>
      <c r="AD87" s="910" t="str">
        <f t="shared" si="79"/>
        <v/>
      </c>
      <c r="AE87" s="910" t="str">
        <f t="shared" si="79"/>
        <v/>
      </c>
      <c r="AF87" s="910" t="str">
        <f t="shared" si="79"/>
        <v/>
      </c>
      <c r="AG87" s="910" t="str">
        <f t="shared" si="79"/>
        <v/>
      </c>
      <c r="AH87" s="910" t="str">
        <f t="shared" si="79"/>
        <v/>
      </c>
      <c r="AI87" s="910" t="str">
        <f t="shared" si="79"/>
        <v/>
      </c>
      <c r="AJ87" s="910" t="str">
        <f t="shared" si="79"/>
        <v/>
      </c>
      <c r="AK87" s="910" t="str">
        <f t="shared" si="79"/>
        <v/>
      </c>
      <c r="AL87" s="910" t="str">
        <f t="shared" si="79"/>
        <v/>
      </c>
      <c r="AM87" s="911">
        <f t="shared" si="79"/>
        <v>0.55555555555555558</v>
      </c>
      <c r="AN87" s="912"/>
      <c r="AO87" s="912"/>
      <c r="AQ87" s="818"/>
      <c r="AT87" s="908" t="s">
        <v>1233</v>
      </c>
      <c r="AU87" s="821"/>
      <c r="AV87" s="909" t="s">
        <v>1234</v>
      </c>
      <c r="AW87" s="910">
        <f>+IF(AW80=0,"",(AW81+AW82+AW83*0.95+AW84)/(AW80+AW81))</f>
        <v>0.55555555555555558</v>
      </c>
      <c r="AX87" s="910" t="str">
        <f t="shared" ref="AX87:BI87" si="80">+IF(AX80=0,"",(AX81+AX82+AX83*0.95+AX84)/(AX80+AX81))</f>
        <v/>
      </c>
      <c r="AY87" s="910" t="str">
        <f t="shared" si="80"/>
        <v/>
      </c>
      <c r="AZ87" s="910" t="str">
        <f t="shared" si="80"/>
        <v/>
      </c>
      <c r="BA87" s="910" t="str">
        <f t="shared" si="80"/>
        <v/>
      </c>
      <c r="BB87" s="910" t="str">
        <f t="shared" si="80"/>
        <v/>
      </c>
      <c r="BC87" s="910" t="str">
        <f t="shared" si="80"/>
        <v/>
      </c>
      <c r="BD87" s="910" t="str">
        <f t="shared" si="80"/>
        <v/>
      </c>
      <c r="BE87" s="910" t="str">
        <f t="shared" si="80"/>
        <v/>
      </c>
      <c r="BF87" s="910" t="str">
        <f t="shared" si="80"/>
        <v/>
      </c>
      <c r="BG87" s="910" t="str">
        <f t="shared" si="80"/>
        <v/>
      </c>
      <c r="BH87" s="910" t="str">
        <f t="shared" si="80"/>
        <v/>
      </c>
      <c r="BI87" s="911">
        <f t="shared" si="80"/>
        <v>0.55555555555555558</v>
      </c>
      <c r="BJ87" s="912"/>
      <c r="BK87" s="912"/>
      <c r="BM87" s="818"/>
    </row>
    <row r="88" spans="1:65" ht="13.5" thickBot="1">
      <c r="A88" s="816" t="s">
        <v>1235</v>
      </c>
      <c r="B88" s="816"/>
      <c r="C88" s="816"/>
      <c r="D88" s="816"/>
      <c r="E88" s="816"/>
      <c r="F88" s="816"/>
      <c r="G88" s="816"/>
      <c r="W88" s="816" t="s">
        <v>1235</v>
      </c>
      <c r="X88" s="816"/>
      <c r="Y88" s="816"/>
      <c r="Z88" s="816"/>
      <c r="AA88" s="816"/>
      <c r="AB88" s="816"/>
      <c r="AC88" s="816"/>
      <c r="AS88" s="816" t="s">
        <v>1235</v>
      </c>
      <c r="AT88" s="816"/>
      <c r="AU88" s="816"/>
      <c r="AV88" s="816"/>
      <c r="AW88" s="816"/>
      <c r="AX88" s="816"/>
      <c r="AY88" s="816"/>
    </row>
    <row r="89" spans="1:65" ht="13.5" thickBot="1">
      <c r="B89" s="840"/>
      <c r="C89" s="821"/>
      <c r="D89" s="913" t="s">
        <v>129</v>
      </c>
      <c r="E89" s="841" t="str">
        <f t="shared" ref="E89:P89" si="81">+E13</f>
        <v>4月</v>
      </c>
      <c r="F89" s="841" t="str">
        <f t="shared" si="81"/>
        <v>5月</v>
      </c>
      <c r="G89" s="841" t="str">
        <f t="shared" si="81"/>
        <v>6月</v>
      </c>
      <c r="H89" s="841" t="str">
        <f t="shared" si="81"/>
        <v>7月</v>
      </c>
      <c r="I89" s="841" t="str">
        <f t="shared" si="81"/>
        <v>8月</v>
      </c>
      <c r="J89" s="841" t="str">
        <f t="shared" si="81"/>
        <v>9月</v>
      </c>
      <c r="K89" s="841" t="str">
        <f t="shared" si="81"/>
        <v>10月</v>
      </c>
      <c r="L89" s="841" t="str">
        <f t="shared" si="81"/>
        <v>11月</v>
      </c>
      <c r="M89" s="841" t="str">
        <f t="shared" si="81"/>
        <v>12月</v>
      </c>
      <c r="N89" s="841" t="str">
        <f t="shared" si="81"/>
        <v>1月</v>
      </c>
      <c r="O89" s="841" t="str">
        <f t="shared" si="81"/>
        <v>2月</v>
      </c>
      <c r="P89" s="841" t="str">
        <f t="shared" si="81"/>
        <v>3月</v>
      </c>
      <c r="Q89" s="824" t="s">
        <v>188</v>
      </c>
      <c r="R89" s="825"/>
      <c r="S89" s="825"/>
      <c r="T89" s="825"/>
      <c r="U89" s="825"/>
      <c r="X89" s="840"/>
      <c r="Y89" s="821"/>
      <c r="Z89" s="913" t="s">
        <v>129</v>
      </c>
      <c r="AA89" s="841" t="str">
        <f t="shared" ref="AA89:AL89" si="82">+AA13</f>
        <v>4月</v>
      </c>
      <c r="AB89" s="841" t="str">
        <f t="shared" si="82"/>
        <v>5月</v>
      </c>
      <c r="AC89" s="841" t="str">
        <f t="shared" si="82"/>
        <v>6月</v>
      </c>
      <c r="AD89" s="841" t="str">
        <f t="shared" si="82"/>
        <v>7月</v>
      </c>
      <c r="AE89" s="841" t="str">
        <f t="shared" si="82"/>
        <v>8月</v>
      </c>
      <c r="AF89" s="841" t="str">
        <f t="shared" si="82"/>
        <v>9月</v>
      </c>
      <c r="AG89" s="841" t="str">
        <f t="shared" si="82"/>
        <v>10月</v>
      </c>
      <c r="AH89" s="841" t="str">
        <f t="shared" si="82"/>
        <v>11月</v>
      </c>
      <c r="AI89" s="841" t="str">
        <f t="shared" si="82"/>
        <v>12月</v>
      </c>
      <c r="AJ89" s="841" t="str">
        <f t="shared" si="82"/>
        <v>1月</v>
      </c>
      <c r="AK89" s="841" t="str">
        <f t="shared" si="82"/>
        <v>2月</v>
      </c>
      <c r="AL89" s="841" t="str">
        <f t="shared" si="82"/>
        <v>3月</v>
      </c>
      <c r="AM89" s="824" t="s">
        <v>188</v>
      </c>
      <c r="AN89" s="825"/>
      <c r="AO89" s="825"/>
      <c r="AP89" s="825"/>
      <c r="AQ89" s="825"/>
      <c r="AT89" s="840"/>
      <c r="AU89" s="821"/>
      <c r="AV89" s="913" t="s">
        <v>129</v>
      </c>
      <c r="AW89" s="841" t="str">
        <f t="shared" ref="AW89:BH89" si="83">+AW13</f>
        <v>4月</v>
      </c>
      <c r="AX89" s="841" t="str">
        <f t="shared" si="83"/>
        <v>5月</v>
      </c>
      <c r="AY89" s="841" t="str">
        <f t="shared" si="83"/>
        <v>6月</v>
      </c>
      <c r="AZ89" s="841" t="str">
        <f t="shared" si="83"/>
        <v>7月</v>
      </c>
      <c r="BA89" s="841" t="str">
        <f t="shared" si="83"/>
        <v>8月</v>
      </c>
      <c r="BB89" s="841" t="str">
        <f t="shared" si="83"/>
        <v>9月</v>
      </c>
      <c r="BC89" s="841" t="str">
        <f t="shared" si="83"/>
        <v>10月</v>
      </c>
      <c r="BD89" s="841" t="str">
        <f t="shared" si="83"/>
        <v>11月</v>
      </c>
      <c r="BE89" s="841" t="str">
        <f t="shared" si="83"/>
        <v>12月</v>
      </c>
      <c r="BF89" s="841" t="str">
        <f t="shared" si="83"/>
        <v>1月</v>
      </c>
      <c r="BG89" s="841" t="str">
        <f t="shared" si="83"/>
        <v>2月</v>
      </c>
      <c r="BH89" s="841" t="str">
        <f t="shared" si="83"/>
        <v>3月</v>
      </c>
      <c r="BI89" s="824" t="s">
        <v>188</v>
      </c>
      <c r="BJ89" s="825"/>
      <c r="BK89" s="825"/>
      <c r="BL89" s="825"/>
      <c r="BM89" s="825"/>
    </row>
    <row r="90" spans="1:65">
      <c r="B90" s="914" t="s">
        <v>1236</v>
      </c>
      <c r="C90" s="3026">
        <f>+C5</f>
        <v>2023</v>
      </c>
      <c r="D90" s="936" t="str">
        <f>+D71</f>
        <v>ｋｇ</v>
      </c>
      <c r="E90" s="1992">
        <v>2000</v>
      </c>
      <c r="F90" s="1992">
        <v>2000</v>
      </c>
      <c r="G90" s="1992">
        <v>2000</v>
      </c>
      <c r="H90" s="1992">
        <v>2000</v>
      </c>
      <c r="I90" s="1992">
        <v>2000</v>
      </c>
      <c r="J90" s="1992">
        <v>2000</v>
      </c>
      <c r="K90" s="1992">
        <v>2000</v>
      </c>
      <c r="L90" s="1992">
        <v>2000</v>
      </c>
      <c r="M90" s="1992">
        <v>2000</v>
      </c>
      <c r="N90" s="1992">
        <v>2000</v>
      </c>
      <c r="O90" s="1992">
        <v>2000</v>
      </c>
      <c r="P90" s="1992">
        <v>2000</v>
      </c>
      <c r="Q90" s="915">
        <f>SUM(E90:P90)</f>
        <v>24000</v>
      </c>
      <c r="R90" s="842"/>
      <c r="S90" s="842"/>
      <c r="T90" s="842"/>
      <c r="U90" s="842"/>
      <c r="V90" s="916"/>
      <c r="X90" s="914" t="s">
        <v>1236</v>
      </c>
      <c r="Y90" s="1395">
        <v>2016</v>
      </c>
      <c r="Z90" s="936" t="str">
        <f>+Z71</f>
        <v>ｋｇ</v>
      </c>
      <c r="AA90" s="933">
        <v>2000</v>
      </c>
      <c r="AB90" s="933">
        <v>3000</v>
      </c>
      <c r="AC90" s="933">
        <f t="shared" ref="AC90:AL90" si="84">SUM(AC92:AC98)</f>
        <v>0</v>
      </c>
      <c r="AD90" s="933">
        <f t="shared" si="84"/>
        <v>0</v>
      </c>
      <c r="AE90" s="933">
        <f t="shared" si="84"/>
        <v>0</v>
      </c>
      <c r="AF90" s="933">
        <f t="shared" si="84"/>
        <v>0</v>
      </c>
      <c r="AG90" s="933">
        <f t="shared" si="84"/>
        <v>0</v>
      </c>
      <c r="AH90" s="933">
        <f t="shared" si="84"/>
        <v>0</v>
      </c>
      <c r="AI90" s="933">
        <f t="shared" si="84"/>
        <v>0</v>
      </c>
      <c r="AJ90" s="933">
        <f t="shared" si="84"/>
        <v>0</v>
      </c>
      <c r="AK90" s="933">
        <f t="shared" si="84"/>
        <v>0</v>
      </c>
      <c r="AL90" s="933">
        <f t="shared" si="84"/>
        <v>0</v>
      </c>
      <c r="AM90" s="915">
        <f>SUM(AA90:AL90)</f>
        <v>5000</v>
      </c>
      <c r="AN90" s="842"/>
      <c r="AO90" s="842"/>
      <c r="AP90" s="842"/>
      <c r="AQ90" s="842"/>
      <c r="AT90" s="914" t="s">
        <v>1236</v>
      </c>
      <c r="AU90" s="1395">
        <v>2016</v>
      </c>
      <c r="AV90" s="936" t="str">
        <f>+AV71</f>
        <v>ｋｇ</v>
      </c>
      <c r="AW90" s="933">
        <v>2000</v>
      </c>
      <c r="AX90" s="933">
        <v>3000</v>
      </c>
      <c r="AY90" s="933">
        <f t="shared" ref="AY90:BH90" si="85">SUM(AY92:AY98)</f>
        <v>0</v>
      </c>
      <c r="AZ90" s="933">
        <f t="shared" si="85"/>
        <v>0</v>
      </c>
      <c r="BA90" s="933">
        <f t="shared" si="85"/>
        <v>0</v>
      </c>
      <c r="BB90" s="933">
        <f t="shared" si="85"/>
        <v>0</v>
      </c>
      <c r="BC90" s="933">
        <f t="shared" si="85"/>
        <v>0</v>
      </c>
      <c r="BD90" s="933">
        <f t="shared" si="85"/>
        <v>0</v>
      </c>
      <c r="BE90" s="933">
        <f t="shared" si="85"/>
        <v>0</v>
      </c>
      <c r="BF90" s="933">
        <f t="shared" si="85"/>
        <v>0</v>
      </c>
      <c r="BG90" s="933">
        <f t="shared" si="85"/>
        <v>0</v>
      </c>
      <c r="BH90" s="933">
        <f t="shared" si="85"/>
        <v>0</v>
      </c>
      <c r="BI90" s="915">
        <f>SUM(AW90:BH90)</f>
        <v>5000</v>
      </c>
      <c r="BJ90" s="842"/>
      <c r="BK90" s="842"/>
      <c r="BL90" s="842"/>
      <c r="BM90" s="842"/>
    </row>
    <row r="91" spans="1:65">
      <c r="B91" s="917"/>
      <c r="C91" s="1396" t="s">
        <v>1647</v>
      </c>
      <c r="D91" s="807" t="s">
        <v>1201</v>
      </c>
      <c r="E91" s="1993">
        <v>2000</v>
      </c>
      <c r="F91" s="1993"/>
      <c r="G91" s="1993"/>
      <c r="H91" s="1993"/>
      <c r="I91" s="1993"/>
      <c r="J91" s="1993"/>
      <c r="K91" s="1993"/>
      <c r="L91" s="1993"/>
      <c r="M91" s="1993"/>
      <c r="N91" s="1993"/>
      <c r="O91" s="1993"/>
      <c r="P91" s="1993"/>
      <c r="Q91" s="808">
        <f t="shared" ref="Q91:Q98" si="86">SUM(E91:P91)</f>
        <v>2000</v>
      </c>
      <c r="R91" s="829">
        <f>+Q91/Q90</f>
        <v>8.3333333333333329E-2</v>
      </c>
      <c r="S91" s="829" t="s">
        <v>1981</v>
      </c>
      <c r="T91" s="918"/>
      <c r="U91" s="918"/>
      <c r="V91" s="916"/>
      <c r="X91" s="917"/>
      <c r="Y91" s="1396" t="s">
        <v>1647</v>
      </c>
      <c r="Z91" s="807" t="s">
        <v>1201</v>
      </c>
      <c r="AA91" s="1398">
        <v>-2000</v>
      </c>
      <c r="AB91" s="1398"/>
      <c r="AC91" s="1398"/>
      <c r="AD91" s="1398"/>
      <c r="AE91" s="1398"/>
      <c r="AF91" s="1398"/>
      <c r="AG91" s="1398"/>
      <c r="AH91" s="1398"/>
      <c r="AI91" s="1398"/>
      <c r="AJ91" s="1398"/>
      <c r="AK91" s="1398"/>
      <c r="AL91" s="1398"/>
      <c r="AM91" s="808">
        <f t="shared" ref="AM91:AM93" si="87">SUM(AA91:AL91)</f>
        <v>-2000</v>
      </c>
      <c r="AN91" s="918"/>
      <c r="AO91" s="918"/>
      <c r="AP91" s="918"/>
      <c r="AQ91" s="918"/>
      <c r="AT91" s="917"/>
      <c r="AU91" s="1396" t="s">
        <v>1647</v>
      </c>
      <c r="AV91" s="807" t="s">
        <v>1201</v>
      </c>
      <c r="AW91" s="1398">
        <v>-2000</v>
      </c>
      <c r="AX91" s="1398"/>
      <c r="AY91" s="1398"/>
      <c r="AZ91" s="1398"/>
      <c r="BA91" s="1398"/>
      <c r="BB91" s="1398"/>
      <c r="BC91" s="1398"/>
      <c r="BD91" s="1398"/>
      <c r="BE91" s="1398"/>
      <c r="BF91" s="1398"/>
      <c r="BG91" s="1398"/>
      <c r="BH91" s="1398"/>
      <c r="BI91" s="808">
        <f t="shared" ref="BI91:BI93" si="88">SUM(AW91:BH91)</f>
        <v>-2000</v>
      </c>
      <c r="BJ91" s="918"/>
      <c r="BK91" s="918"/>
      <c r="BL91" s="918"/>
      <c r="BM91" s="918"/>
    </row>
    <row r="92" spans="1:65">
      <c r="B92" s="3752" t="s">
        <v>1237</v>
      </c>
      <c r="C92" s="3754" t="s">
        <v>1195</v>
      </c>
      <c r="D92" s="806" t="str">
        <f>+D71</f>
        <v>ｋｇ</v>
      </c>
      <c r="E92" s="1994"/>
      <c r="F92" s="1994"/>
      <c r="G92" s="1994"/>
      <c r="H92" s="1994"/>
      <c r="I92" s="1994"/>
      <c r="J92" s="1994"/>
      <c r="K92" s="1994"/>
      <c r="L92" s="1994"/>
      <c r="M92" s="1994"/>
      <c r="N92" s="1994"/>
      <c r="O92" s="1994"/>
      <c r="P92" s="1994"/>
      <c r="Q92" s="924">
        <f t="shared" si="86"/>
        <v>0</v>
      </c>
      <c r="R92" s="842"/>
      <c r="S92" s="842"/>
      <c r="T92" s="842"/>
      <c r="U92" s="842"/>
      <c r="V92" s="818"/>
      <c r="X92" s="3752" t="s">
        <v>1237</v>
      </c>
      <c r="Y92" s="3754" t="s">
        <v>1195</v>
      </c>
      <c r="Z92" s="806" t="str">
        <f>+Z71</f>
        <v>ｋｇ</v>
      </c>
      <c r="AA92" s="41"/>
      <c r="AB92" s="41"/>
      <c r="AC92" s="41"/>
      <c r="AD92" s="41"/>
      <c r="AE92" s="41"/>
      <c r="AF92" s="41"/>
      <c r="AG92" s="41"/>
      <c r="AH92" s="41"/>
      <c r="AI92" s="41"/>
      <c r="AJ92" s="41"/>
      <c r="AK92" s="41"/>
      <c r="AL92" s="41"/>
      <c r="AM92" s="924">
        <f t="shared" si="87"/>
        <v>0</v>
      </c>
      <c r="AN92" s="842"/>
      <c r="AO92" s="842"/>
      <c r="AP92" s="842"/>
      <c r="AQ92" s="842"/>
      <c r="AT92" s="3752" t="s">
        <v>1237</v>
      </c>
      <c r="AU92" s="3754" t="s">
        <v>1195</v>
      </c>
      <c r="AV92" s="806" t="str">
        <f>+AV71</f>
        <v>ｋｇ</v>
      </c>
      <c r="AW92" s="41"/>
      <c r="AX92" s="41"/>
      <c r="AY92" s="41"/>
      <c r="AZ92" s="41"/>
      <c r="BA92" s="41"/>
      <c r="BB92" s="41"/>
      <c r="BC92" s="41"/>
      <c r="BD92" s="41"/>
      <c r="BE92" s="41"/>
      <c r="BF92" s="41"/>
      <c r="BG92" s="41"/>
      <c r="BH92" s="41"/>
      <c r="BI92" s="924">
        <f t="shared" si="88"/>
        <v>0</v>
      </c>
      <c r="BJ92" s="842"/>
      <c r="BK92" s="842"/>
      <c r="BL92" s="842"/>
      <c r="BM92" s="842"/>
    </row>
    <row r="93" spans="1:65">
      <c r="B93" s="3753"/>
      <c r="C93" s="3754"/>
      <c r="D93" s="807" t="s">
        <v>1201</v>
      </c>
      <c r="E93" s="1993"/>
      <c r="F93" s="1993"/>
      <c r="G93" s="1993"/>
      <c r="H93" s="1993"/>
      <c r="I93" s="1993"/>
      <c r="J93" s="1993"/>
      <c r="K93" s="1993"/>
      <c r="L93" s="1993"/>
      <c r="M93" s="1993"/>
      <c r="N93" s="1993"/>
      <c r="O93" s="1993"/>
      <c r="P93" s="1993"/>
      <c r="Q93" s="920">
        <f t="shared" si="86"/>
        <v>0</v>
      </c>
      <c r="R93" s="918"/>
      <c r="S93" s="918"/>
      <c r="T93" s="918"/>
      <c r="U93" s="918"/>
      <c r="V93" s="818"/>
      <c r="X93" s="3753"/>
      <c r="Y93" s="3754"/>
      <c r="Z93" s="807" t="s">
        <v>1201</v>
      </c>
      <c r="AA93" s="1398"/>
      <c r="AB93" s="1398"/>
      <c r="AC93" s="1398"/>
      <c r="AD93" s="1398"/>
      <c r="AE93" s="1398"/>
      <c r="AF93" s="1398"/>
      <c r="AG93" s="1398"/>
      <c r="AH93" s="1398"/>
      <c r="AI93" s="1398"/>
      <c r="AJ93" s="1398"/>
      <c r="AK93" s="1398"/>
      <c r="AL93" s="1398"/>
      <c r="AM93" s="920">
        <f t="shared" si="87"/>
        <v>0</v>
      </c>
      <c r="AN93" s="918"/>
      <c r="AO93" s="918"/>
      <c r="AP93" s="918"/>
      <c r="AQ93" s="918"/>
      <c r="AT93" s="3753"/>
      <c r="AU93" s="3754"/>
      <c r="AV93" s="807" t="s">
        <v>1201</v>
      </c>
      <c r="AW93" s="1398"/>
      <c r="AX93" s="1398"/>
      <c r="AY93" s="1398"/>
      <c r="AZ93" s="1398"/>
      <c r="BA93" s="1398"/>
      <c r="BB93" s="1398"/>
      <c r="BC93" s="1398"/>
      <c r="BD93" s="1398"/>
      <c r="BE93" s="1398"/>
      <c r="BF93" s="1398"/>
      <c r="BG93" s="1398"/>
      <c r="BH93" s="1398"/>
      <c r="BI93" s="920">
        <f t="shared" si="88"/>
        <v>0</v>
      </c>
      <c r="BJ93" s="918"/>
      <c r="BK93" s="918"/>
      <c r="BL93" s="918"/>
      <c r="BM93" s="918"/>
    </row>
    <row r="94" spans="1:65">
      <c r="B94" s="3752" t="s">
        <v>1238</v>
      </c>
      <c r="C94" s="3754"/>
      <c r="D94" s="806" t="str">
        <f>+D71</f>
        <v>ｋｇ</v>
      </c>
      <c r="E94" s="1994"/>
      <c r="F94" s="1994"/>
      <c r="G94" s="1994"/>
      <c r="H94" s="1994"/>
      <c r="I94" s="1994"/>
      <c r="J94" s="1994"/>
      <c r="K94" s="1994"/>
      <c r="L94" s="1994"/>
      <c r="M94" s="1994"/>
      <c r="N94" s="1994"/>
      <c r="O94" s="1994"/>
      <c r="P94" s="1994"/>
      <c r="Q94" s="809">
        <f>SUM(E94:P94)</f>
        <v>0</v>
      </c>
      <c r="R94" s="842"/>
      <c r="S94" s="842"/>
      <c r="T94" s="842"/>
      <c r="U94" s="842"/>
      <c r="V94" s="818"/>
      <c r="X94" s="3752" t="s">
        <v>1238</v>
      </c>
      <c r="Y94" s="3754"/>
      <c r="Z94" s="806" t="str">
        <f>+Z71</f>
        <v>ｋｇ</v>
      </c>
      <c r="AA94" s="41"/>
      <c r="AB94" s="41"/>
      <c r="AC94" s="41"/>
      <c r="AD94" s="41"/>
      <c r="AE94" s="41"/>
      <c r="AF94" s="41"/>
      <c r="AG94" s="41"/>
      <c r="AH94" s="41"/>
      <c r="AI94" s="41"/>
      <c r="AJ94" s="41"/>
      <c r="AK94" s="41"/>
      <c r="AL94" s="41"/>
      <c r="AM94" s="809">
        <f>SUM(AA94:AL94)</f>
        <v>0</v>
      </c>
      <c r="AN94" s="842"/>
      <c r="AO94" s="842"/>
      <c r="AP94" s="842"/>
      <c r="AQ94" s="842"/>
      <c r="AT94" s="3752" t="s">
        <v>1238</v>
      </c>
      <c r="AU94" s="3754"/>
      <c r="AV94" s="806" t="str">
        <f>+AV71</f>
        <v>ｋｇ</v>
      </c>
      <c r="AW94" s="41"/>
      <c r="AX94" s="41"/>
      <c r="AY94" s="41"/>
      <c r="AZ94" s="41"/>
      <c r="BA94" s="41"/>
      <c r="BB94" s="41"/>
      <c r="BC94" s="41"/>
      <c r="BD94" s="41"/>
      <c r="BE94" s="41"/>
      <c r="BF94" s="41"/>
      <c r="BG94" s="41"/>
      <c r="BH94" s="41"/>
      <c r="BI94" s="809">
        <f>SUM(AW94:BH94)</f>
        <v>0</v>
      </c>
      <c r="BJ94" s="842"/>
      <c r="BK94" s="842"/>
      <c r="BL94" s="842"/>
      <c r="BM94" s="842"/>
    </row>
    <row r="95" spans="1:65">
      <c r="B95" s="3753"/>
      <c r="C95" s="3754"/>
      <c r="D95" s="807" t="s">
        <v>1201</v>
      </c>
      <c r="E95" s="1993"/>
      <c r="F95" s="1993"/>
      <c r="G95" s="1993"/>
      <c r="H95" s="1993"/>
      <c r="I95" s="1993"/>
      <c r="J95" s="1993"/>
      <c r="K95" s="1993"/>
      <c r="L95" s="1993"/>
      <c r="M95" s="1993"/>
      <c r="N95" s="1993"/>
      <c r="O95" s="1993"/>
      <c r="P95" s="1993"/>
      <c r="Q95" s="920">
        <f>SUM(E95:P95)</f>
        <v>0</v>
      </c>
      <c r="R95" s="918"/>
      <c r="S95" s="918"/>
      <c r="T95" s="918"/>
      <c r="U95" s="918"/>
      <c r="V95" s="818"/>
      <c r="X95" s="3753"/>
      <c r="Y95" s="3754"/>
      <c r="Z95" s="807" t="s">
        <v>1201</v>
      </c>
      <c r="AA95" s="1398"/>
      <c r="AB95" s="1398"/>
      <c r="AC95" s="1398"/>
      <c r="AD95" s="1398"/>
      <c r="AE95" s="1398"/>
      <c r="AF95" s="1398"/>
      <c r="AG95" s="1398"/>
      <c r="AH95" s="1398"/>
      <c r="AI95" s="1398"/>
      <c r="AJ95" s="1398"/>
      <c r="AK95" s="1398"/>
      <c r="AL95" s="1398"/>
      <c r="AM95" s="920">
        <f>SUM(AA95:AL95)</f>
        <v>0</v>
      </c>
      <c r="AN95" s="918"/>
      <c r="AO95" s="918"/>
      <c r="AP95" s="918"/>
      <c r="AQ95" s="918"/>
      <c r="AT95" s="3753"/>
      <c r="AU95" s="3754"/>
      <c r="AV95" s="807" t="s">
        <v>1201</v>
      </c>
      <c r="AW95" s="1398"/>
      <c r="AX95" s="1398"/>
      <c r="AY95" s="1398"/>
      <c r="AZ95" s="1398"/>
      <c r="BA95" s="1398"/>
      <c r="BB95" s="1398"/>
      <c r="BC95" s="1398"/>
      <c r="BD95" s="1398"/>
      <c r="BE95" s="1398"/>
      <c r="BF95" s="1398"/>
      <c r="BG95" s="1398"/>
      <c r="BH95" s="1398"/>
      <c r="BI95" s="920">
        <f>SUM(AW95:BH95)</f>
        <v>0</v>
      </c>
      <c r="BJ95" s="918"/>
      <c r="BK95" s="918"/>
      <c r="BL95" s="918"/>
      <c r="BM95" s="918"/>
    </row>
    <row r="96" spans="1:65">
      <c r="B96" s="921" t="s">
        <v>1239</v>
      </c>
      <c r="C96" s="3754"/>
      <c r="D96" s="806" t="str">
        <f>+D71</f>
        <v>ｋｇ</v>
      </c>
      <c r="E96" s="1994"/>
      <c r="F96" s="1994"/>
      <c r="G96" s="1994"/>
      <c r="H96" s="1994"/>
      <c r="I96" s="1994"/>
      <c r="J96" s="1994"/>
      <c r="K96" s="1994"/>
      <c r="L96" s="1994"/>
      <c r="M96" s="1994"/>
      <c r="N96" s="1994"/>
      <c r="O96" s="1994"/>
      <c r="P96" s="1994"/>
      <c r="Q96" s="809">
        <f t="shared" si="86"/>
        <v>0</v>
      </c>
      <c r="R96" s="842"/>
      <c r="S96" s="842"/>
      <c r="T96" s="842"/>
      <c r="U96" s="842"/>
      <c r="V96" s="818"/>
      <c r="X96" s="921" t="s">
        <v>1239</v>
      </c>
      <c r="Y96" s="3754"/>
      <c r="Z96" s="806" t="str">
        <f>+Z71</f>
        <v>ｋｇ</v>
      </c>
      <c r="AA96" s="41"/>
      <c r="AB96" s="41"/>
      <c r="AC96" s="41"/>
      <c r="AD96" s="41"/>
      <c r="AE96" s="41"/>
      <c r="AF96" s="41"/>
      <c r="AG96" s="41"/>
      <c r="AH96" s="41"/>
      <c r="AI96" s="41"/>
      <c r="AJ96" s="41"/>
      <c r="AK96" s="41"/>
      <c r="AL96" s="41"/>
      <c r="AM96" s="809">
        <f t="shared" ref="AM96:AM98" si="89">SUM(AA96:AL96)</f>
        <v>0</v>
      </c>
      <c r="AN96" s="842"/>
      <c r="AO96" s="842"/>
      <c r="AP96" s="842"/>
      <c r="AQ96" s="842"/>
      <c r="AT96" s="921" t="s">
        <v>1239</v>
      </c>
      <c r="AU96" s="3754"/>
      <c r="AV96" s="806" t="str">
        <f>+AV71</f>
        <v>ｋｇ</v>
      </c>
      <c r="AW96" s="41"/>
      <c r="AX96" s="41"/>
      <c r="AY96" s="41"/>
      <c r="AZ96" s="41"/>
      <c r="BA96" s="41"/>
      <c r="BB96" s="41"/>
      <c r="BC96" s="41"/>
      <c r="BD96" s="41"/>
      <c r="BE96" s="41"/>
      <c r="BF96" s="41"/>
      <c r="BG96" s="41"/>
      <c r="BH96" s="41"/>
      <c r="BI96" s="809">
        <f t="shared" ref="BI96:BI98" si="90">SUM(AW96:BH96)</f>
        <v>0</v>
      </c>
      <c r="BJ96" s="842"/>
      <c r="BK96" s="842"/>
      <c r="BL96" s="842"/>
      <c r="BM96" s="842"/>
    </row>
    <row r="97" spans="2:65">
      <c r="B97" s="917" t="s">
        <v>1240</v>
      </c>
      <c r="C97" s="3754"/>
      <c r="D97" s="811" t="str">
        <f>+D71</f>
        <v>ｋｇ</v>
      </c>
      <c r="E97" s="1995"/>
      <c r="F97" s="1995"/>
      <c r="G97" s="1995"/>
      <c r="H97" s="1995"/>
      <c r="I97" s="1995"/>
      <c r="J97" s="1995"/>
      <c r="K97" s="1995"/>
      <c r="L97" s="1995"/>
      <c r="M97" s="1995"/>
      <c r="N97" s="1995"/>
      <c r="O97" s="1995"/>
      <c r="P97" s="1995"/>
      <c r="Q97" s="919">
        <f t="shared" si="86"/>
        <v>0</v>
      </c>
      <c r="R97" s="842"/>
      <c r="S97" s="842"/>
      <c r="T97" s="842"/>
      <c r="U97" s="842"/>
      <c r="V97" s="818"/>
      <c r="X97" s="917" t="s">
        <v>1240</v>
      </c>
      <c r="Y97" s="3754"/>
      <c r="Z97" s="811" t="str">
        <f>+Z71</f>
        <v>ｋｇ</v>
      </c>
      <c r="AA97" s="42"/>
      <c r="AB97" s="42"/>
      <c r="AC97" s="42"/>
      <c r="AD97" s="42"/>
      <c r="AE97" s="42"/>
      <c r="AF97" s="42"/>
      <c r="AG97" s="42"/>
      <c r="AH97" s="42"/>
      <c r="AI97" s="42"/>
      <c r="AJ97" s="42"/>
      <c r="AK97" s="42"/>
      <c r="AL97" s="42"/>
      <c r="AM97" s="919">
        <f t="shared" si="89"/>
        <v>0</v>
      </c>
      <c r="AN97" s="842"/>
      <c r="AO97" s="842"/>
      <c r="AP97" s="842"/>
      <c r="AQ97" s="842"/>
      <c r="AT97" s="917" t="s">
        <v>1240</v>
      </c>
      <c r="AU97" s="3754"/>
      <c r="AV97" s="811" t="str">
        <f>+AV71</f>
        <v>ｋｇ</v>
      </c>
      <c r="AW97" s="42"/>
      <c r="AX97" s="42"/>
      <c r="AY97" s="42"/>
      <c r="AZ97" s="42"/>
      <c r="BA97" s="42"/>
      <c r="BB97" s="42"/>
      <c r="BC97" s="42"/>
      <c r="BD97" s="42"/>
      <c r="BE97" s="42"/>
      <c r="BF97" s="42"/>
      <c r="BG97" s="42"/>
      <c r="BH97" s="42"/>
      <c r="BI97" s="919">
        <f t="shared" si="90"/>
        <v>0</v>
      </c>
      <c r="BJ97" s="842"/>
      <c r="BK97" s="842"/>
      <c r="BL97" s="842"/>
      <c r="BM97" s="842"/>
    </row>
    <row r="98" spans="2:65" ht="13.5" thickBot="1">
      <c r="B98" s="922"/>
      <c r="C98" s="3755"/>
      <c r="D98" s="937" t="s">
        <v>1201</v>
      </c>
      <c r="E98" s="1996"/>
      <c r="F98" s="1996"/>
      <c r="G98" s="1996"/>
      <c r="H98" s="1996"/>
      <c r="I98" s="1996"/>
      <c r="J98" s="1996"/>
      <c r="K98" s="1996"/>
      <c r="L98" s="1996"/>
      <c r="M98" s="1996"/>
      <c r="N98" s="1996"/>
      <c r="O98" s="1996"/>
      <c r="P98" s="1996"/>
      <c r="Q98" s="935">
        <f t="shared" si="86"/>
        <v>0</v>
      </c>
      <c r="R98" s="918"/>
      <c r="S98" s="918"/>
      <c r="T98" s="918"/>
      <c r="U98" s="918"/>
      <c r="X98" s="922"/>
      <c r="Y98" s="3755"/>
      <c r="Z98" s="937" t="s">
        <v>1201</v>
      </c>
      <c r="AA98" s="934"/>
      <c r="AB98" s="934"/>
      <c r="AC98" s="934"/>
      <c r="AD98" s="934"/>
      <c r="AE98" s="934"/>
      <c r="AF98" s="934"/>
      <c r="AG98" s="934"/>
      <c r="AH98" s="934"/>
      <c r="AI98" s="934"/>
      <c r="AJ98" s="934"/>
      <c r="AK98" s="934"/>
      <c r="AL98" s="934"/>
      <c r="AM98" s="935">
        <f t="shared" si="89"/>
        <v>0</v>
      </c>
      <c r="AN98" s="918"/>
      <c r="AO98" s="918"/>
      <c r="AP98" s="918"/>
      <c r="AQ98" s="918"/>
      <c r="AT98" s="922"/>
      <c r="AU98" s="3755"/>
      <c r="AV98" s="937" t="s">
        <v>1201</v>
      </c>
      <c r="AW98" s="934"/>
      <c r="AX98" s="934"/>
      <c r="AY98" s="934"/>
      <c r="AZ98" s="934"/>
      <c r="BA98" s="934"/>
      <c r="BB98" s="934"/>
      <c r="BC98" s="934"/>
      <c r="BD98" s="934"/>
      <c r="BE98" s="934"/>
      <c r="BF98" s="934"/>
      <c r="BG98" s="934"/>
      <c r="BH98" s="934"/>
      <c r="BI98" s="935">
        <f t="shared" si="90"/>
        <v>0</v>
      </c>
      <c r="BJ98" s="918"/>
      <c r="BK98" s="918"/>
      <c r="BL98" s="918"/>
      <c r="BM98" s="918"/>
    </row>
    <row r="99" spans="2:65">
      <c r="B99" s="914" t="s">
        <v>1241</v>
      </c>
      <c r="C99" s="3026">
        <f>+C5</f>
        <v>2023</v>
      </c>
      <c r="D99" s="936" t="str">
        <f>+D71</f>
        <v>ｋｇ</v>
      </c>
      <c r="E99" s="1992"/>
      <c r="F99" s="1992"/>
      <c r="G99" s="1992"/>
      <c r="H99" s="1992"/>
      <c r="I99" s="1992"/>
      <c r="J99" s="1992"/>
      <c r="K99" s="1992"/>
      <c r="L99" s="1992"/>
      <c r="M99" s="1992"/>
      <c r="N99" s="1992"/>
      <c r="O99" s="1992"/>
      <c r="P99" s="1992"/>
      <c r="Q99" s="915">
        <f>SUM(E99:P99)</f>
        <v>0</v>
      </c>
      <c r="R99" s="842"/>
      <c r="S99" s="842"/>
      <c r="T99" s="842"/>
      <c r="U99" s="842"/>
      <c r="V99" s="884"/>
      <c r="X99" s="914" t="s">
        <v>1241</v>
      </c>
      <c r="Y99" s="1395">
        <v>2016</v>
      </c>
      <c r="Z99" s="936" t="str">
        <f>+Z71</f>
        <v>ｋｇ</v>
      </c>
      <c r="AA99" s="933"/>
      <c r="AB99" s="933"/>
      <c r="AC99" s="933"/>
      <c r="AD99" s="933"/>
      <c r="AE99" s="933"/>
      <c r="AF99" s="933"/>
      <c r="AG99" s="933"/>
      <c r="AH99" s="933"/>
      <c r="AI99" s="933"/>
      <c r="AJ99" s="933"/>
      <c r="AK99" s="933"/>
      <c r="AL99" s="933"/>
      <c r="AM99" s="915">
        <f>SUM(AA99:AL99)</f>
        <v>0</v>
      </c>
      <c r="AN99" s="842"/>
      <c r="AO99" s="842"/>
      <c r="AP99" s="842"/>
      <c r="AQ99" s="842"/>
      <c r="AT99" s="914" t="s">
        <v>1241</v>
      </c>
      <c r="AU99" s="1395">
        <v>2016</v>
      </c>
      <c r="AV99" s="936" t="str">
        <f>+AV71</f>
        <v>ｋｇ</v>
      </c>
      <c r="AW99" s="933"/>
      <c r="AX99" s="933"/>
      <c r="AY99" s="933"/>
      <c r="AZ99" s="933"/>
      <c r="BA99" s="933"/>
      <c r="BB99" s="933"/>
      <c r="BC99" s="933"/>
      <c r="BD99" s="933"/>
      <c r="BE99" s="933"/>
      <c r="BF99" s="933"/>
      <c r="BG99" s="933"/>
      <c r="BH99" s="933"/>
      <c r="BI99" s="915">
        <f>SUM(AW99:BH99)</f>
        <v>0</v>
      </c>
      <c r="BJ99" s="842"/>
      <c r="BK99" s="842"/>
      <c r="BL99" s="842"/>
      <c r="BM99" s="842"/>
    </row>
    <row r="100" spans="2:65">
      <c r="B100" s="917"/>
      <c r="C100" s="1396" t="s">
        <v>1647</v>
      </c>
      <c r="D100" s="807" t="s">
        <v>1201</v>
      </c>
      <c r="E100" s="1993"/>
      <c r="F100" s="1993"/>
      <c r="G100" s="1993"/>
      <c r="H100" s="1993"/>
      <c r="I100" s="1993"/>
      <c r="J100" s="1993"/>
      <c r="K100" s="1993"/>
      <c r="L100" s="1993"/>
      <c r="M100" s="1993"/>
      <c r="N100" s="1993"/>
      <c r="O100" s="1993"/>
      <c r="P100" s="1993"/>
      <c r="Q100" s="920">
        <f t="shared" ref="Q100:Q107" si="91">SUM(E100:P100)</f>
        <v>0</v>
      </c>
      <c r="R100" s="918"/>
      <c r="S100" s="918"/>
      <c r="T100" s="918"/>
      <c r="U100" s="918"/>
      <c r="V100" s="916"/>
      <c r="X100" s="917"/>
      <c r="Y100" s="1396" t="s">
        <v>1647</v>
      </c>
      <c r="Z100" s="807" t="s">
        <v>1201</v>
      </c>
      <c r="AA100" s="1398"/>
      <c r="AB100" s="1398"/>
      <c r="AC100" s="1398"/>
      <c r="AD100" s="1398"/>
      <c r="AE100" s="1398"/>
      <c r="AF100" s="1398"/>
      <c r="AG100" s="1398"/>
      <c r="AH100" s="1398"/>
      <c r="AI100" s="1398"/>
      <c r="AJ100" s="1398"/>
      <c r="AK100" s="1398"/>
      <c r="AL100" s="1398"/>
      <c r="AM100" s="920">
        <f t="shared" ref="AM100:AM107" si="92">SUM(AA100:AL100)</f>
        <v>0</v>
      </c>
      <c r="AN100" s="918"/>
      <c r="AO100" s="918"/>
      <c r="AP100" s="918"/>
      <c r="AQ100" s="918"/>
      <c r="AT100" s="917"/>
      <c r="AU100" s="1396" t="s">
        <v>1647</v>
      </c>
      <c r="AV100" s="807" t="s">
        <v>1201</v>
      </c>
      <c r="AW100" s="1398"/>
      <c r="AX100" s="1398"/>
      <c r="AY100" s="1398"/>
      <c r="AZ100" s="1398"/>
      <c r="BA100" s="1398"/>
      <c r="BB100" s="1398"/>
      <c r="BC100" s="1398"/>
      <c r="BD100" s="1398"/>
      <c r="BE100" s="1398"/>
      <c r="BF100" s="1398"/>
      <c r="BG100" s="1398"/>
      <c r="BH100" s="1398"/>
      <c r="BI100" s="920">
        <f t="shared" ref="BI100:BI107" si="93">SUM(AW100:BH100)</f>
        <v>0</v>
      </c>
      <c r="BJ100" s="918"/>
      <c r="BK100" s="918"/>
      <c r="BL100" s="918"/>
      <c r="BM100" s="918"/>
    </row>
    <row r="101" spans="2:65">
      <c r="B101" s="3752" t="s">
        <v>1237</v>
      </c>
      <c r="C101" s="3754" t="s">
        <v>1195</v>
      </c>
      <c r="D101" s="806" t="str">
        <f>+D71</f>
        <v>ｋｇ</v>
      </c>
      <c r="E101" s="1994"/>
      <c r="F101" s="1994"/>
      <c r="G101" s="1994"/>
      <c r="H101" s="1994"/>
      <c r="I101" s="1994"/>
      <c r="J101" s="1994"/>
      <c r="K101" s="1994"/>
      <c r="L101" s="1994"/>
      <c r="M101" s="1994"/>
      <c r="N101" s="1994"/>
      <c r="O101" s="1994"/>
      <c r="P101" s="1994"/>
      <c r="Q101" s="809">
        <f t="shared" si="91"/>
        <v>0</v>
      </c>
      <c r="R101" s="842"/>
      <c r="S101" s="842"/>
      <c r="T101" s="842"/>
      <c r="U101" s="842"/>
      <c r="V101" s="916"/>
      <c r="X101" s="3752" t="s">
        <v>1237</v>
      </c>
      <c r="Y101" s="3754" t="s">
        <v>1195</v>
      </c>
      <c r="Z101" s="806" t="str">
        <f>+Z71</f>
        <v>ｋｇ</v>
      </c>
      <c r="AA101" s="41"/>
      <c r="AB101" s="41"/>
      <c r="AC101" s="41"/>
      <c r="AD101" s="41"/>
      <c r="AE101" s="41"/>
      <c r="AF101" s="41"/>
      <c r="AG101" s="41"/>
      <c r="AH101" s="41"/>
      <c r="AI101" s="41"/>
      <c r="AJ101" s="41"/>
      <c r="AK101" s="41"/>
      <c r="AL101" s="41"/>
      <c r="AM101" s="809">
        <f t="shared" si="92"/>
        <v>0</v>
      </c>
      <c r="AN101" s="842"/>
      <c r="AO101" s="842"/>
      <c r="AP101" s="842"/>
      <c r="AQ101" s="842"/>
      <c r="AT101" s="3752" t="s">
        <v>1237</v>
      </c>
      <c r="AU101" s="3754" t="s">
        <v>1195</v>
      </c>
      <c r="AV101" s="806" t="str">
        <f>+AV71</f>
        <v>ｋｇ</v>
      </c>
      <c r="AW101" s="41"/>
      <c r="AX101" s="41"/>
      <c r="AY101" s="41"/>
      <c r="AZ101" s="41"/>
      <c r="BA101" s="41"/>
      <c r="BB101" s="41"/>
      <c r="BC101" s="41"/>
      <c r="BD101" s="41"/>
      <c r="BE101" s="41"/>
      <c r="BF101" s="41"/>
      <c r="BG101" s="41"/>
      <c r="BH101" s="41"/>
      <c r="BI101" s="809">
        <f t="shared" si="93"/>
        <v>0</v>
      </c>
      <c r="BJ101" s="842"/>
      <c r="BK101" s="842"/>
      <c r="BL101" s="842"/>
      <c r="BM101" s="842"/>
    </row>
    <row r="102" spans="2:65">
      <c r="B102" s="3753"/>
      <c r="C102" s="3754"/>
      <c r="D102" s="807" t="s">
        <v>1201</v>
      </c>
      <c r="E102" s="1993"/>
      <c r="F102" s="1993"/>
      <c r="G102" s="1993"/>
      <c r="H102" s="1993"/>
      <c r="I102" s="1993"/>
      <c r="J102" s="1993"/>
      <c r="K102" s="1993"/>
      <c r="L102" s="1993"/>
      <c r="M102" s="1993"/>
      <c r="N102" s="1993"/>
      <c r="O102" s="1993"/>
      <c r="P102" s="1993"/>
      <c r="Q102" s="808">
        <f t="shared" si="91"/>
        <v>0</v>
      </c>
      <c r="R102" s="918"/>
      <c r="S102" s="918"/>
      <c r="T102" s="918"/>
      <c r="U102" s="918"/>
      <c r="V102" s="916"/>
      <c r="X102" s="3753"/>
      <c r="Y102" s="3754"/>
      <c r="Z102" s="807" t="s">
        <v>1201</v>
      </c>
      <c r="AA102" s="1398"/>
      <c r="AB102" s="1398"/>
      <c r="AC102" s="1398"/>
      <c r="AD102" s="1398"/>
      <c r="AE102" s="1398"/>
      <c r="AF102" s="1398"/>
      <c r="AG102" s="1398"/>
      <c r="AH102" s="1398"/>
      <c r="AI102" s="1398"/>
      <c r="AJ102" s="1398"/>
      <c r="AK102" s="1398"/>
      <c r="AL102" s="1398"/>
      <c r="AM102" s="808">
        <f t="shared" si="92"/>
        <v>0</v>
      </c>
      <c r="AN102" s="918"/>
      <c r="AO102" s="918"/>
      <c r="AP102" s="918"/>
      <c r="AQ102" s="918"/>
      <c r="AT102" s="3753"/>
      <c r="AU102" s="3754"/>
      <c r="AV102" s="807" t="s">
        <v>1201</v>
      </c>
      <c r="AW102" s="1398"/>
      <c r="AX102" s="1398"/>
      <c r="AY102" s="1398"/>
      <c r="AZ102" s="1398"/>
      <c r="BA102" s="1398"/>
      <c r="BB102" s="1398"/>
      <c r="BC102" s="1398"/>
      <c r="BD102" s="1398"/>
      <c r="BE102" s="1398"/>
      <c r="BF102" s="1398"/>
      <c r="BG102" s="1398"/>
      <c r="BH102" s="1398"/>
      <c r="BI102" s="808">
        <f t="shared" si="93"/>
        <v>0</v>
      </c>
      <c r="BJ102" s="918"/>
      <c r="BK102" s="918"/>
      <c r="BL102" s="918"/>
      <c r="BM102" s="918"/>
    </row>
    <row r="103" spans="2:65">
      <c r="B103" s="3752" t="s">
        <v>1238</v>
      </c>
      <c r="C103" s="3754"/>
      <c r="D103" s="806" t="str">
        <f>+D71</f>
        <v>ｋｇ</v>
      </c>
      <c r="E103" s="1994"/>
      <c r="F103" s="1994"/>
      <c r="G103" s="1994"/>
      <c r="H103" s="1994"/>
      <c r="I103" s="1994"/>
      <c r="J103" s="1994"/>
      <c r="K103" s="1994"/>
      <c r="L103" s="1994"/>
      <c r="M103" s="1994"/>
      <c r="N103" s="1994"/>
      <c r="O103" s="1994"/>
      <c r="P103" s="1994"/>
      <c r="Q103" s="924">
        <f t="shared" si="91"/>
        <v>0</v>
      </c>
      <c r="R103" s="842"/>
      <c r="S103" s="842"/>
      <c r="T103" s="842"/>
      <c r="U103" s="842"/>
      <c r="V103" s="818"/>
      <c r="X103" s="3752" t="s">
        <v>1238</v>
      </c>
      <c r="Y103" s="3754"/>
      <c r="Z103" s="806" t="str">
        <f>+Z71</f>
        <v>ｋｇ</v>
      </c>
      <c r="AA103" s="41"/>
      <c r="AB103" s="41"/>
      <c r="AC103" s="41"/>
      <c r="AD103" s="41"/>
      <c r="AE103" s="41"/>
      <c r="AF103" s="41"/>
      <c r="AG103" s="41"/>
      <c r="AH103" s="41"/>
      <c r="AI103" s="41"/>
      <c r="AJ103" s="41"/>
      <c r="AK103" s="41"/>
      <c r="AL103" s="41"/>
      <c r="AM103" s="924">
        <f t="shared" si="92"/>
        <v>0</v>
      </c>
      <c r="AN103" s="842"/>
      <c r="AO103" s="842"/>
      <c r="AP103" s="842"/>
      <c r="AQ103" s="842"/>
      <c r="AT103" s="3752" t="s">
        <v>1238</v>
      </c>
      <c r="AU103" s="3754"/>
      <c r="AV103" s="806" t="str">
        <f>+AV71</f>
        <v>ｋｇ</v>
      </c>
      <c r="AW103" s="41"/>
      <c r="AX103" s="41"/>
      <c r="AY103" s="41"/>
      <c r="AZ103" s="41"/>
      <c r="BA103" s="41"/>
      <c r="BB103" s="41"/>
      <c r="BC103" s="41"/>
      <c r="BD103" s="41"/>
      <c r="BE103" s="41"/>
      <c r="BF103" s="41"/>
      <c r="BG103" s="41"/>
      <c r="BH103" s="41"/>
      <c r="BI103" s="924">
        <f t="shared" si="93"/>
        <v>0</v>
      </c>
      <c r="BJ103" s="842"/>
      <c r="BK103" s="842"/>
      <c r="BL103" s="842"/>
      <c r="BM103" s="842"/>
    </row>
    <row r="104" spans="2:65">
      <c r="B104" s="3753"/>
      <c r="C104" s="3754"/>
      <c r="D104" s="807" t="s">
        <v>1201</v>
      </c>
      <c r="E104" s="1993"/>
      <c r="F104" s="1993"/>
      <c r="G104" s="1993"/>
      <c r="H104" s="1993"/>
      <c r="I104" s="1993"/>
      <c r="J104" s="1993"/>
      <c r="K104" s="1993"/>
      <c r="L104" s="1993"/>
      <c r="M104" s="1993"/>
      <c r="N104" s="1993"/>
      <c r="O104" s="1993"/>
      <c r="P104" s="1993"/>
      <c r="Q104" s="920">
        <f t="shared" si="91"/>
        <v>0</v>
      </c>
      <c r="R104" s="918"/>
      <c r="S104" s="918"/>
      <c r="T104" s="918"/>
      <c r="U104" s="918"/>
      <c r="V104" s="818"/>
      <c r="X104" s="3753"/>
      <c r="Y104" s="3754"/>
      <c r="Z104" s="807" t="s">
        <v>1201</v>
      </c>
      <c r="AA104" s="1398"/>
      <c r="AB104" s="1398"/>
      <c r="AC104" s="1398"/>
      <c r="AD104" s="1398"/>
      <c r="AE104" s="1398"/>
      <c r="AF104" s="1398"/>
      <c r="AG104" s="1398"/>
      <c r="AH104" s="1398"/>
      <c r="AI104" s="1398"/>
      <c r="AJ104" s="1398"/>
      <c r="AK104" s="1398"/>
      <c r="AL104" s="1398"/>
      <c r="AM104" s="920">
        <f t="shared" si="92"/>
        <v>0</v>
      </c>
      <c r="AN104" s="918"/>
      <c r="AO104" s="918"/>
      <c r="AP104" s="918"/>
      <c r="AQ104" s="918"/>
      <c r="AT104" s="3753"/>
      <c r="AU104" s="3754"/>
      <c r="AV104" s="807" t="s">
        <v>1201</v>
      </c>
      <c r="AW104" s="1398"/>
      <c r="AX104" s="1398"/>
      <c r="AY104" s="1398"/>
      <c r="AZ104" s="1398"/>
      <c r="BA104" s="1398"/>
      <c r="BB104" s="1398"/>
      <c r="BC104" s="1398"/>
      <c r="BD104" s="1398"/>
      <c r="BE104" s="1398"/>
      <c r="BF104" s="1398"/>
      <c r="BG104" s="1398"/>
      <c r="BH104" s="1398"/>
      <c r="BI104" s="920">
        <f t="shared" si="93"/>
        <v>0</v>
      </c>
      <c r="BJ104" s="918"/>
      <c r="BK104" s="918"/>
      <c r="BL104" s="918"/>
      <c r="BM104" s="918"/>
    </row>
    <row r="105" spans="2:65">
      <c r="B105" s="921" t="s">
        <v>1239</v>
      </c>
      <c r="C105" s="3754"/>
      <c r="D105" s="806" t="str">
        <f>+D71</f>
        <v>ｋｇ</v>
      </c>
      <c r="E105" s="1994"/>
      <c r="F105" s="1994"/>
      <c r="G105" s="1994"/>
      <c r="H105" s="1994"/>
      <c r="I105" s="1994"/>
      <c r="J105" s="1994"/>
      <c r="K105" s="1994"/>
      <c r="L105" s="1994"/>
      <c r="M105" s="1994"/>
      <c r="N105" s="1994"/>
      <c r="O105" s="1994"/>
      <c r="P105" s="1994"/>
      <c r="Q105" s="809">
        <f t="shared" si="91"/>
        <v>0</v>
      </c>
      <c r="R105" s="842"/>
      <c r="S105" s="842"/>
      <c r="T105" s="842"/>
      <c r="U105" s="842"/>
      <c r="V105" s="916"/>
      <c r="X105" s="921" t="s">
        <v>1239</v>
      </c>
      <c r="Y105" s="3754"/>
      <c r="Z105" s="806" t="str">
        <f>+Z71</f>
        <v>ｋｇ</v>
      </c>
      <c r="AA105" s="41"/>
      <c r="AB105" s="41"/>
      <c r="AC105" s="41"/>
      <c r="AD105" s="41"/>
      <c r="AE105" s="41"/>
      <c r="AF105" s="41"/>
      <c r="AG105" s="41"/>
      <c r="AH105" s="41"/>
      <c r="AI105" s="41"/>
      <c r="AJ105" s="41"/>
      <c r="AK105" s="41"/>
      <c r="AL105" s="41"/>
      <c r="AM105" s="809">
        <f t="shared" si="92"/>
        <v>0</v>
      </c>
      <c r="AN105" s="842"/>
      <c r="AO105" s="842"/>
      <c r="AP105" s="842"/>
      <c r="AQ105" s="842"/>
      <c r="AT105" s="921" t="s">
        <v>1239</v>
      </c>
      <c r="AU105" s="3754"/>
      <c r="AV105" s="806" t="str">
        <f>+AV71</f>
        <v>ｋｇ</v>
      </c>
      <c r="AW105" s="41"/>
      <c r="AX105" s="41"/>
      <c r="AY105" s="41"/>
      <c r="AZ105" s="41"/>
      <c r="BA105" s="41"/>
      <c r="BB105" s="41"/>
      <c r="BC105" s="41"/>
      <c r="BD105" s="41"/>
      <c r="BE105" s="41"/>
      <c r="BF105" s="41"/>
      <c r="BG105" s="41"/>
      <c r="BH105" s="41"/>
      <c r="BI105" s="809">
        <f t="shared" si="93"/>
        <v>0</v>
      </c>
      <c r="BJ105" s="842"/>
      <c r="BK105" s="842"/>
      <c r="BL105" s="842"/>
      <c r="BM105" s="842"/>
    </row>
    <row r="106" spans="2:65">
      <c r="B106" s="917" t="s">
        <v>1240</v>
      </c>
      <c r="C106" s="3754"/>
      <c r="D106" s="811" t="str">
        <f>+D71</f>
        <v>ｋｇ</v>
      </c>
      <c r="E106" s="1995"/>
      <c r="F106" s="1995"/>
      <c r="G106" s="1995"/>
      <c r="H106" s="1995"/>
      <c r="I106" s="1995"/>
      <c r="J106" s="1995"/>
      <c r="K106" s="1995"/>
      <c r="L106" s="1995"/>
      <c r="M106" s="1995"/>
      <c r="N106" s="1995"/>
      <c r="O106" s="1995"/>
      <c r="P106" s="1995"/>
      <c r="Q106" s="919">
        <f t="shared" si="91"/>
        <v>0</v>
      </c>
      <c r="R106" s="842"/>
      <c r="S106" s="842"/>
      <c r="T106" s="842"/>
      <c r="U106" s="842"/>
      <c r="V106" s="916"/>
      <c r="X106" s="917" t="s">
        <v>1240</v>
      </c>
      <c r="Y106" s="3754"/>
      <c r="Z106" s="811" t="str">
        <f>+Z71</f>
        <v>ｋｇ</v>
      </c>
      <c r="AA106" s="42"/>
      <c r="AB106" s="42"/>
      <c r="AC106" s="42"/>
      <c r="AD106" s="42"/>
      <c r="AE106" s="42"/>
      <c r="AF106" s="42"/>
      <c r="AG106" s="42"/>
      <c r="AH106" s="42"/>
      <c r="AI106" s="42"/>
      <c r="AJ106" s="42"/>
      <c r="AK106" s="42"/>
      <c r="AL106" s="42"/>
      <c r="AM106" s="919">
        <f t="shared" si="92"/>
        <v>0</v>
      </c>
      <c r="AN106" s="842"/>
      <c r="AO106" s="842"/>
      <c r="AP106" s="842"/>
      <c r="AQ106" s="842"/>
      <c r="AT106" s="917" t="s">
        <v>1240</v>
      </c>
      <c r="AU106" s="3754"/>
      <c r="AV106" s="811" t="str">
        <f>+AV71</f>
        <v>ｋｇ</v>
      </c>
      <c r="AW106" s="42"/>
      <c r="AX106" s="42"/>
      <c r="AY106" s="42"/>
      <c r="AZ106" s="42"/>
      <c r="BA106" s="42"/>
      <c r="BB106" s="42"/>
      <c r="BC106" s="42"/>
      <c r="BD106" s="42"/>
      <c r="BE106" s="42"/>
      <c r="BF106" s="42"/>
      <c r="BG106" s="42"/>
      <c r="BH106" s="42"/>
      <c r="BI106" s="919">
        <f t="shared" si="93"/>
        <v>0</v>
      </c>
      <c r="BJ106" s="842"/>
      <c r="BK106" s="842"/>
      <c r="BL106" s="842"/>
      <c r="BM106" s="842"/>
    </row>
    <row r="107" spans="2:65" ht="13.5" thickBot="1">
      <c r="B107" s="922"/>
      <c r="C107" s="3755"/>
      <c r="D107" s="937" t="s">
        <v>1201</v>
      </c>
      <c r="E107" s="1996"/>
      <c r="F107" s="1996"/>
      <c r="G107" s="1996"/>
      <c r="H107" s="1996"/>
      <c r="I107" s="1996"/>
      <c r="J107" s="1996"/>
      <c r="K107" s="1996"/>
      <c r="L107" s="1996"/>
      <c r="M107" s="1996"/>
      <c r="N107" s="1996"/>
      <c r="O107" s="1996"/>
      <c r="P107" s="1996"/>
      <c r="Q107" s="923">
        <f t="shared" si="91"/>
        <v>0</v>
      </c>
      <c r="R107" s="918"/>
      <c r="S107" s="918"/>
      <c r="T107" s="918"/>
      <c r="U107" s="918"/>
      <c r="V107" s="916"/>
      <c r="X107" s="922"/>
      <c r="Y107" s="3755"/>
      <c r="Z107" s="937" t="s">
        <v>1201</v>
      </c>
      <c r="AA107" s="934"/>
      <c r="AB107" s="934"/>
      <c r="AC107" s="934"/>
      <c r="AD107" s="934"/>
      <c r="AE107" s="934"/>
      <c r="AF107" s="934"/>
      <c r="AG107" s="934"/>
      <c r="AH107" s="934"/>
      <c r="AI107" s="934"/>
      <c r="AJ107" s="934"/>
      <c r="AK107" s="934"/>
      <c r="AL107" s="934"/>
      <c r="AM107" s="923">
        <f t="shared" si="92"/>
        <v>0</v>
      </c>
      <c r="AN107" s="918"/>
      <c r="AO107" s="918"/>
      <c r="AP107" s="918"/>
      <c r="AQ107" s="918"/>
      <c r="AT107" s="922"/>
      <c r="AU107" s="3755"/>
      <c r="AV107" s="937" t="s">
        <v>1201</v>
      </c>
      <c r="AW107" s="934"/>
      <c r="AX107" s="934"/>
      <c r="AY107" s="934"/>
      <c r="AZ107" s="934"/>
      <c r="BA107" s="934"/>
      <c r="BB107" s="934"/>
      <c r="BC107" s="934"/>
      <c r="BD107" s="934"/>
      <c r="BE107" s="934"/>
      <c r="BF107" s="934"/>
      <c r="BG107" s="934"/>
      <c r="BH107" s="934"/>
      <c r="BI107" s="923">
        <f t="shared" si="93"/>
        <v>0</v>
      </c>
      <c r="BJ107" s="918"/>
      <c r="BK107" s="918"/>
      <c r="BL107" s="918"/>
      <c r="BM107" s="918"/>
    </row>
    <row r="108" spans="2:65">
      <c r="B108" s="914" t="s">
        <v>1241</v>
      </c>
      <c r="C108" s="3026">
        <f>+C5</f>
        <v>2023</v>
      </c>
      <c r="D108" s="936" t="str">
        <f>+D71</f>
        <v>ｋｇ</v>
      </c>
      <c r="E108" s="1992"/>
      <c r="F108" s="1992"/>
      <c r="G108" s="1992"/>
      <c r="H108" s="1992"/>
      <c r="I108" s="1992"/>
      <c r="J108" s="1992"/>
      <c r="K108" s="1992"/>
      <c r="L108" s="1992"/>
      <c r="M108" s="1992"/>
      <c r="N108" s="1992"/>
      <c r="O108" s="1992"/>
      <c r="P108" s="1992"/>
      <c r="Q108" s="915">
        <f>SUM(E108:P108)</f>
        <v>0</v>
      </c>
      <c r="R108" s="842"/>
      <c r="S108" s="842"/>
      <c r="T108" s="842"/>
      <c r="U108" s="842"/>
      <c r="V108" s="916"/>
      <c r="X108" s="914" t="s">
        <v>1241</v>
      </c>
      <c r="Y108" s="1395">
        <v>2016</v>
      </c>
      <c r="Z108" s="936" t="str">
        <f>+Z71</f>
        <v>ｋｇ</v>
      </c>
      <c r="AA108" s="933"/>
      <c r="AB108" s="933"/>
      <c r="AC108" s="933"/>
      <c r="AD108" s="933"/>
      <c r="AE108" s="933"/>
      <c r="AF108" s="933"/>
      <c r="AG108" s="933"/>
      <c r="AH108" s="933"/>
      <c r="AI108" s="933"/>
      <c r="AJ108" s="933"/>
      <c r="AK108" s="933"/>
      <c r="AL108" s="933"/>
      <c r="AM108" s="915">
        <f>SUM(AA108:AL108)</f>
        <v>0</v>
      </c>
      <c r="AN108" s="842"/>
      <c r="AO108" s="842"/>
      <c r="AP108" s="842"/>
      <c r="AQ108" s="842"/>
      <c r="AT108" s="914" t="s">
        <v>1241</v>
      </c>
      <c r="AU108" s="1395">
        <v>2016</v>
      </c>
      <c r="AV108" s="936" t="str">
        <f>+AV71</f>
        <v>ｋｇ</v>
      </c>
      <c r="AW108" s="933"/>
      <c r="AX108" s="933"/>
      <c r="AY108" s="933"/>
      <c r="AZ108" s="933"/>
      <c r="BA108" s="933"/>
      <c r="BB108" s="933"/>
      <c r="BC108" s="933"/>
      <c r="BD108" s="933"/>
      <c r="BE108" s="933"/>
      <c r="BF108" s="933"/>
      <c r="BG108" s="933"/>
      <c r="BH108" s="933"/>
      <c r="BI108" s="915">
        <f>SUM(AW108:BH108)</f>
        <v>0</v>
      </c>
      <c r="BJ108" s="842"/>
      <c r="BK108" s="842"/>
      <c r="BL108" s="842"/>
      <c r="BM108" s="842"/>
    </row>
    <row r="109" spans="2:65">
      <c r="B109" s="849"/>
      <c r="C109" s="1396" t="s">
        <v>1647</v>
      </c>
      <c r="D109" s="807" t="s">
        <v>1201</v>
      </c>
      <c r="E109" s="1993"/>
      <c r="F109" s="1993"/>
      <c r="G109" s="1993"/>
      <c r="H109" s="1993"/>
      <c r="I109" s="1993"/>
      <c r="J109" s="1993"/>
      <c r="K109" s="1993"/>
      <c r="L109" s="1993"/>
      <c r="M109" s="1993"/>
      <c r="N109" s="1993"/>
      <c r="O109" s="1993"/>
      <c r="P109" s="1993"/>
      <c r="Q109" s="920">
        <f t="shared" ref="Q109:Q116" si="94">SUM(E109:P109)</f>
        <v>0</v>
      </c>
      <c r="R109" s="918"/>
      <c r="S109" s="918"/>
      <c r="T109" s="918"/>
      <c r="U109" s="918"/>
      <c r="V109" s="916"/>
      <c r="X109" s="849"/>
      <c r="Y109" s="1396" t="s">
        <v>1647</v>
      </c>
      <c r="Z109" s="807" t="s">
        <v>1201</v>
      </c>
      <c r="AA109" s="1398"/>
      <c r="AB109" s="1398"/>
      <c r="AC109" s="1398"/>
      <c r="AD109" s="1398"/>
      <c r="AE109" s="1398"/>
      <c r="AF109" s="1398"/>
      <c r="AG109" s="1398"/>
      <c r="AH109" s="1398"/>
      <c r="AI109" s="1398"/>
      <c r="AJ109" s="1398"/>
      <c r="AK109" s="1398"/>
      <c r="AL109" s="1398"/>
      <c r="AM109" s="920">
        <f t="shared" ref="AM109:AM111" si="95">SUM(AA109:AL109)</f>
        <v>0</v>
      </c>
      <c r="AN109" s="918"/>
      <c r="AO109" s="918"/>
      <c r="AP109" s="918"/>
      <c r="AQ109" s="918"/>
      <c r="AT109" s="849"/>
      <c r="AU109" s="1396" t="s">
        <v>1647</v>
      </c>
      <c r="AV109" s="807" t="s">
        <v>1201</v>
      </c>
      <c r="AW109" s="1398"/>
      <c r="AX109" s="1398"/>
      <c r="AY109" s="1398"/>
      <c r="AZ109" s="1398"/>
      <c r="BA109" s="1398"/>
      <c r="BB109" s="1398"/>
      <c r="BC109" s="1398"/>
      <c r="BD109" s="1398"/>
      <c r="BE109" s="1398"/>
      <c r="BF109" s="1398"/>
      <c r="BG109" s="1398"/>
      <c r="BH109" s="1398"/>
      <c r="BI109" s="920">
        <f t="shared" ref="BI109:BI111" si="96">SUM(AW109:BH109)</f>
        <v>0</v>
      </c>
      <c r="BJ109" s="918"/>
      <c r="BK109" s="918"/>
      <c r="BL109" s="918"/>
      <c r="BM109" s="918"/>
    </row>
    <row r="110" spans="2:65">
      <c r="B110" s="3752" t="s">
        <v>1237</v>
      </c>
      <c r="C110" s="3754" t="s">
        <v>1195</v>
      </c>
      <c r="D110" s="806" t="str">
        <f>+D71</f>
        <v>ｋｇ</v>
      </c>
      <c r="E110" s="1994"/>
      <c r="F110" s="1994"/>
      <c r="G110" s="1994"/>
      <c r="H110" s="1994"/>
      <c r="I110" s="1994"/>
      <c r="J110" s="1994"/>
      <c r="K110" s="1994"/>
      <c r="L110" s="1994"/>
      <c r="M110" s="1994"/>
      <c r="N110" s="1994"/>
      <c r="O110" s="1994"/>
      <c r="P110" s="1994"/>
      <c r="Q110" s="809">
        <f t="shared" si="94"/>
        <v>0</v>
      </c>
      <c r="R110" s="842"/>
      <c r="S110" s="842"/>
      <c r="T110" s="842"/>
      <c r="U110" s="842"/>
      <c r="V110" s="916"/>
      <c r="X110" s="3752" t="s">
        <v>1237</v>
      </c>
      <c r="Y110" s="3754" t="s">
        <v>1195</v>
      </c>
      <c r="Z110" s="806" t="str">
        <f>+Z71</f>
        <v>ｋｇ</v>
      </c>
      <c r="AA110" s="41"/>
      <c r="AB110" s="41"/>
      <c r="AC110" s="41"/>
      <c r="AD110" s="41"/>
      <c r="AE110" s="41"/>
      <c r="AF110" s="41"/>
      <c r="AG110" s="41"/>
      <c r="AH110" s="41"/>
      <c r="AI110" s="41"/>
      <c r="AJ110" s="41"/>
      <c r="AK110" s="41"/>
      <c r="AL110" s="41"/>
      <c r="AM110" s="809">
        <f t="shared" si="95"/>
        <v>0</v>
      </c>
      <c r="AN110" s="842"/>
      <c r="AO110" s="842"/>
      <c r="AP110" s="842"/>
      <c r="AQ110" s="842"/>
      <c r="AT110" s="3752" t="s">
        <v>1237</v>
      </c>
      <c r="AU110" s="3754" t="s">
        <v>1195</v>
      </c>
      <c r="AV110" s="806" t="str">
        <f>+AV71</f>
        <v>ｋｇ</v>
      </c>
      <c r="AW110" s="41"/>
      <c r="AX110" s="41"/>
      <c r="AY110" s="41"/>
      <c r="AZ110" s="41"/>
      <c r="BA110" s="41"/>
      <c r="BB110" s="41"/>
      <c r="BC110" s="41"/>
      <c r="BD110" s="41"/>
      <c r="BE110" s="41"/>
      <c r="BF110" s="41"/>
      <c r="BG110" s="41"/>
      <c r="BH110" s="41"/>
      <c r="BI110" s="809">
        <f t="shared" si="96"/>
        <v>0</v>
      </c>
      <c r="BJ110" s="842"/>
      <c r="BK110" s="842"/>
      <c r="BL110" s="842"/>
      <c r="BM110" s="842"/>
    </row>
    <row r="111" spans="2:65">
      <c r="B111" s="3753"/>
      <c r="C111" s="3754"/>
      <c r="D111" s="807" t="s">
        <v>1201</v>
      </c>
      <c r="E111" s="1993"/>
      <c r="F111" s="1993"/>
      <c r="G111" s="1993"/>
      <c r="H111" s="1993"/>
      <c r="I111" s="1993"/>
      <c r="J111" s="1993"/>
      <c r="K111" s="1993"/>
      <c r="L111" s="1993"/>
      <c r="M111" s="1993"/>
      <c r="N111" s="1993"/>
      <c r="O111" s="1993"/>
      <c r="P111" s="1993"/>
      <c r="Q111" s="808">
        <f t="shared" si="94"/>
        <v>0</v>
      </c>
      <c r="R111" s="918"/>
      <c r="S111" s="918"/>
      <c r="T111" s="918"/>
      <c r="U111" s="918"/>
      <c r="V111" s="916"/>
      <c r="X111" s="3753"/>
      <c r="Y111" s="3754"/>
      <c r="Z111" s="807" t="s">
        <v>1201</v>
      </c>
      <c r="AA111" s="1398"/>
      <c r="AB111" s="1398"/>
      <c r="AC111" s="1398"/>
      <c r="AD111" s="1398"/>
      <c r="AE111" s="1398"/>
      <c r="AF111" s="1398"/>
      <c r="AG111" s="1398"/>
      <c r="AH111" s="1398"/>
      <c r="AI111" s="1398"/>
      <c r="AJ111" s="1398"/>
      <c r="AK111" s="1398"/>
      <c r="AL111" s="1398"/>
      <c r="AM111" s="808">
        <f t="shared" si="95"/>
        <v>0</v>
      </c>
      <c r="AN111" s="918"/>
      <c r="AO111" s="918"/>
      <c r="AP111" s="918"/>
      <c r="AQ111" s="918"/>
      <c r="AT111" s="3753"/>
      <c r="AU111" s="3754"/>
      <c r="AV111" s="807" t="s">
        <v>1201</v>
      </c>
      <c r="AW111" s="1398"/>
      <c r="AX111" s="1398"/>
      <c r="AY111" s="1398"/>
      <c r="AZ111" s="1398"/>
      <c r="BA111" s="1398"/>
      <c r="BB111" s="1398"/>
      <c r="BC111" s="1398"/>
      <c r="BD111" s="1398"/>
      <c r="BE111" s="1398"/>
      <c r="BF111" s="1398"/>
      <c r="BG111" s="1398"/>
      <c r="BH111" s="1398"/>
      <c r="BI111" s="808">
        <f t="shared" si="96"/>
        <v>0</v>
      </c>
      <c r="BJ111" s="918"/>
      <c r="BK111" s="918"/>
      <c r="BL111" s="918"/>
      <c r="BM111" s="918"/>
    </row>
    <row r="112" spans="2:65">
      <c r="B112" s="3757" t="s">
        <v>1238</v>
      </c>
      <c r="C112" s="3754"/>
      <c r="D112" s="806" t="str">
        <f>+D71</f>
        <v>ｋｇ</v>
      </c>
      <c r="E112" s="1994"/>
      <c r="F112" s="1994"/>
      <c r="G112" s="1994"/>
      <c r="H112" s="1994"/>
      <c r="I112" s="1994"/>
      <c r="J112" s="1994"/>
      <c r="K112" s="1994"/>
      <c r="L112" s="1994"/>
      <c r="M112" s="1994"/>
      <c r="N112" s="1994"/>
      <c r="O112" s="1994"/>
      <c r="P112" s="1994"/>
      <c r="Q112" s="924">
        <f>SUM(E112:P112)</f>
        <v>0</v>
      </c>
      <c r="R112" s="842"/>
      <c r="S112" s="842"/>
      <c r="T112" s="842"/>
      <c r="U112" s="842"/>
      <c r="V112" s="916"/>
      <c r="X112" s="3757" t="s">
        <v>1238</v>
      </c>
      <c r="Y112" s="3754"/>
      <c r="Z112" s="806" t="str">
        <f>+Z71</f>
        <v>ｋｇ</v>
      </c>
      <c r="AA112" s="41"/>
      <c r="AB112" s="41"/>
      <c r="AC112" s="41"/>
      <c r="AD112" s="41"/>
      <c r="AE112" s="41"/>
      <c r="AF112" s="41"/>
      <c r="AG112" s="41"/>
      <c r="AH112" s="41"/>
      <c r="AI112" s="41"/>
      <c r="AJ112" s="41"/>
      <c r="AK112" s="41"/>
      <c r="AL112" s="41"/>
      <c r="AM112" s="924">
        <f>SUM(AA112:AL112)</f>
        <v>0</v>
      </c>
      <c r="AN112" s="842"/>
      <c r="AO112" s="842"/>
      <c r="AP112" s="842"/>
      <c r="AQ112" s="842"/>
      <c r="AT112" s="3757" t="s">
        <v>1238</v>
      </c>
      <c r="AU112" s="3754"/>
      <c r="AV112" s="806" t="str">
        <f>+AV71</f>
        <v>ｋｇ</v>
      </c>
      <c r="AW112" s="41"/>
      <c r="AX112" s="41"/>
      <c r="AY112" s="41"/>
      <c r="AZ112" s="41"/>
      <c r="BA112" s="41"/>
      <c r="BB112" s="41"/>
      <c r="BC112" s="41"/>
      <c r="BD112" s="41"/>
      <c r="BE112" s="41"/>
      <c r="BF112" s="41"/>
      <c r="BG112" s="41"/>
      <c r="BH112" s="41"/>
      <c r="BI112" s="924">
        <f>SUM(AW112:BH112)</f>
        <v>0</v>
      </c>
      <c r="BJ112" s="842"/>
      <c r="BK112" s="842"/>
      <c r="BL112" s="842"/>
      <c r="BM112" s="842"/>
    </row>
    <row r="113" spans="2:65">
      <c r="B113" s="3757"/>
      <c r="C113" s="3754"/>
      <c r="D113" s="807" t="s">
        <v>1201</v>
      </c>
      <c r="E113" s="1993"/>
      <c r="F113" s="1993"/>
      <c r="G113" s="1993"/>
      <c r="H113" s="1993"/>
      <c r="I113" s="1993"/>
      <c r="J113" s="1993"/>
      <c r="K113" s="1993"/>
      <c r="L113" s="1993"/>
      <c r="M113" s="1993"/>
      <c r="N113" s="1993"/>
      <c r="O113" s="1993"/>
      <c r="P113" s="1993"/>
      <c r="Q113" s="920">
        <f>SUM(E113:P113)</f>
        <v>0</v>
      </c>
      <c r="R113" s="918"/>
      <c r="S113" s="918"/>
      <c r="T113" s="918"/>
      <c r="U113" s="918"/>
      <c r="V113" s="916"/>
      <c r="X113" s="3757"/>
      <c r="Y113" s="3754"/>
      <c r="Z113" s="807" t="s">
        <v>1201</v>
      </c>
      <c r="AA113" s="1398"/>
      <c r="AB113" s="1398"/>
      <c r="AC113" s="1398"/>
      <c r="AD113" s="1398"/>
      <c r="AE113" s="1398"/>
      <c r="AF113" s="1398"/>
      <c r="AG113" s="1398"/>
      <c r="AH113" s="1398"/>
      <c r="AI113" s="1398"/>
      <c r="AJ113" s="1398"/>
      <c r="AK113" s="1398"/>
      <c r="AL113" s="1398"/>
      <c r="AM113" s="920">
        <f>SUM(AA113:AL113)</f>
        <v>0</v>
      </c>
      <c r="AN113" s="918"/>
      <c r="AO113" s="918"/>
      <c r="AP113" s="918"/>
      <c r="AQ113" s="918"/>
      <c r="AT113" s="3757"/>
      <c r="AU113" s="3754"/>
      <c r="AV113" s="807" t="s">
        <v>1201</v>
      </c>
      <c r="AW113" s="1398"/>
      <c r="AX113" s="1398"/>
      <c r="AY113" s="1398"/>
      <c r="AZ113" s="1398"/>
      <c r="BA113" s="1398"/>
      <c r="BB113" s="1398"/>
      <c r="BC113" s="1398"/>
      <c r="BD113" s="1398"/>
      <c r="BE113" s="1398"/>
      <c r="BF113" s="1398"/>
      <c r="BG113" s="1398"/>
      <c r="BH113" s="1398"/>
      <c r="BI113" s="920">
        <f>SUM(AW113:BH113)</f>
        <v>0</v>
      </c>
      <c r="BJ113" s="918"/>
      <c r="BK113" s="918"/>
      <c r="BL113" s="918"/>
      <c r="BM113" s="918"/>
    </row>
    <row r="114" spans="2:65">
      <c r="B114" s="921" t="s">
        <v>1239</v>
      </c>
      <c r="C114" s="3754"/>
      <c r="D114" s="806" t="str">
        <f>+D71</f>
        <v>ｋｇ</v>
      </c>
      <c r="E114" s="1994"/>
      <c r="F114" s="1994"/>
      <c r="G114" s="1994"/>
      <c r="H114" s="1994"/>
      <c r="I114" s="1994"/>
      <c r="J114" s="1994"/>
      <c r="K114" s="1994"/>
      <c r="L114" s="1994"/>
      <c r="M114" s="1994"/>
      <c r="N114" s="1994"/>
      <c r="O114" s="1994"/>
      <c r="P114" s="1994"/>
      <c r="Q114" s="809">
        <f t="shared" si="94"/>
        <v>0</v>
      </c>
      <c r="R114" s="842"/>
      <c r="S114" s="842"/>
      <c r="T114" s="842"/>
      <c r="U114" s="842"/>
      <c r="V114" s="916"/>
      <c r="X114" s="921" t="s">
        <v>1239</v>
      </c>
      <c r="Y114" s="3754"/>
      <c r="Z114" s="806" t="str">
        <f>+Z71</f>
        <v>ｋｇ</v>
      </c>
      <c r="AA114" s="41"/>
      <c r="AB114" s="41"/>
      <c r="AC114" s="41"/>
      <c r="AD114" s="41"/>
      <c r="AE114" s="41"/>
      <c r="AF114" s="41"/>
      <c r="AG114" s="41"/>
      <c r="AH114" s="41"/>
      <c r="AI114" s="41"/>
      <c r="AJ114" s="41"/>
      <c r="AK114" s="41"/>
      <c r="AL114" s="41"/>
      <c r="AM114" s="809">
        <f t="shared" ref="AM114:AM116" si="97">SUM(AA114:AL114)</f>
        <v>0</v>
      </c>
      <c r="AN114" s="842"/>
      <c r="AO114" s="842"/>
      <c r="AP114" s="842"/>
      <c r="AQ114" s="842"/>
      <c r="AT114" s="921" t="s">
        <v>1239</v>
      </c>
      <c r="AU114" s="3754"/>
      <c r="AV114" s="806" t="str">
        <f>+AV71</f>
        <v>ｋｇ</v>
      </c>
      <c r="AW114" s="41"/>
      <c r="AX114" s="41"/>
      <c r="AY114" s="41"/>
      <c r="AZ114" s="41"/>
      <c r="BA114" s="41"/>
      <c r="BB114" s="41"/>
      <c r="BC114" s="41"/>
      <c r="BD114" s="41"/>
      <c r="BE114" s="41"/>
      <c r="BF114" s="41"/>
      <c r="BG114" s="41"/>
      <c r="BH114" s="41"/>
      <c r="BI114" s="809">
        <f t="shared" ref="BI114:BI116" si="98">SUM(AW114:BH114)</f>
        <v>0</v>
      </c>
      <c r="BJ114" s="842"/>
      <c r="BK114" s="842"/>
      <c r="BL114" s="842"/>
      <c r="BM114" s="842"/>
    </row>
    <row r="115" spans="2:65">
      <c r="B115" s="917" t="s">
        <v>1240</v>
      </c>
      <c r="C115" s="3754"/>
      <c r="D115" s="811" t="str">
        <f>+D71</f>
        <v>ｋｇ</v>
      </c>
      <c r="E115" s="1995"/>
      <c r="F115" s="1995"/>
      <c r="G115" s="1995"/>
      <c r="H115" s="1995"/>
      <c r="I115" s="1995"/>
      <c r="J115" s="1995"/>
      <c r="K115" s="1995"/>
      <c r="L115" s="1995"/>
      <c r="M115" s="1995"/>
      <c r="N115" s="1995"/>
      <c r="O115" s="1995"/>
      <c r="P115" s="1995"/>
      <c r="Q115" s="919">
        <f t="shared" si="94"/>
        <v>0</v>
      </c>
      <c r="R115" s="842"/>
      <c r="S115" s="842"/>
      <c r="T115" s="842"/>
      <c r="U115" s="842"/>
      <c r="V115" s="916"/>
      <c r="X115" s="917" t="s">
        <v>1240</v>
      </c>
      <c r="Y115" s="3754"/>
      <c r="Z115" s="811" t="str">
        <f>+Z71</f>
        <v>ｋｇ</v>
      </c>
      <c r="AA115" s="42"/>
      <c r="AB115" s="42"/>
      <c r="AC115" s="42"/>
      <c r="AD115" s="42"/>
      <c r="AE115" s="42"/>
      <c r="AF115" s="42"/>
      <c r="AG115" s="42"/>
      <c r="AH115" s="42"/>
      <c r="AI115" s="42"/>
      <c r="AJ115" s="42"/>
      <c r="AK115" s="42"/>
      <c r="AL115" s="42"/>
      <c r="AM115" s="919">
        <f t="shared" si="97"/>
        <v>0</v>
      </c>
      <c r="AN115" s="842"/>
      <c r="AO115" s="842"/>
      <c r="AP115" s="842"/>
      <c r="AQ115" s="842"/>
      <c r="AT115" s="917" t="s">
        <v>1240</v>
      </c>
      <c r="AU115" s="3754"/>
      <c r="AV115" s="811" t="str">
        <f>+AV71</f>
        <v>ｋｇ</v>
      </c>
      <c r="AW115" s="42"/>
      <c r="AX115" s="42"/>
      <c r="AY115" s="42"/>
      <c r="AZ115" s="42"/>
      <c r="BA115" s="42"/>
      <c r="BB115" s="42"/>
      <c r="BC115" s="42"/>
      <c r="BD115" s="42"/>
      <c r="BE115" s="42"/>
      <c r="BF115" s="42"/>
      <c r="BG115" s="42"/>
      <c r="BH115" s="42"/>
      <c r="BI115" s="919">
        <f t="shared" si="98"/>
        <v>0</v>
      </c>
      <c r="BJ115" s="842"/>
      <c r="BK115" s="842"/>
      <c r="BL115" s="842"/>
      <c r="BM115" s="842"/>
    </row>
    <row r="116" spans="2:65" ht="13.5" thickBot="1">
      <c r="B116" s="922"/>
      <c r="C116" s="3755"/>
      <c r="D116" s="937" t="s">
        <v>1201</v>
      </c>
      <c r="E116" s="1996"/>
      <c r="F116" s="1996"/>
      <c r="G116" s="1996"/>
      <c r="H116" s="1996"/>
      <c r="I116" s="1996"/>
      <c r="J116" s="1996"/>
      <c r="K116" s="1996"/>
      <c r="L116" s="1996"/>
      <c r="M116" s="1996"/>
      <c r="N116" s="1996"/>
      <c r="O116" s="1996"/>
      <c r="P116" s="1996"/>
      <c r="Q116" s="935">
        <f t="shared" si="94"/>
        <v>0</v>
      </c>
      <c r="R116" s="918"/>
      <c r="S116" s="918"/>
      <c r="T116" s="918"/>
      <c r="U116" s="918"/>
      <c r="V116" s="916"/>
      <c r="X116" s="922"/>
      <c r="Y116" s="3755"/>
      <c r="Z116" s="937" t="s">
        <v>1201</v>
      </c>
      <c r="AA116" s="934"/>
      <c r="AB116" s="934"/>
      <c r="AC116" s="934"/>
      <c r="AD116" s="934"/>
      <c r="AE116" s="934"/>
      <c r="AF116" s="934"/>
      <c r="AG116" s="934"/>
      <c r="AH116" s="934"/>
      <c r="AI116" s="934"/>
      <c r="AJ116" s="934"/>
      <c r="AK116" s="934"/>
      <c r="AL116" s="934"/>
      <c r="AM116" s="935">
        <f t="shared" si="97"/>
        <v>0</v>
      </c>
      <c r="AN116" s="918"/>
      <c r="AO116" s="918"/>
      <c r="AP116" s="918"/>
      <c r="AQ116" s="918"/>
      <c r="AT116" s="922"/>
      <c r="AU116" s="3755"/>
      <c r="AV116" s="937" t="s">
        <v>1201</v>
      </c>
      <c r="AW116" s="934"/>
      <c r="AX116" s="934"/>
      <c r="AY116" s="934"/>
      <c r="AZ116" s="934"/>
      <c r="BA116" s="934"/>
      <c r="BB116" s="934"/>
      <c r="BC116" s="934"/>
      <c r="BD116" s="934"/>
      <c r="BE116" s="934"/>
      <c r="BF116" s="934"/>
      <c r="BG116" s="934"/>
      <c r="BH116" s="934"/>
      <c r="BI116" s="935">
        <f t="shared" si="98"/>
        <v>0</v>
      </c>
      <c r="BJ116" s="918"/>
      <c r="BK116" s="918"/>
      <c r="BL116" s="918"/>
      <c r="BM116" s="918"/>
    </row>
    <row r="117" spans="2:65">
      <c r="B117" s="914" t="s">
        <v>1241</v>
      </c>
      <c r="C117" s="3026">
        <f>+C5</f>
        <v>2023</v>
      </c>
      <c r="D117" s="936" t="str">
        <f>+D71</f>
        <v>ｋｇ</v>
      </c>
      <c r="E117" s="1992"/>
      <c r="F117" s="1992"/>
      <c r="G117" s="1992"/>
      <c r="H117" s="1992"/>
      <c r="I117" s="1992"/>
      <c r="J117" s="1992"/>
      <c r="K117" s="1992"/>
      <c r="L117" s="1992"/>
      <c r="M117" s="1992"/>
      <c r="N117" s="1992"/>
      <c r="O117" s="1992"/>
      <c r="P117" s="1992"/>
      <c r="Q117" s="915">
        <f>SUM(E117:P117)</f>
        <v>0</v>
      </c>
      <c r="R117" s="842"/>
      <c r="S117" s="842"/>
      <c r="T117" s="842"/>
      <c r="U117" s="842"/>
      <c r="V117" s="916"/>
      <c r="X117" s="914" t="s">
        <v>1241</v>
      </c>
      <c r="Y117" s="1395">
        <v>2016</v>
      </c>
      <c r="Z117" s="936" t="str">
        <f>+Z71</f>
        <v>ｋｇ</v>
      </c>
      <c r="AA117" s="933"/>
      <c r="AB117" s="933"/>
      <c r="AC117" s="933"/>
      <c r="AD117" s="933"/>
      <c r="AE117" s="933"/>
      <c r="AF117" s="933"/>
      <c r="AG117" s="933"/>
      <c r="AH117" s="933"/>
      <c r="AI117" s="933"/>
      <c r="AJ117" s="933"/>
      <c r="AK117" s="933"/>
      <c r="AL117" s="933"/>
      <c r="AM117" s="915">
        <f>SUM(AA117:AL117)</f>
        <v>0</v>
      </c>
      <c r="AN117" s="842"/>
      <c r="AO117" s="842"/>
      <c r="AP117" s="842"/>
      <c r="AQ117" s="842"/>
      <c r="AT117" s="914" t="s">
        <v>1241</v>
      </c>
      <c r="AU117" s="1395">
        <v>2016</v>
      </c>
      <c r="AV117" s="936" t="str">
        <f>+AV71</f>
        <v>ｋｇ</v>
      </c>
      <c r="AW117" s="933"/>
      <c r="AX117" s="933"/>
      <c r="AY117" s="933"/>
      <c r="AZ117" s="933"/>
      <c r="BA117" s="933"/>
      <c r="BB117" s="933"/>
      <c r="BC117" s="933"/>
      <c r="BD117" s="933"/>
      <c r="BE117" s="933"/>
      <c r="BF117" s="933"/>
      <c r="BG117" s="933"/>
      <c r="BH117" s="933"/>
      <c r="BI117" s="915">
        <f>SUM(AW117:BH117)</f>
        <v>0</v>
      </c>
      <c r="BJ117" s="842"/>
      <c r="BK117" s="842"/>
      <c r="BL117" s="842"/>
      <c r="BM117" s="842"/>
    </row>
    <row r="118" spans="2:65">
      <c r="B118" s="849"/>
      <c r="C118" s="1396" t="s">
        <v>1647</v>
      </c>
      <c r="D118" s="807" t="s">
        <v>1201</v>
      </c>
      <c r="E118" s="1993"/>
      <c r="F118" s="1993"/>
      <c r="G118" s="1993"/>
      <c r="H118" s="1993"/>
      <c r="I118" s="1993"/>
      <c r="J118" s="1993"/>
      <c r="K118" s="1993"/>
      <c r="L118" s="1993"/>
      <c r="M118" s="1993"/>
      <c r="N118" s="1993"/>
      <c r="O118" s="1993"/>
      <c r="P118" s="1993"/>
      <c r="Q118" s="920">
        <f t="shared" ref="Q118:Q125" si="99">SUM(E118:P118)</f>
        <v>0</v>
      </c>
      <c r="R118" s="918"/>
      <c r="S118" s="918"/>
      <c r="T118" s="918"/>
      <c r="U118" s="918"/>
      <c r="V118" s="916"/>
      <c r="X118" s="849"/>
      <c r="Y118" s="1396" t="s">
        <v>1647</v>
      </c>
      <c r="Z118" s="807" t="s">
        <v>1201</v>
      </c>
      <c r="AA118" s="1398"/>
      <c r="AB118" s="1398"/>
      <c r="AC118" s="1398"/>
      <c r="AD118" s="1398"/>
      <c r="AE118" s="1398"/>
      <c r="AF118" s="1398"/>
      <c r="AG118" s="1398"/>
      <c r="AH118" s="1398"/>
      <c r="AI118" s="1398"/>
      <c r="AJ118" s="1398"/>
      <c r="AK118" s="1398"/>
      <c r="AL118" s="1398"/>
      <c r="AM118" s="920">
        <f t="shared" ref="AM118:AM120" si="100">SUM(AA118:AL118)</f>
        <v>0</v>
      </c>
      <c r="AN118" s="918"/>
      <c r="AO118" s="918"/>
      <c r="AP118" s="918"/>
      <c r="AQ118" s="918"/>
      <c r="AT118" s="849"/>
      <c r="AU118" s="1396" t="s">
        <v>1647</v>
      </c>
      <c r="AV118" s="807" t="s">
        <v>1201</v>
      </c>
      <c r="AW118" s="1398"/>
      <c r="AX118" s="1398"/>
      <c r="AY118" s="1398"/>
      <c r="AZ118" s="1398"/>
      <c r="BA118" s="1398"/>
      <c r="BB118" s="1398"/>
      <c r="BC118" s="1398"/>
      <c r="BD118" s="1398"/>
      <c r="BE118" s="1398"/>
      <c r="BF118" s="1398"/>
      <c r="BG118" s="1398"/>
      <c r="BH118" s="1398"/>
      <c r="BI118" s="920">
        <f t="shared" ref="BI118:BI120" si="101">SUM(AW118:BH118)</f>
        <v>0</v>
      </c>
      <c r="BJ118" s="918"/>
      <c r="BK118" s="918"/>
      <c r="BL118" s="918"/>
      <c r="BM118" s="918"/>
    </row>
    <row r="119" spans="2:65">
      <c r="B119" s="3752" t="s">
        <v>1237</v>
      </c>
      <c r="C119" s="3754" t="s">
        <v>1195</v>
      </c>
      <c r="D119" s="806" t="str">
        <f>+D71</f>
        <v>ｋｇ</v>
      </c>
      <c r="E119" s="1994"/>
      <c r="F119" s="1994"/>
      <c r="G119" s="1994"/>
      <c r="H119" s="1994"/>
      <c r="I119" s="1994"/>
      <c r="J119" s="1994"/>
      <c r="K119" s="1994"/>
      <c r="L119" s="1994"/>
      <c r="M119" s="1994"/>
      <c r="N119" s="1994"/>
      <c r="O119" s="1994"/>
      <c r="P119" s="1994"/>
      <c r="Q119" s="809">
        <f t="shared" si="99"/>
        <v>0</v>
      </c>
      <c r="R119" s="842"/>
      <c r="S119" s="842"/>
      <c r="T119" s="842"/>
      <c r="U119" s="842"/>
      <c r="V119" s="916"/>
      <c r="X119" s="3752" t="s">
        <v>1237</v>
      </c>
      <c r="Y119" s="3754" t="s">
        <v>1195</v>
      </c>
      <c r="Z119" s="806" t="str">
        <f>+Z71</f>
        <v>ｋｇ</v>
      </c>
      <c r="AA119" s="41"/>
      <c r="AB119" s="41"/>
      <c r="AC119" s="41"/>
      <c r="AD119" s="41"/>
      <c r="AE119" s="41"/>
      <c r="AF119" s="41"/>
      <c r="AG119" s="41"/>
      <c r="AH119" s="41"/>
      <c r="AI119" s="41"/>
      <c r="AJ119" s="41"/>
      <c r="AK119" s="41"/>
      <c r="AL119" s="41"/>
      <c r="AM119" s="809">
        <f t="shared" si="100"/>
        <v>0</v>
      </c>
      <c r="AN119" s="842"/>
      <c r="AO119" s="842"/>
      <c r="AP119" s="842"/>
      <c r="AQ119" s="842"/>
      <c r="AT119" s="3752" t="s">
        <v>1237</v>
      </c>
      <c r="AU119" s="3754" t="s">
        <v>1195</v>
      </c>
      <c r="AV119" s="806" t="str">
        <f>+AV71</f>
        <v>ｋｇ</v>
      </c>
      <c r="AW119" s="41"/>
      <c r="AX119" s="41"/>
      <c r="AY119" s="41"/>
      <c r="AZ119" s="41"/>
      <c r="BA119" s="41"/>
      <c r="BB119" s="41"/>
      <c r="BC119" s="41"/>
      <c r="BD119" s="41"/>
      <c r="BE119" s="41"/>
      <c r="BF119" s="41"/>
      <c r="BG119" s="41"/>
      <c r="BH119" s="41"/>
      <c r="BI119" s="809">
        <f t="shared" si="101"/>
        <v>0</v>
      </c>
      <c r="BJ119" s="842"/>
      <c r="BK119" s="842"/>
      <c r="BL119" s="842"/>
      <c r="BM119" s="842"/>
    </row>
    <row r="120" spans="2:65">
      <c r="B120" s="3753"/>
      <c r="C120" s="3754"/>
      <c r="D120" s="807" t="s">
        <v>1201</v>
      </c>
      <c r="E120" s="1993"/>
      <c r="F120" s="1993"/>
      <c r="G120" s="1993"/>
      <c r="H120" s="1993"/>
      <c r="I120" s="1993"/>
      <c r="J120" s="1993"/>
      <c r="K120" s="1993"/>
      <c r="L120" s="1993"/>
      <c r="M120" s="1993"/>
      <c r="N120" s="1993"/>
      <c r="O120" s="1993"/>
      <c r="P120" s="1993"/>
      <c r="Q120" s="808">
        <f t="shared" si="99"/>
        <v>0</v>
      </c>
      <c r="R120" s="918"/>
      <c r="S120" s="918"/>
      <c r="T120" s="918"/>
      <c r="U120" s="918"/>
      <c r="V120" s="916"/>
      <c r="X120" s="3753"/>
      <c r="Y120" s="3754"/>
      <c r="Z120" s="807" t="s">
        <v>1201</v>
      </c>
      <c r="AA120" s="1398"/>
      <c r="AB120" s="1398"/>
      <c r="AC120" s="1398"/>
      <c r="AD120" s="1398"/>
      <c r="AE120" s="1398"/>
      <c r="AF120" s="1398"/>
      <c r="AG120" s="1398"/>
      <c r="AH120" s="1398"/>
      <c r="AI120" s="1398"/>
      <c r="AJ120" s="1398"/>
      <c r="AK120" s="1398"/>
      <c r="AL120" s="1398"/>
      <c r="AM120" s="808">
        <f t="shared" si="100"/>
        <v>0</v>
      </c>
      <c r="AN120" s="918"/>
      <c r="AO120" s="918"/>
      <c r="AP120" s="918"/>
      <c r="AQ120" s="918"/>
      <c r="AT120" s="3753"/>
      <c r="AU120" s="3754"/>
      <c r="AV120" s="807" t="s">
        <v>1201</v>
      </c>
      <c r="AW120" s="1398"/>
      <c r="AX120" s="1398"/>
      <c r="AY120" s="1398"/>
      <c r="AZ120" s="1398"/>
      <c r="BA120" s="1398"/>
      <c r="BB120" s="1398"/>
      <c r="BC120" s="1398"/>
      <c r="BD120" s="1398"/>
      <c r="BE120" s="1398"/>
      <c r="BF120" s="1398"/>
      <c r="BG120" s="1398"/>
      <c r="BH120" s="1398"/>
      <c r="BI120" s="808">
        <f t="shared" si="101"/>
        <v>0</v>
      </c>
      <c r="BJ120" s="918"/>
      <c r="BK120" s="918"/>
      <c r="BL120" s="918"/>
      <c r="BM120" s="918"/>
    </row>
    <row r="121" spans="2:65">
      <c r="B121" s="3752" t="s">
        <v>1238</v>
      </c>
      <c r="C121" s="3754"/>
      <c r="D121" s="806" t="str">
        <f>+D71</f>
        <v>ｋｇ</v>
      </c>
      <c r="E121" s="1994"/>
      <c r="F121" s="1994"/>
      <c r="G121" s="1994"/>
      <c r="H121" s="1994"/>
      <c r="I121" s="1994"/>
      <c r="J121" s="1994"/>
      <c r="K121" s="1994"/>
      <c r="L121" s="1994"/>
      <c r="M121" s="1994"/>
      <c r="N121" s="1994"/>
      <c r="O121" s="1994"/>
      <c r="P121" s="1994"/>
      <c r="Q121" s="924">
        <f>SUM(E121:P121)</f>
        <v>0</v>
      </c>
      <c r="R121" s="842"/>
      <c r="S121" s="842"/>
      <c r="T121" s="842"/>
      <c r="U121" s="842"/>
      <c r="V121" s="916"/>
      <c r="X121" s="3752" t="s">
        <v>1238</v>
      </c>
      <c r="Y121" s="3754"/>
      <c r="Z121" s="806" t="str">
        <f>+Z71</f>
        <v>ｋｇ</v>
      </c>
      <c r="AA121" s="41"/>
      <c r="AB121" s="41"/>
      <c r="AC121" s="41"/>
      <c r="AD121" s="41"/>
      <c r="AE121" s="41"/>
      <c r="AF121" s="41"/>
      <c r="AG121" s="41"/>
      <c r="AH121" s="41"/>
      <c r="AI121" s="41"/>
      <c r="AJ121" s="41"/>
      <c r="AK121" s="41"/>
      <c r="AL121" s="41"/>
      <c r="AM121" s="924">
        <f>SUM(AA121:AL121)</f>
        <v>0</v>
      </c>
      <c r="AN121" s="842"/>
      <c r="AO121" s="842"/>
      <c r="AP121" s="842"/>
      <c r="AQ121" s="842"/>
      <c r="AT121" s="3752" t="s">
        <v>1238</v>
      </c>
      <c r="AU121" s="3754"/>
      <c r="AV121" s="806" t="str">
        <f>+AV71</f>
        <v>ｋｇ</v>
      </c>
      <c r="AW121" s="41"/>
      <c r="AX121" s="41"/>
      <c r="AY121" s="41"/>
      <c r="AZ121" s="41"/>
      <c r="BA121" s="41"/>
      <c r="BB121" s="41"/>
      <c r="BC121" s="41"/>
      <c r="BD121" s="41"/>
      <c r="BE121" s="41"/>
      <c r="BF121" s="41"/>
      <c r="BG121" s="41"/>
      <c r="BH121" s="41"/>
      <c r="BI121" s="924">
        <f>SUM(AW121:BH121)</f>
        <v>0</v>
      </c>
      <c r="BJ121" s="842"/>
      <c r="BK121" s="842"/>
      <c r="BL121" s="842"/>
      <c r="BM121" s="842"/>
    </row>
    <row r="122" spans="2:65">
      <c r="B122" s="3753"/>
      <c r="C122" s="3754"/>
      <c r="D122" s="807" t="s">
        <v>1201</v>
      </c>
      <c r="E122" s="1993"/>
      <c r="F122" s="1993"/>
      <c r="G122" s="1993"/>
      <c r="H122" s="1993"/>
      <c r="I122" s="1993"/>
      <c r="J122" s="1993"/>
      <c r="K122" s="1993"/>
      <c r="L122" s="1993"/>
      <c r="M122" s="1993"/>
      <c r="N122" s="1993"/>
      <c r="O122" s="1993"/>
      <c r="P122" s="1993"/>
      <c r="Q122" s="920">
        <f>SUM(E122:P122)</f>
        <v>0</v>
      </c>
      <c r="R122" s="918"/>
      <c r="S122" s="918"/>
      <c r="T122" s="918"/>
      <c r="U122" s="918"/>
      <c r="V122" s="916"/>
      <c r="X122" s="3753"/>
      <c r="Y122" s="3754"/>
      <c r="Z122" s="807" t="s">
        <v>1201</v>
      </c>
      <c r="AA122" s="1398"/>
      <c r="AB122" s="1398"/>
      <c r="AC122" s="1398"/>
      <c r="AD122" s="1398"/>
      <c r="AE122" s="1398"/>
      <c r="AF122" s="1398"/>
      <c r="AG122" s="1398"/>
      <c r="AH122" s="1398"/>
      <c r="AI122" s="1398"/>
      <c r="AJ122" s="1398"/>
      <c r="AK122" s="1398"/>
      <c r="AL122" s="1398"/>
      <c r="AM122" s="920">
        <f>SUM(AA122:AL122)</f>
        <v>0</v>
      </c>
      <c r="AN122" s="918"/>
      <c r="AO122" s="918"/>
      <c r="AP122" s="918"/>
      <c r="AQ122" s="918"/>
      <c r="AT122" s="3753"/>
      <c r="AU122" s="3754"/>
      <c r="AV122" s="807" t="s">
        <v>1201</v>
      </c>
      <c r="AW122" s="1398"/>
      <c r="AX122" s="1398"/>
      <c r="AY122" s="1398"/>
      <c r="AZ122" s="1398"/>
      <c r="BA122" s="1398"/>
      <c r="BB122" s="1398"/>
      <c r="BC122" s="1398"/>
      <c r="BD122" s="1398"/>
      <c r="BE122" s="1398"/>
      <c r="BF122" s="1398"/>
      <c r="BG122" s="1398"/>
      <c r="BH122" s="1398"/>
      <c r="BI122" s="920">
        <f>SUM(AW122:BH122)</f>
        <v>0</v>
      </c>
      <c r="BJ122" s="918"/>
      <c r="BK122" s="918"/>
      <c r="BL122" s="918"/>
      <c r="BM122" s="918"/>
    </row>
    <row r="123" spans="2:65">
      <c r="B123" s="921" t="s">
        <v>1239</v>
      </c>
      <c r="C123" s="3754"/>
      <c r="D123" s="806" t="str">
        <f>+D71</f>
        <v>ｋｇ</v>
      </c>
      <c r="E123" s="1994"/>
      <c r="F123" s="1994"/>
      <c r="G123" s="1994"/>
      <c r="H123" s="1994"/>
      <c r="I123" s="1994"/>
      <c r="J123" s="1994"/>
      <c r="K123" s="1994"/>
      <c r="L123" s="1994"/>
      <c r="M123" s="1994"/>
      <c r="N123" s="1994"/>
      <c r="O123" s="1994"/>
      <c r="P123" s="1994"/>
      <c r="Q123" s="809">
        <f t="shared" si="99"/>
        <v>0</v>
      </c>
      <c r="R123" s="842"/>
      <c r="S123" s="842"/>
      <c r="T123" s="842"/>
      <c r="U123" s="842"/>
      <c r="V123" s="916"/>
      <c r="X123" s="921" t="s">
        <v>1239</v>
      </c>
      <c r="Y123" s="3754"/>
      <c r="Z123" s="806" t="str">
        <f>+Z71</f>
        <v>ｋｇ</v>
      </c>
      <c r="AA123" s="41"/>
      <c r="AB123" s="41"/>
      <c r="AC123" s="41"/>
      <c r="AD123" s="41"/>
      <c r="AE123" s="41"/>
      <c r="AF123" s="41"/>
      <c r="AG123" s="41"/>
      <c r="AH123" s="41"/>
      <c r="AI123" s="41"/>
      <c r="AJ123" s="41"/>
      <c r="AK123" s="41"/>
      <c r="AL123" s="41"/>
      <c r="AM123" s="809">
        <f t="shared" ref="AM123:AM125" si="102">SUM(AA123:AL123)</f>
        <v>0</v>
      </c>
      <c r="AN123" s="842"/>
      <c r="AO123" s="842"/>
      <c r="AP123" s="842"/>
      <c r="AQ123" s="842"/>
      <c r="AT123" s="921" t="s">
        <v>1239</v>
      </c>
      <c r="AU123" s="3754"/>
      <c r="AV123" s="806" t="str">
        <f>+AV71</f>
        <v>ｋｇ</v>
      </c>
      <c r="AW123" s="41"/>
      <c r="AX123" s="41"/>
      <c r="AY123" s="41"/>
      <c r="AZ123" s="41"/>
      <c r="BA123" s="41"/>
      <c r="BB123" s="41"/>
      <c r="BC123" s="41"/>
      <c r="BD123" s="41"/>
      <c r="BE123" s="41"/>
      <c r="BF123" s="41"/>
      <c r="BG123" s="41"/>
      <c r="BH123" s="41"/>
      <c r="BI123" s="809">
        <f t="shared" ref="BI123:BI125" si="103">SUM(AW123:BH123)</f>
        <v>0</v>
      </c>
      <c r="BJ123" s="842"/>
      <c r="BK123" s="842"/>
      <c r="BL123" s="842"/>
      <c r="BM123" s="842"/>
    </row>
    <row r="124" spans="2:65">
      <c r="B124" s="917" t="s">
        <v>1240</v>
      </c>
      <c r="C124" s="3754"/>
      <c r="D124" s="811" t="str">
        <f>+D71</f>
        <v>ｋｇ</v>
      </c>
      <c r="E124" s="1995"/>
      <c r="F124" s="1995"/>
      <c r="G124" s="1995"/>
      <c r="H124" s="1995"/>
      <c r="I124" s="1995"/>
      <c r="J124" s="1995"/>
      <c r="K124" s="1995"/>
      <c r="L124" s="1995"/>
      <c r="M124" s="1995"/>
      <c r="N124" s="1995"/>
      <c r="O124" s="1995"/>
      <c r="P124" s="1995"/>
      <c r="Q124" s="919">
        <f t="shared" si="99"/>
        <v>0</v>
      </c>
      <c r="R124" s="842"/>
      <c r="S124" s="842"/>
      <c r="T124" s="842"/>
      <c r="U124" s="842"/>
      <c r="V124" s="916"/>
      <c r="X124" s="917" t="s">
        <v>1240</v>
      </c>
      <c r="Y124" s="3754"/>
      <c r="Z124" s="811" t="str">
        <f>+Z71</f>
        <v>ｋｇ</v>
      </c>
      <c r="AA124" s="42"/>
      <c r="AB124" s="42"/>
      <c r="AC124" s="42"/>
      <c r="AD124" s="42"/>
      <c r="AE124" s="42"/>
      <c r="AF124" s="42"/>
      <c r="AG124" s="42"/>
      <c r="AH124" s="42"/>
      <c r="AI124" s="42"/>
      <c r="AJ124" s="42"/>
      <c r="AK124" s="42"/>
      <c r="AL124" s="42"/>
      <c r="AM124" s="919">
        <f t="shared" si="102"/>
        <v>0</v>
      </c>
      <c r="AN124" s="842"/>
      <c r="AO124" s="842"/>
      <c r="AP124" s="842"/>
      <c r="AQ124" s="842"/>
      <c r="AT124" s="917" t="s">
        <v>1240</v>
      </c>
      <c r="AU124" s="3754"/>
      <c r="AV124" s="811" t="str">
        <f>+AV71</f>
        <v>ｋｇ</v>
      </c>
      <c r="AW124" s="42"/>
      <c r="AX124" s="42"/>
      <c r="AY124" s="42"/>
      <c r="AZ124" s="42"/>
      <c r="BA124" s="42"/>
      <c r="BB124" s="42"/>
      <c r="BC124" s="42"/>
      <c r="BD124" s="42"/>
      <c r="BE124" s="42"/>
      <c r="BF124" s="42"/>
      <c r="BG124" s="42"/>
      <c r="BH124" s="42"/>
      <c r="BI124" s="919">
        <f t="shared" si="103"/>
        <v>0</v>
      </c>
      <c r="BJ124" s="842"/>
      <c r="BK124" s="842"/>
      <c r="BL124" s="842"/>
      <c r="BM124" s="842"/>
    </row>
    <row r="125" spans="2:65" ht="13.5" thickBot="1">
      <c r="B125" s="922"/>
      <c r="C125" s="3755"/>
      <c r="D125" s="937" t="s">
        <v>1201</v>
      </c>
      <c r="E125" s="1996"/>
      <c r="F125" s="1996"/>
      <c r="G125" s="1996"/>
      <c r="H125" s="1996"/>
      <c r="I125" s="1996"/>
      <c r="J125" s="1996"/>
      <c r="K125" s="1996"/>
      <c r="L125" s="1996"/>
      <c r="M125" s="1996"/>
      <c r="N125" s="1996"/>
      <c r="O125" s="1996"/>
      <c r="P125" s="1996"/>
      <c r="Q125" s="923">
        <f t="shared" si="99"/>
        <v>0</v>
      </c>
      <c r="R125" s="918"/>
      <c r="S125" s="918"/>
      <c r="T125" s="918"/>
      <c r="U125" s="918"/>
      <c r="V125" s="916"/>
      <c r="X125" s="922"/>
      <c r="Y125" s="3755"/>
      <c r="Z125" s="937" t="s">
        <v>1201</v>
      </c>
      <c r="AA125" s="934"/>
      <c r="AB125" s="934"/>
      <c r="AC125" s="934"/>
      <c r="AD125" s="934"/>
      <c r="AE125" s="934"/>
      <c r="AF125" s="934"/>
      <c r="AG125" s="934"/>
      <c r="AH125" s="934"/>
      <c r="AI125" s="934"/>
      <c r="AJ125" s="934"/>
      <c r="AK125" s="934"/>
      <c r="AL125" s="934"/>
      <c r="AM125" s="923">
        <f t="shared" si="102"/>
        <v>0</v>
      </c>
      <c r="AN125" s="918"/>
      <c r="AO125" s="918"/>
      <c r="AP125" s="918"/>
      <c r="AQ125" s="918"/>
      <c r="AT125" s="922"/>
      <c r="AU125" s="3755"/>
      <c r="AV125" s="937" t="s">
        <v>1201</v>
      </c>
      <c r="AW125" s="934"/>
      <c r="AX125" s="934"/>
      <c r="AY125" s="934"/>
      <c r="AZ125" s="934"/>
      <c r="BA125" s="934"/>
      <c r="BB125" s="934"/>
      <c r="BC125" s="934"/>
      <c r="BD125" s="934"/>
      <c r="BE125" s="934"/>
      <c r="BF125" s="934"/>
      <c r="BG125" s="934"/>
      <c r="BH125" s="934"/>
      <c r="BI125" s="923">
        <f t="shared" si="103"/>
        <v>0</v>
      </c>
      <c r="BJ125" s="918"/>
      <c r="BK125" s="918"/>
      <c r="BL125" s="918"/>
      <c r="BM125" s="918"/>
    </row>
    <row r="126" spans="2:65">
      <c r="B126" s="914" t="s">
        <v>1241</v>
      </c>
      <c r="C126" s="3026">
        <f>+C5</f>
        <v>2023</v>
      </c>
      <c r="D126" s="936" t="str">
        <f>+D71</f>
        <v>ｋｇ</v>
      </c>
      <c r="E126" s="1992"/>
      <c r="F126" s="1992"/>
      <c r="G126" s="1992"/>
      <c r="H126" s="1992"/>
      <c r="I126" s="1992"/>
      <c r="J126" s="1992"/>
      <c r="K126" s="1992"/>
      <c r="L126" s="1992"/>
      <c r="M126" s="1992"/>
      <c r="N126" s="1992"/>
      <c r="O126" s="1992"/>
      <c r="P126" s="1992"/>
      <c r="Q126" s="915">
        <f>SUM(E126:P126)</f>
        <v>0</v>
      </c>
      <c r="R126" s="842"/>
      <c r="S126" s="842"/>
      <c r="T126" s="842"/>
      <c r="U126" s="842"/>
      <c r="V126" s="916"/>
      <c r="X126" s="914" t="s">
        <v>1241</v>
      </c>
      <c r="Y126" s="1395">
        <v>2016</v>
      </c>
      <c r="Z126" s="936" t="str">
        <f>+Z71</f>
        <v>ｋｇ</v>
      </c>
      <c r="AA126" s="933"/>
      <c r="AB126" s="933"/>
      <c r="AC126" s="933"/>
      <c r="AD126" s="933"/>
      <c r="AE126" s="933"/>
      <c r="AF126" s="933"/>
      <c r="AG126" s="933"/>
      <c r="AH126" s="933"/>
      <c r="AI126" s="933"/>
      <c r="AJ126" s="933"/>
      <c r="AK126" s="933"/>
      <c r="AL126" s="933"/>
      <c r="AM126" s="915">
        <f>SUM(AA126:AL126)</f>
        <v>0</v>
      </c>
      <c r="AN126" s="842"/>
      <c r="AO126" s="842"/>
      <c r="AP126" s="842"/>
      <c r="AQ126" s="842"/>
      <c r="AT126" s="914" t="s">
        <v>1241</v>
      </c>
      <c r="AU126" s="1395">
        <v>2016</v>
      </c>
      <c r="AV126" s="936" t="str">
        <f>+AV71</f>
        <v>ｋｇ</v>
      </c>
      <c r="AW126" s="933"/>
      <c r="AX126" s="933"/>
      <c r="AY126" s="933"/>
      <c r="AZ126" s="933"/>
      <c r="BA126" s="933"/>
      <c r="BB126" s="933"/>
      <c r="BC126" s="933"/>
      <c r="BD126" s="933"/>
      <c r="BE126" s="933"/>
      <c r="BF126" s="933"/>
      <c r="BG126" s="933"/>
      <c r="BH126" s="933"/>
      <c r="BI126" s="915">
        <f>SUM(AW126:BH126)</f>
        <v>0</v>
      </c>
      <c r="BJ126" s="842"/>
      <c r="BK126" s="842"/>
      <c r="BL126" s="842"/>
      <c r="BM126" s="842"/>
    </row>
    <row r="127" spans="2:65">
      <c r="B127" s="849"/>
      <c r="C127" s="1396" t="s">
        <v>1647</v>
      </c>
      <c r="D127" s="807" t="s">
        <v>1201</v>
      </c>
      <c r="E127" s="1993"/>
      <c r="F127" s="1993"/>
      <c r="G127" s="1993"/>
      <c r="H127" s="1993"/>
      <c r="I127" s="1993"/>
      <c r="J127" s="1993"/>
      <c r="K127" s="1993"/>
      <c r="L127" s="1993"/>
      <c r="M127" s="1993"/>
      <c r="N127" s="1993"/>
      <c r="O127" s="1993"/>
      <c r="P127" s="1993"/>
      <c r="Q127" s="920">
        <f t="shared" ref="Q127:Q134" si="104">SUM(E127:P127)</f>
        <v>0</v>
      </c>
      <c r="R127" s="918"/>
      <c r="S127" s="918"/>
      <c r="T127" s="918"/>
      <c r="U127" s="918"/>
      <c r="V127" s="916"/>
      <c r="X127" s="849"/>
      <c r="Y127" s="1396" t="s">
        <v>1647</v>
      </c>
      <c r="Z127" s="807" t="s">
        <v>1201</v>
      </c>
      <c r="AA127" s="1398"/>
      <c r="AB127" s="1398"/>
      <c r="AC127" s="1398"/>
      <c r="AD127" s="1398"/>
      <c r="AE127" s="1398"/>
      <c r="AF127" s="1398"/>
      <c r="AG127" s="1398"/>
      <c r="AH127" s="1398"/>
      <c r="AI127" s="1398"/>
      <c r="AJ127" s="1398"/>
      <c r="AK127" s="1398"/>
      <c r="AL127" s="1398"/>
      <c r="AM127" s="920">
        <f t="shared" ref="AM127:AM129" si="105">SUM(AA127:AL127)</f>
        <v>0</v>
      </c>
      <c r="AN127" s="918"/>
      <c r="AO127" s="918"/>
      <c r="AP127" s="918"/>
      <c r="AQ127" s="918"/>
      <c r="AT127" s="849"/>
      <c r="AU127" s="1396" t="s">
        <v>1647</v>
      </c>
      <c r="AV127" s="807" t="s">
        <v>1201</v>
      </c>
      <c r="AW127" s="1398"/>
      <c r="AX127" s="1398"/>
      <c r="AY127" s="1398"/>
      <c r="AZ127" s="1398"/>
      <c r="BA127" s="1398"/>
      <c r="BB127" s="1398"/>
      <c r="BC127" s="1398"/>
      <c r="BD127" s="1398"/>
      <c r="BE127" s="1398"/>
      <c r="BF127" s="1398"/>
      <c r="BG127" s="1398"/>
      <c r="BH127" s="1398"/>
      <c r="BI127" s="920">
        <f t="shared" ref="BI127:BI129" si="106">SUM(AW127:BH127)</f>
        <v>0</v>
      </c>
      <c r="BJ127" s="918"/>
      <c r="BK127" s="918"/>
      <c r="BL127" s="918"/>
      <c r="BM127" s="918"/>
    </row>
    <row r="128" spans="2:65">
      <c r="B128" s="3757" t="s">
        <v>1237</v>
      </c>
      <c r="C128" s="3754" t="s">
        <v>1195</v>
      </c>
      <c r="D128" s="806" t="str">
        <f>+D71</f>
        <v>ｋｇ</v>
      </c>
      <c r="E128" s="1994"/>
      <c r="F128" s="1994"/>
      <c r="G128" s="1994"/>
      <c r="H128" s="1994"/>
      <c r="I128" s="1994"/>
      <c r="J128" s="1994"/>
      <c r="K128" s="1994"/>
      <c r="L128" s="1994"/>
      <c r="M128" s="1994"/>
      <c r="N128" s="1994"/>
      <c r="O128" s="1994"/>
      <c r="P128" s="1994"/>
      <c r="Q128" s="809">
        <f t="shared" si="104"/>
        <v>0</v>
      </c>
      <c r="R128" s="842"/>
      <c r="S128" s="842"/>
      <c r="T128" s="842"/>
      <c r="U128" s="842"/>
      <c r="V128" s="916"/>
      <c r="X128" s="3757" t="s">
        <v>1237</v>
      </c>
      <c r="Y128" s="3754" t="s">
        <v>1195</v>
      </c>
      <c r="Z128" s="806" t="str">
        <f>+Z71</f>
        <v>ｋｇ</v>
      </c>
      <c r="AA128" s="41"/>
      <c r="AB128" s="41"/>
      <c r="AC128" s="41"/>
      <c r="AD128" s="41"/>
      <c r="AE128" s="41"/>
      <c r="AF128" s="41"/>
      <c r="AG128" s="41"/>
      <c r="AH128" s="41"/>
      <c r="AI128" s="41"/>
      <c r="AJ128" s="41"/>
      <c r="AK128" s="41"/>
      <c r="AL128" s="41"/>
      <c r="AM128" s="809">
        <f t="shared" si="105"/>
        <v>0</v>
      </c>
      <c r="AN128" s="842"/>
      <c r="AO128" s="842"/>
      <c r="AP128" s="842"/>
      <c r="AQ128" s="842"/>
      <c r="AT128" s="3757" t="s">
        <v>1237</v>
      </c>
      <c r="AU128" s="3754" t="s">
        <v>1195</v>
      </c>
      <c r="AV128" s="806" t="str">
        <f>+AV71</f>
        <v>ｋｇ</v>
      </c>
      <c r="AW128" s="41"/>
      <c r="AX128" s="41"/>
      <c r="AY128" s="41"/>
      <c r="AZ128" s="41"/>
      <c r="BA128" s="41"/>
      <c r="BB128" s="41"/>
      <c r="BC128" s="41"/>
      <c r="BD128" s="41"/>
      <c r="BE128" s="41"/>
      <c r="BF128" s="41"/>
      <c r="BG128" s="41"/>
      <c r="BH128" s="41"/>
      <c r="BI128" s="809">
        <f t="shared" si="106"/>
        <v>0</v>
      </c>
      <c r="BJ128" s="842"/>
      <c r="BK128" s="842"/>
      <c r="BL128" s="842"/>
      <c r="BM128" s="842"/>
    </row>
    <row r="129" spans="1:65">
      <c r="B129" s="3757"/>
      <c r="C129" s="3754"/>
      <c r="D129" s="807" t="s">
        <v>1201</v>
      </c>
      <c r="E129" s="1993"/>
      <c r="F129" s="1993"/>
      <c r="G129" s="1993"/>
      <c r="H129" s="1993"/>
      <c r="I129" s="1993"/>
      <c r="J129" s="1993"/>
      <c r="K129" s="1993"/>
      <c r="L129" s="1993"/>
      <c r="M129" s="1993"/>
      <c r="N129" s="1993"/>
      <c r="O129" s="1993"/>
      <c r="P129" s="1993"/>
      <c r="Q129" s="808">
        <f t="shared" si="104"/>
        <v>0</v>
      </c>
      <c r="R129" s="918"/>
      <c r="S129" s="918"/>
      <c r="T129" s="918"/>
      <c r="U129" s="918"/>
      <c r="V129" s="916"/>
      <c r="X129" s="3757"/>
      <c r="Y129" s="3754"/>
      <c r="Z129" s="807" t="s">
        <v>1201</v>
      </c>
      <c r="AA129" s="1398"/>
      <c r="AB129" s="1398"/>
      <c r="AC129" s="1398"/>
      <c r="AD129" s="1398"/>
      <c r="AE129" s="1398"/>
      <c r="AF129" s="1398"/>
      <c r="AG129" s="1398"/>
      <c r="AH129" s="1398"/>
      <c r="AI129" s="1398"/>
      <c r="AJ129" s="1398"/>
      <c r="AK129" s="1398"/>
      <c r="AL129" s="1398"/>
      <c r="AM129" s="808">
        <f t="shared" si="105"/>
        <v>0</v>
      </c>
      <c r="AN129" s="918"/>
      <c r="AO129" s="918"/>
      <c r="AP129" s="918"/>
      <c r="AQ129" s="918"/>
      <c r="AT129" s="3757"/>
      <c r="AU129" s="3754"/>
      <c r="AV129" s="807" t="s">
        <v>1201</v>
      </c>
      <c r="AW129" s="1398"/>
      <c r="AX129" s="1398"/>
      <c r="AY129" s="1398"/>
      <c r="AZ129" s="1398"/>
      <c r="BA129" s="1398"/>
      <c r="BB129" s="1398"/>
      <c r="BC129" s="1398"/>
      <c r="BD129" s="1398"/>
      <c r="BE129" s="1398"/>
      <c r="BF129" s="1398"/>
      <c r="BG129" s="1398"/>
      <c r="BH129" s="1398"/>
      <c r="BI129" s="808">
        <f t="shared" si="106"/>
        <v>0</v>
      </c>
      <c r="BJ129" s="918"/>
      <c r="BK129" s="918"/>
      <c r="BL129" s="918"/>
      <c r="BM129" s="918"/>
    </row>
    <row r="130" spans="1:65">
      <c r="B130" s="3752" t="s">
        <v>1238</v>
      </c>
      <c r="C130" s="3754"/>
      <c r="D130" s="806" t="str">
        <f>+D71</f>
        <v>ｋｇ</v>
      </c>
      <c r="E130" s="1994"/>
      <c r="F130" s="1994"/>
      <c r="G130" s="1994"/>
      <c r="H130" s="1994"/>
      <c r="I130" s="1994"/>
      <c r="J130" s="1994"/>
      <c r="K130" s="1994"/>
      <c r="L130" s="1994"/>
      <c r="M130" s="1994"/>
      <c r="N130" s="1994"/>
      <c r="O130" s="1994"/>
      <c r="P130" s="1994"/>
      <c r="Q130" s="924">
        <f>SUM(E130:P130)</f>
        <v>0</v>
      </c>
      <c r="R130" s="842"/>
      <c r="S130" s="842"/>
      <c r="T130" s="842"/>
      <c r="U130" s="842"/>
      <c r="V130" s="916"/>
      <c r="X130" s="3752" t="s">
        <v>1238</v>
      </c>
      <c r="Y130" s="3754"/>
      <c r="Z130" s="806" t="str">
        <f>+Z71</f>
        <v>ｋｇ</v>
      </c>
      <c r="AA130" s="41"/>
      <c r="AB130" s="41"/>
      <c r="AC130" s="41"/>
      <c r="AD130" s="41"/>
      <c r="AE130" s="41"/>
      <c r="AF130" s="41"/>
      <c r="AG130" s="41"/>
      <c r="AH130" s="41"/>
      <c r="AI130" s="41"/>
      <c r="AJ130" s="41"/>
      <c r="AK130" s="41"/>
      <c r="AL130" s="41"/>
      <c r="AM130" s="924">
        <f>SUM(AA130:AL130)</f>
        <v>0</v>
      </c>
      <c r="AN130" s="842"/>
      <c r="AO130" s="842"/>
      <c r="AP130" s="842"/>
      <c r="AQ130" s="842"/>
      <c r="AT130" s="3752" t="s">
        <v>1238</v>
      </c>
      <c r="AU130" s="3754"/>
      <c r="AV130" s="806" t="str">
        <f>+AV71</f>
        <v>ｋｇ</v>
      </c>
      <c r="AW130" s="41"/>
      <c r="AX130" s="41"/>
      <c r="AY130" s="41"/>
      <c r="AZ130" s="41"/>
      <c r="BA130" s="41"/>
      <c r="BB130" s="41"/>
      <c r="BC130" s="41"/>
      <c r="BD130" s="41"/>
      <c r="BE130" s="41"/>
      <c r="BF130" s="41"/>
      <c r="BG130" s="41"/>
      <c r="BH130" s="41"/>
      <c r="BI130" s="924">
        <f>SUM(AW130:BH130)</f>
        <v>0</v>
      </c>
      <c r="BJ130" s="842"/>
      <c r="BK130" s="842"/>
      <c r="BL130" s="842"/>
      <c r="BM130" s="842"/>
    </row>
    <row r="131" spans="1:65">
      <c r="B131" s="3753"/>
      <c r="C131" s="3754"/>
      <c r="D131" s="807" t="s">
        <v>1201</v>
      </c>
      <c r="E131" s="1993"/>
      <c r="F131" s="1993"/>
      <c r="G131" s="1993"/>
      <c r="H131" s="1993"/>
      <c r="I131" s="1993"/>
      <c r="J131" s="1993"/>
      <c r="K131" s="1993"/>
      <c r="L131" s="1993"/>
      <c r="M131" s="1993"/>
      <c r="N131" s="1993"/>
      <c r="O131" s="1993"/>
      <c r="P131" s="1993"/>
      <c r="Q131" s="920">
        <f>SUM(E131:P131)</f>
        <v>0</v>
      </c>
      <c r="R131" s="918"/>
      <c r="S131" s="918"/>
      <c r="T131" s="918"/>
      <c r="U131" s="918"/>
      <c r="V131" s="916"/>
      <c r="X131" s="3753"/>
      <c r="Y131" s="3754"/>
      <c r="Z131" s="807" t="s">
        <v>1201</v>
      </c>
      <c r="AA131" s="1398"/>
      <c r="AB131" s="1398"/>
      <c r="AC131" s="1398"/>
      <c r="AD131" s="1398"/>
      <c r="AE131" s="1398"/>
      <c r="AF131" s="1398"/>
      <c r="AG131" s="1398"/>
      <c r="AH131" s="1398"/>
      <c r="AI131" s="1398"/>
      <c r="AJ131" s="1398"/>
      <c r="AK131" s="1398"/>
      <c r="AL131" s="1398"/>
      <c r="AM131" s="920">
        <f>SUM(AA131:AL131)</f>
        <v>0</v>
      </c>
      <c r="AN131" s="918"/>
      <c r="AO131" s="918"/>
      <c r="AP131" s="918"/>
      <c r="AQ131" s="918"/>
      <c r="AT131" s="3753"/>
      <c r="AU131" s="3754"/>
      <c r="AV131" s="807" t="s">
        <v>1201</v>
      </c>
      <c r="AW131" s="1398"/>
      <c r="AX131" s="1398"/>
      <c r="AY131" s="1398"/>
      <c r="AZ131" s="1398"/>
      <c r="BA131" s="1398"/>
      <c r="BB131" s="1398"/>
      <c r="BC131" s="1398"/>
      <c r="BD131" s="1398"/>
      <c r="BE131" s="1398"/>
      <c r="BF131" s="1398"/>
      <c r="BG131" s="1398"/>
      <c r="BH131" s="1398"/>
      <c r="BI131" s="920">
        <f>SUM(AW131:BH131)</f>
        <v>0</v>
      </c>
      <c r="BJ131" s="918"/>
      <c r="BK131" s="918"/>
      <c r="BL131" s="918"/>
      <c r="BM131" s="918"/>
    </row>
    <row r="132" spans="1:65">
      <c r="B132" s="917" t="s">
        <v>1239</v>
      </c>
      <c r="C132" s="3754"/>
      <c r="D132" s="806" t="str">
        <f>+D71</f>
        <v>ｋｇ</v>
      </c>
      <c r="E132" s="1994"/>
      <c r="F132" s="1994"/>
      <c r="G132" s="1994"/>
      <c r="H132" s="1994"/>
      <c r="I132" s="1994"/>
      <c r="J132" s="1994"/>
      <c r="K132" s="1994"/>
      <c r="L132" s="1994"/>
      <c r="M132" s="1994"/>
      <c r="N132" s="1994"/>
      <c r="O132" s="1994"/>
      <c r="P132" s="1994"/>
      <c r="Q132" s="809">
        <f t="shared" si="104"/>
        <v>0</v>
      </c>
      <c r="R132" s="842"/>
      <c r="S132" s="842"/>
      <c r="T132" s="842"/>
      <c r="U132" s="842"/>
      <c r="V132" s="916"/>
      <c r="X132" s="917" t="s">
        <v>1239</v>
      </c>
      <c r="Y132" s="3754"/>
      <c r="Z132" s="806" t="str">
        <f>+Z71</f>
        <v>ｋｇ</v>
      </c>
      <c r="AA132" s="41"/>
      <c r="AB132" s="41"/>
      <c r="AC132" s="41"/>
      <c r="AD132" s="41"/>
      <c r="AE132" s="41"/>
      <c r="AF132" s="41"/>
      <c r="AG132" s="41"/>
      <c r="AH132" s="41"/>
      <c r="AI132" s="41"/>
      <c r="AJ132" s="41"/>
      <c r="AK132" s="41"/>
      <c r="AL132" s="41"/>
      <c r="AM132" s="809">
        <f t="shared" ref="AM132:AM134" si="107">SUM(AA132:AL132)</f>
        <v>0</v>
      </c>
      <c r="AN132" s="842"/>
      <c r="AO132" s="842"/>
      <c r="AP132" s="842"/>
      <c r="AQ132" s="842"/>
      <c r="AT132" s="917" t="s">
        <v>1239</v>
      </c>
      <c r="AU132" s="3754"/>
      <c r="AV132" s="806" t="str">
        <f>+AV71</f>
        <v>ｋｇ</v>
      </c>
      <c r="AW132" s="41"/>
      <c r="AX132" s="41"/>
      <c r="AY132" s="41"/>
      <c r="AZ132" s="41"/>
      <c r="BA132" s="41"/>
      <c r="BB132" s="41"/>
      <c r="BC132" s="41"/>
      <c r="BD132" s="41"/>
      <c r="BE132" s="41"/>
      <c r="BF132" s="41"/>
      <c r="BG132" s="41"/>
      <c r="BH132" s="41"/>
      <c r="BI132" s="809">
        <f t="shared" ref="BI132:BI134" si="108">SUM(AW132:BH132)</f>
        <v>0</v>
      </c>
      <c r="BJ132" s="842"/>
      <c r="BK132" s="842"/>
      <c r="BL132" s="842"/>
      <c r="BM132" s="842"/>
    </row>
    <row r="133" spans="1:65">
      <c r="B133" s="917" t="s">
        <v>1240</v>
      </c>
      <c r="C133" s="3754"/>
      <c r="D133" s="811" t="s">
        <v>1242</v>
      </c>
      <c r="E133" s="1995"/>
      <c r="F133" s="1995"/>
      <c r="G133" s="1995"/>
      <c r="H133" s="1995"/>
      <c r="I133" s="1995"/>
      <c r="J133" s="1995"/>
      <c r="K133" s="1995"/>
      <c r="L133" s="1995"/>
      <c r="M133" s="1995"/>
      <c r="N133" s="1995"/>
      <c r="O133" s="1995"/>
      <c r="P133" s="1995"/>
      <c r="Q133" s="919">
        <f t="shared" si="104"/>
        <v>0</v>
      </c>
      <c r="R133" s="842"/>
      <c r="S133" s="842"/>
      <c r="T133" s="842"/>
      <c r="U133" s="842"/>
      <c r="V133" s="916"/>
      <c r="X133" s="917" t="s">
        <v>1240</v>
      </c>
      <c r="Y133" s="3754"/>
      <c r="Z133" s="811" t="s">
        <v>690</v>
      </c>
      <c r="AA133" s="42"/>
      <c r="AB133" s="42"/>
      <c r="AC133" s="42"/>
      <c r="AD133" s="42"/>
      <c r="AE133" s="42"/>
      <c r="AF133" s="42"/>
      <c r="AG133" s="42"/>
      <c r="AH133" s="42"/>
      <c r="AI133" s="42"/>
      <c r="AJ133" s="42"/>
      <c r="AK133" s="42"/>
      <c r="AL133" s="42"/>
      <c r="AM133" s="919">
        <f t="shared" si="107"/>
        <v>0</v>
      </c>
      <c r="AN133" s="842"/>
      <c r="AO133" s="842"/>
      <c r="AP133" s="842"/>
      <c r="AQ133" s="842"/>
      <c r="AT133" s="917" t="s">
        <v>1240</v>
      </c>
      <c r="AU133" s="3754"/>
      <c r="AV133" s="811" t="s">
        <v>690</v>
      </c>
      <c r="AW133" s="42"/>
      <c r="AX133" s="42"/>
      <c r="AY133" s="42"/>
      <c r="AZ133" s="42"/>
      <c r="BA133" s="42"/>
      <c r="BB133" s="42"/>
      <c r="BC133" s="42"/>
      <c r="BD133" s="42"/>
      <c r="BE133" s="42"/>
      <c r="BF133" s="42"/>
      <c r="BG133" s="42"/>
      <c r="BH133" s="42"/>
      <c r="BI133" s="919">
        <f t="shared" si="108"/>
        <v>0</v>
      </c>
      <c r="BJ133" s="842"/>
      <c r="BK133" s="842"/>
      <c r="BL133" s="842"/>
      <c r="BM133" s="842"/>
    </row>
    <row r="134" spans="1:65" ht="13.5" thickBot="1">
      <c r="B134" s="922"/>
      <c r="C134" s="3755"/>
      <c r="D134" s="937" t="s">
        <v>1201</v>
      </c>
      <c r="E134" s="1996"/>
      <c r="F134" s="1996"/>
      <c r="G134" s="1996"/>
      <c r="H134" s="1996"/>
      <c r="I134" s="1996"/>
      <c r="J134" s="1996"/>
      <c r="K134" s="1996"/>
      <c r="L134" s="1996"/>
      <c r="M134" s="1996"/>
      <c r="N134" s="1996"/>
      <c r="O134" s="1996"/>
      <c r="P134" s="1996"/>
      <c r="Q134" s="923">
        <f t="shared" si="104"/>
        <v>0</v>
      </c>
      <c r="R134" s="918"/>
      <c r="S134" s="918"/>
      <c r="T134" s="918"/>
      <c r="U134" s="918"/>
      <c r="V134" s="916"/>
      <c r="X134" s="922"/>
      <c r="Y134" s="3755"/>
      <c r="Z134" s="937" t="s">
        <v>1201</v>
      </c>
      <c r="AA134" s="934"/>
      <c r="AB134" s="934"/>
      <c r="AC134" s="934"/>
      <c r="AD134" s="934"/>
      <c r="AE134" s="934"/>
      <c r="AF134" s="934"/>
      <c r="AG134" s="934"/>
      <c r="AH134" s="934"/>
      <c r="AI134" s="934"/>
      <c r="AJ134" s="934"/>
      <c r="AK134" s="934"/>
      <c r="AL134" s="934"/>
      <c r="AM134" s="923">
        <f t="shared" si="107"/>
        <v>0</v>
      </c>
      <c r="AN134" s="918"/>
      <c r="AO134" s="918"/>
      <c r="AP134" s="918"/>
      <c r="AQ134" s="918"/>
      <c r="AT134" s="922"/>
      <c r="AU134" s="3755"/>
      <c r="AV134" s="937" t="s">
        <v>1201</v>
      </c>
      <c r="AW134" s="934"/>
      <c r="AX134" s="934"/>
      <c r="AY134" s="934"/>
      <c r="AZ134" s="934"/>
      <c r="BA134" s="934"/>
      <c r="BB134" s="934"/>
      <c r="BC134" s="934"/>
      <c r="BD134" s="934"/>
      <c r="BE134" s="934"/>
      <c r="BF134" s="934"/>
      <c r="BG134" s="934"/>
      <c r="BH134" s="934"/>
      <c r="BI134" s="923">
        <f t="shared" si="108"/>
        <v>0</v>
      </c>
      <c r="BJ134" s="918"/>
      <c r="BK134" s="918"/>
      <c r="BL134" s="918"/>
      <c r="BM134" s="918"/>
    </row>
    <row r="136" spans="1:65">
      <c r="A136" s="816" t="s">
        <v>1980</v>
      </c>
      <c r="B136" s="816"/>
      <c r="C136" s="816"/>
      <c r="D136" s="925" t="s">
        <v>1244</v>
      </c>
      <c r="E136" s="925"/>
      <c r="F136" s="925"/>
      <c r="G136" s="926" t="s">
        <v>1245</v>
      </c>
      <c r="K136" s="3758" t="s">
        <v>1246</v>
      </c>
      <c r="L136" s="3758"/>
      <c r="M136" s="3758"/>
      <c r="N136" s="3758"/>
      <c r="O136" s="3758"/>
      <c r="P136" s="3758"/>
      <c r="W136" s="816" t="s">
        <v>1243</v>
      </c>
      <c r="X136" s="816"/>
      <c r="Y136" s="816"/>
      <c r="Z136" s="925" t="s">
        <v>1244</v>
      </c>
      <c r="AA136" s="925"/>
      <c r="AB136" s="925"/>
      <c r="AC136" s="926" t="s">
        <v>1245</v>
      </c>
      <c r="AG136" s="3758" t="s">
        <v>1246</v>
      </c>
      <c r="AH136" s="3758"/>
      <c r="AI136" s="3758"/>
      <c r="AJ136" s="3758"/>
      <c r="AK136" s="3758"/>
      <c r="AL136" s="3758"/>
      <c r="AS136" s="816" t="s">
        <v>1243</v>
      </c>
      <c r="AT136" s="816"/>
      <c r="AU136" s="816"/>
      <c r="AV136" s="925" t="s">
        <v>1244</v>
      </c>
      <c r="AW136" s="925"/>
      <c r="AX136" s="925"/>
      <c r="AY136" s="926" t="s">
        <v>1245</v>
      </c>
      <c r="BC136" s="3758" t="s">
        <v>1246</v>
      </c>
      <c r="BD136" s="3758"/>
      <c r="BE136" s="3758"/>
      <c r="BF136" s="3758"/>
      <c r="BG136" s="3758"/>
      <c r="BH136" s="3758"/>
    </row>
    <row r="137" spans="1:65">
      <c r="B137" s="884" t="s">
        <v>1247</v>
      </c>
      <c r="C137" s="3745" t="s">
        <v>3183</v>
      </c>
      <c r="D137" s="3743"/>
      <c r="E137" s="3743"/>
      <c r="F137" s="3743"/>
      <c r="G137" s="3744" t="s">
        <v>1249</v>
      </c>
      <c r="H137" s="3744"/>
      <c r="I137" s="3744"/>
      <c r="J137" s="3743" t="s">
        <v>1250</v>
      </c>
      <c r="K137" s="3743"/>
      <c r="L137" s="3743"/>
      <c r="M137" s="40" t="s">
        <v>1251</v>
      </c>
      <c r="N137" s="927">
        <v>0.7</v>
      </c>
      <c r="P137" s="884" t="s">
        <v>3185</v>
      </c>
      <c r="Q137" s="928">
        <v>0.86</v>
      </c>
      <c r="R137" s="929"/>
      <c r="S137" s="929"/>
      <c r="T137" s="929"/>
      <c r="V137" s="855"/>
      <c r="X137" s="884" t="s">
        <v>1247</v>
      </c>
      <c r="Y137" s="3743" t="s">
        <v>1248</v>
      </c>
      <c r="Z137" s="3743"/>
      <c r="AA137" s="3743"/>
      <c r="AB137" s="3743"/>
      <c r="AC137" s="3744" t="s">
        <v>1249</v>
      </c>
      <c r="AD137" s="3744"/>
      <c r="AE137" s="3744"/>
      <c r="AF137" s="3743" t="s">
        <v>1250</v>
      </c>
      <c r="AG137" s="3743"/>
      <c r="AH137" s="3743"/>
      <c r="AI137" s="40" t="s">
        <v>1251</v>
      </c>
      <c r="AJ137" s="927">
        <v>0.7</v>
      </c>
      <c r="AL137" s="884" t="s">
        <v>1252</v>
      </c>
      <c r="AM137" s="928">
        <v>0.86</v>
      </c>
      <c r="AN137" s="929"/>
      <c r="AO137" s="929"/>
      <c r="AP137" s="929"/>
      <c r="AT137" s="884" t="s">
        <v>1247</v>
      </c>
      <c r="AU137" s="3743" t="s">
        <v>1248</v>
      </c>
      <c r="AV137" s="3743"/>
      <c r="AW137" s="3743"/>
      <c r="AX137" s="3743"/>
      <c r="AY137" s="3744" t="s">
        <v>1249</v>
      </c>
      <c r="AZ137" s="3744"/>
      <c r="BA137" s="3744"/>
      <c r="BB137" s="3743" t="s">
        <v>1250</v>
      </c>
      <c r="BC137" s="3743"/>
      <c r="BD137" s="3743"/>
      <c r="BE137" s="40" t="s">
        <v>1251</v>
      </c>
      <c r="BF137" s="927">
        <v>0.7</v>
      </c>
      <c r="BH137" s="884" t="s">
        <v>1252</v>
      </c>
      <c r="BI137" s="928">
        <v>0.86</v>
      </c>
      <c r="BJ137" s="929"/>
      <c r="BK137" s="929"/>
      <c r="BL137" s="929"/>
    </row>
    <row r="138" spans="1:65">
      <c r="B138" s="884"/>
      <c r="C138" s="2735"/>
      <c r="D138" s="2736"/>
      <c r="E138" s="2736"/>
      <c r="F138" s="2736"/>
      <c r="G138" s="2737"/>
      <c r="H138" s="2737"/>
      <c r="I138" s="2737"/>
      <c r="J138" s="2735" t="s">
        <v>3184</v>
      </c>
      <c r="K138" s="2736"/>
      <c r="L138" s="2736"/>
      <c r="M138" s="40"/>
      <c r="N138" s="927">
        <v>0.2</v>
      </c>
      <c r="P138" s="884"/>
      <c r="Q138" s="928"/>
      <c r="R138" s="929"/>
      <c r="S138" s="929"/>
      <c r="T138" s="929"/>
      <c r="V138" s="855"/>
      <c r="X138" s="884"/>
      <c r="Y138" s="2736"/>
      <c r="Z138" s="2736"/>
      <c r="AA138" s="2736"/>
      <c r="AB138" s="2736"/>
      <c r="AC138" s="2737"/>
      <c r="AD138" s="2737"/>
      <c r="AE138" s="2737"/>
      <c r="AF138" s="2736"/>
      <c r="AG138" s="2736"/>
      <c r="AH138" s="2736"/>
      <c r="AI138" s="40"/>
      <c r="AJ138" s="927"/>
      <c r="AL138" s="884"/>
      <c r="AM138" s="928"/>
      <c r="AN138" s="929"/>
      <c r="AO138" s="929"/>
      <c r="AP138" s="929"/>
      <c r="AT138" s="884"/>
      <c r="AU138" s="2736"/>
      <c r="AV138" s="2736"/>
      <c r="AW138" s="2736"/>
      <c r="AX138" s="2736"/>
      <c r="AY138" s="2737"/>
      <c r="AZ138" s="2737"/>
      <c r="BA138" s="2737"/>
      <c r="BB138" s="2736"/>
      <c r="BC138" s="2736"/>
      <c r="BD138" s="2736"/>
      <c r="BE138" s="40"/>
      <c r="BF138" s="927"/>
      <c r="BH138" s="884"/>
      <c r="BI138" s="928"/>
      <c r="BJ138" s="929"/>
      <c r="BK138" s="929"/>
      <c r="BL138" s="929"/>
    </row>
    <row r="139" spans="1:65">
      <c r="B139" s="3741"/>
      <c r="C139" s="3742"/>
      <c r="D139" s="898"/>
      <c r="E139" s="886" t="str">
        <f>+E13</f>
        <v>4月</v>
      </c>
      <c r="F139" s="886" t="str">
        <f t="shared" ref="F139:P139" si="109">+F13</f>
        <v>5月</v>
      </c>
      <c r="G139" s="886" t="str">
        <f t="shared" si="109"/>
        <v>6月</v>
      </c>
      <c r="H139" s="886" t="str">
        <f t="shared" si="109"/>
        <v>7月</v>
      </c>
      <c r="I139" s="886" t="str">
        <f t="shared" si="109"/>
        <v>8月</v>
      </c>
      <c r="J139" s="886" t="str">
        <f t="shared" si="109"/>
        <v>9月</v>
      </c>
      <c r="K139" s="886" t="str">
        <f t="shared" si="109"/>
        <v>10月</v>
      </c>
      <c r="L139" s="886" t="str">
        <f t="shared" si="109"/>
        <v>11月</v>
      </c>
      <c r="M139" s="886" t="str">
        <f t="shared" si="109"/>
        <v>12月</v>
      </c>
      <c r="N139" s="886" t="str">
        <f t="shared" si="109"/>
        <v>1月</v>
      </c>
      <c r="O139" s="886" t="str">
        <f t="shared" si="109"/>
        <v>2月</v>
      </c>
      <c r="P139" s="886" t="str">
        <f t="shared" si="109"/>
        <v>3月</v>
      </c>
      <c r="Q139" s="930" t="s">
        <v>188</v>
      </c>
      <c r="R139" s="887" t="s">
        <v>1293</v>
      </c>
      <c r="S139"/>
      <c r="T139"/>
      <c r="U139"/>
      <c r="V139" s="855"/>
      <c r="X139" s="3741"/>
      <c r="Y139" s="3742"/>
      <c r="Z139" s="898"/>
      <c r="AA139" s="886" t="str">
        <f>+AA13</f>
        <v>4月</v>
      </c>
      <c r="AB139" s="886" t="str">
        <f t="shared" ref="AB139:AL139" si="110">+AB13</f>
        <v>5月</v>
      </c>
      <c r="AC139" s="886" t="str">
        <f t="shared" si="110"/>
        <v>6月</v>
      </c>
      <c r="AD139" s="886" t="str">
        <f t="shared" si="110"/>
        <v>7月</v>
      </c>
      <c r="AE139" s="886" t="str">
        <f t="shared" si="110"/>
        <v>8月</v>
      </c>
      <c r="AF139" s="886" t="str">
        <f t="shared" si="110"/>
        <v>9月</v>
      </c>
      <c r="AG139" s="886" t="str">
        <f t="shared" si="110"/>
        <v>10月</v>
      </c>
      <c r="AH139" s="886" t="str">
        <f t="shared" si="110"/>
        <v>11月</v>
      </c>
      <c r="AI139" s="886" t="str">
        <f t="shared" si="110"/>
        <v>12月</v>
      </c>
      <c r="AJ139" s="886" t="str">
        <f t="shared" si="110"/>
        <v>1月</v>
      </c>
      <c r="AK139" s="886" t="str">
        <f t="shared" si="110"/>
        <v>2月</v>
      </c>
      <c r="AL139" s="886" t="str">
        <f t="shared" si="110"/>
        <v>3月</v>
      </c>
      <c r="AM139" s="930" t="s">
        <v>188</v>
      </c>
      <c r="AN139" s="887" t="s">
        <v>1293</v>
      </c>
      <c r="AO139"/>
      <c r="AP139"/>
      <c r="AQ139"/>
      <c r="AT139" s="3741"/>
      <c r="AU139" s="3742"/>
      <c r="AV139" s="898"/>
      <c r="AW139" s="886" t="str">
        <f>+AW13</f>
        <v>4月</v>
      </c>
      <c r="AX139" s="886" t="str">
        <f t="shared" ref="AX139:BH139" si="111">+AX13</f>
        <v>5月</v>
      </c>
      <c r="AY139" s="886" t="str">
        <f t="shared" si="111"/>
        <v>6月</v>
      </c>
      <c r="AZ139" s="886" t="str">
        <f t="shared" si="111"/>
        <v>7月</v>
      </c>
      <c r="BA139" s="886" t="str">
        <f t="shared" si="111"/>
        <v>8月</v>
      </c>
      <c r="BB139" s="886" t="str">
        <f t="shared" si="111"/>
        <v>9月</v>
      </c>
      <c r="BC139" s="886" t="str">
        <f t="shared" si="111"/>
        <v>10月</v>
      </c>
      <c r="BD139" s="886" t="str">
        <f t="shared" si="111"/>
        <v>11月</v>
      </c>
      <c r="BE139" s="886" t="str">
        <f t="shared" si="111"/>
        <v>12月</v>
      </c>
      <c r="BF139" s="886" t="str">
        <f t="shared" si="111"/>
        <v>1月</v>
      </c>
      <c r="BG139" s="886" t="str">
        <f t="shared" si="111"/>
        <v>2月</v>
      </c>
      <c r="BH139" s="886" t="str">
        <f t="shared" si="111"/>
        <v>3月</v>
      </c>
      <c r="BI139" s="930" t="s">
        <v>188</v>
      </c>
      <c r="BJ139" s="887" t="s">
        <v>1293</v>
      </c>
      <c r="BK139"/>
      <c r="BL139"/>
      <c r="BM139"/>
    </row>
    <row r="140" spans="1:65">
      <c r="B140" s="3739" t="str">
        <f>+C137&amp;"購入量"</f>
        <v>溶剤購入量</v>
      </c>
      <c r="C140" s="3740"/>
      <c r="D140" s="898" t="s">
        <v>1242</v>
      </c>
      <c r="E140" s="1991">
        <v>100</v>
      </c>
      <c r="F140" s="1991">
        <v>100</v>
      </c>
      <c r="G140" s="1991">
        <v>100</v>
      </c>
      <c r="H140" s="1991"/>
      <c r="I140" s="1991"/>
      <c r="J140" s="1991"/>
      <c r="K140" s="1991"/>
      <c r="L140" s="1991"/>
      <c r="M140" s="1991"/>
      <c r="N140" s="931"/>
      <c r="O140" s="931"/>
      <c r="P140" s="931"/>
      <c r="Q140" s="888">
        <f>SUM(E140:P140)</f>
        <v>300</v>
      </c>
      <c r="R140" s="889">
        <f>+IF(Q140=0,"",AVERAGE(E140:P140)*2/Q137)</f>
        <v>232.55813953488374</v>
      </c>
      <c r="S140"/>
      <c r="T140"/>
      <c r="U140"/>
      <c r="V140" s="855"/>
      <c r="X140" s="3739" t="str">
        <f>+Y137&amp;"購入量"</f>
        <v>洗浄剤購入量</v>
      </c>
      <c r="Y140" s="3740"/>
      <c r="Z140" s="898" t="s">
        <v>690</v>
      </c>
      <c r="AA140" s="931">
        <v>100</v>
      </c>
      <c r="AB140" s="931">
        <v>100</v>
      </c>
      <c r="AC140" s="931">
        <v>100</v>
      </c>
      <c r="AD140" s="931"/>
      <c r="AE140" s="931"/>
      <c r="AF140" s="931"/>
      <c r="AG140" s="931"/>
      <c r="AH140" s="931"/>
      <c r="AI140" s="931"/>
      <c r="AJ140" s="931"/>
      <c r="AK140" s="931"/>
      <c r="AL140" s="931"/>
      <c r="AM140" s="888">
        <f>SUM(AA140:AL140)</f>
        <v>300</v>
      </c>
      <c r="AN140" s="889">
        <f>+IF(AM140=0,"",AM140/AM137)</f>
        <v>348.83720930232556</v>
      </c>
      <c r="AO140"/>
      <c r="AP140"/>
      <c r="AQ140"/>
      <c r="AT140" s="3739" t="str">
        <f>+AU137&amp;"購入量"</f>
        <v>洗浄剤購入量</v>
      </c>
      <c r="AU140" s="3740"/>
      <c r="AV140" s="898" t="s">
        <v>690</v>
      </c>
      <c r="AW140" s="931">
        <v>100</v>
      </c>
      <c r="AX140" s="931">
        <v>100</v>
      </c>
      <c r="AY140" s="931">
        <v>100</v>
      </c>
      <c r="AZ140" s="931"/>
      <c r="BA140" s="931"/>
      <c r="BB140" s="931"/>
      <c r="BC140" s="931"/>
      <c r="BD140" s="931"/>
      <c r="BE140" s="931"/>
      <c r="BF140" s="931"/>
      <c r="BG140" s="931"/>
      <c r="BH140" s="931"/>
      <c r="BI140" s="888">
        <f>SUM(AW140:BH140)</f>
        <v>300</v>
      </c>
      <c r="BJ140" s="889">
        <f>+IF(BI140=0,"",BI140/BI137)</f>
        <v>348.83720930232556</v>
      </c>
      <c r="BK140"/>
      <c r="BL140"/>
      <c r="BM140"/>
    </row>
    <row r="141" spans="1:65">
      <c r="B141" s="3739" t="str">
        <f>+J137&amp;"含有量"</f>
        <v>トルエン含有量</v>
      </c>
      <c r="C141" s="3740"/>
      <c r="D141" s="886" t="s">
        <v>1242</v>
      </c>
      <c r="E141" s="931">
        <f>+E140*N137</f>
        <v>70</v>
      </c>
      <c r="F141" s="931">
        <f>+F140*N137</f>
        <v>70</v>
      </c>
      <c r="G141" s="931">
        <f>+G140*N137</f>
        <v>70</v>
      </c>
      <c r="H141" s="931">
        <f>+H140*N137</f>
        <v>0</v>
      </c>
      <c r="I141" s="931">
        <f>+I140*N137</f>
        <v>0</v>
      </c>
      <c r="J141" s="931">
        <f>+J140*N137</f>
        <v>0</v>
      </c>
      <c r="K141" s="931">
        <f>+K140*N137</f>
        <v>0</v>
      </c>
      <c r="L141" s="931">
        <f>+L140*N137</f>
        <v>0</v>
      </c>
      <c r="M141" s="931">
        <f>+M140*N137</f>
        <v>0</v>
      </c>
      <c r="N141" s="931">
        <f>+N140*N137</f>
        <v>0</v>
      </c>
      <c r="O141" s="931">
        <f>+O140*N137</f>
        <v>0</v>
      </c>
      <c r="P141" s="931">
        <f>+P140*N137</f>
        <v>0</v>
      </c>
      <c r="Q141" s="888">
        <f>SUM(E141:P141)</f>
        <v>210</v>
      </c>
      <c r="R141" s="898" t="s">
        <v>689</v>
      </c>
      <c r="X141" s="3739" t="str">
        <f>+AF137&amp;"含有量"</f>
        <v>トルエン含有量</v>
      </c>
      <c r="Y141" s="3740"/>
      <c r="Z141" s="886" t="s">
        <v>690</v>
      </c>
      <c r="AA141" s="931">
        <f>+AA140*AJ137</f>
        <v>70</v>
      </c>
      <c r="AB141" s="931">
        <f>+AB140*AJ137</f>
        <v>70</v>
      </c>
      <c r="AC141" s="931">
        <f>+AC140*AJ137</f>
        <v>70</v>
      </c>
      <c r="AD141" s="931">
        <f>+AD140*AJ137</f>
        <v>0</v>
      </c>
      <c r="AE141" s="931">
        <f>+AE140*AJ137</f>
        <v>0</v>
      </c>
      <c r="AF141" s="931">
        <f>+AF140*AJ137</f>
        <v>0</v>
      </c>
      <c r="AG141" s="931">
        <f>+AG140*AJ137</f>
        <v>0</v>
      </c>
      <c r="AH141" s="931">
        <f>+AH140*AJ137</f>
        <v>0</v>
      </c>
      <c r="AI141" s="931">
        <f>+AI140*AJ137</f>
        <v>0</v>
      </c>
      <c r="AJ141" s="931">
        <f>+AJ140*AJ137</f>
        <v>0</v>
      </c>
      <c r="AK141" s="931">
        <f>+AK140*AJ137</f>
        <v>0</v>
      </c>
      <c r="AL141" s="931">
        <f>+AL140*AJ137</f>
        <v>0</v>
      </c>
      <c r="AM141" s="888">
        <f>SUM(AA141:AL141)</f>
        <v>210</v>
      </c>
      <c r="AN141" s="898" t="s">
        <v>689</v>
      </c>
      <c r="AT141" s="3739" t="str">
        <f>+BB137&amp;"含有量"</f>
        <v>トルエン含有量</v>
      </c>
      <c r="AU141" s="3740"/>
      <c r="AV141" s="886" t="s">
        <v>690</v>
      </c>
      <c r="AW141" s="931">
        <f>+AW140*BF137</f>
        <v>70</v>
      </c>
      <c r="AX141" s="931">
        <f>+AX140*BF137</f>
        <v>70</v>
      </c>
      <c r="AY141" s="931">
        <f>+AY140*BF137</f>
        <v>70</v>
      </c>
      <c r="AZ141" s="931">
        <f>+AZ140*BF137</f>
        <v>0</v>
      </c>
      <c r="BA141" s="931">
        <f>+BA140*BF137</f>
        <v>0</v>
      </c>
      <c r="BB141" s="931">
        <f>+BB140*BF137</f>
        <v>0</v>
      </c>
      <c r="BC141" s="931">
        <f>+BC140*BF137</f>
        <v>0</v>
      </c>
      <c r="BD141" s="931">
        <f>+BD140*BF137</f>
        <v>0</v>
      </c>
      <c r="BE141" s="931">
        <f>+BE140*BF137</f>
        <v>0</v>
      </c>
      <c r="BF141" s="931">
        <f>+BF140*BF137</f>
        <v>0</v>
      </c>
      <c r="BG141" s="931">
        <f>+BG140*BF137</f>
        <v>0</v>
      </c>
      <c r="BH141" s="931">
        <f>+BH140*BF137</f>
        <v>0</v>
      </c>
      <c r="BI141" s="888">
        <f>SUM(AW141:BH141)</f>
        <v>210</v>
      </c>
      <c r="BJ141" s="898" t="s">
        <v>689</v>
      </c>
    </row>
    <row r="142" spans="1:65">
      <c r="B142" s="3739" t="str">
        <f>+J138&amp;"含有量"</f>
        <v>キシレン含有量</v>
      </c>
      <c r="C142" s="3740"/>
      <c r="D142" s="886" t="s">
        <v>690</v>
      </c>
      <c r="E142" s="931">
        <f>+E140*N138</f>
        <v>20</v>
      </c>
      <c r="F142" s="931">
        <f>+F140*N138</f>
        <v>20</v>
      </c>
      <c r="G142" s="931">
        <f>+G140*N138</f>
        <v>20</v>
      </c>
      <c r="H142" s="931">
        <f>+H140*N138</f>
        <v>0</v>
      </c>
      <c r="I142" s="931">
        <f>+I140*N138</f>
        <v>0</v>
      </c>
      <c r="J142" s="931">
        <f>+J140*N138</f>
        <v>0</v>
      </c>
      <c r="K142" s="931">
        <f>+K140*N138</f>
        <v>0</v>
      </c>
      <c r="L142" s="931">
        <f>+L140*N138</f>
        <v>0</v>
      </c>
      <c r="M142" s="931">
        <f>+M140*N138</f>
        <v>0</v>
      </c>
      <c r="N142" s="931">
        <f>+N140*N138</f>
        <v>0</v>
      </c>
      <c r="O142" s="931">
        <f>+O140*N138</f>
        <v>0</v>
      </c>
      <c r="P142" s="931">
        <f>+P140*N138</f>
        <v>0</v>
      </c>
      <c r="Q142" s="888">
        <f>SUM(E142:P142)</f>
        <v>60</v>
      </c>
      <c r="R142" s="898" t="s">
        <v>689</v>
      </c>
      <c r="X142" s="884"/>
      <c r="Y142" s="884"/>
      <c r="Z142" s="838"/>
      <c r="AA142" s="878"/>
      <c r="AB142" s="878"/>
      <c r="AC142" s="878"/>
      <c r="AD142" s="878"/>
      <c r="AE142" s="878"/>
      <c r="AF142" s="878"/>
      <c r="AG142" s="878"/>
      <c r="AH142" s="878"/>
      <c r="AI142" s="878"/>
      <c r="AJ142" s="878"/>
      <c r="AK142" s="878"/>
      <c r="AL142" s="878"/>
      <c r="AM142" s="842"/>
      <c r="AT142" s="884"/>
      <c r="AU142" s="884"/>
      <c r="AV142" s="838"/>
      <c r="AW142" s="878"/>
      <c r="AX142" s="878"/>
      <c r="AY142" s="878"/>
      <c r="AZ142" s="878"/>
      <c r="BA142" s="878"/>
      <c r="BB142" s="878"/>
      <c r="BC142" s="878"/>
      <c r="BD142" s="878"/>
      <c r="BE142" s="878"/>
      <c r="BF142" s="878"/>
      <c r="BG142" s="878"/>
      <c r="BH142" s="878"/>
      <c r="BI142" s="842"/>
    </row>
    <row r="143" spans="1:65">
      <c r="B143" s="2738"/>
      <c r="C143" s="2739"/>
      <c r="D143" s="2740"/>
      <c r="E143" s="2741"/>
      <c r="F143" s="2741"/>
      <c r="G143" s="2741"/>
      <c r="H143" s="2741"/>
      <c r="I143" s="2741"/>
      <c r="J143" s="2741"/>
      <c r="K143" s="2741"/>
      <c r="L143" s="2741"/>
      <c r="M143" s="878"/>
      <c r="N143" s="931"/>
      <c r="O143" s="878"/>
      <c r="P143" s="878"/>
      <c r="Q143" s="888"/>
      <c r="X143" s="884"/>
      <c r="Y143" s="884"/>
      <c r="Z143" s="838"/>
      <c r="AA143" s="878"/>
      <c r="AB143" s="878"/>
      <c r="AC143" s="878"/>
      <c r="AD143" s="878"/>
      <c r="AE143" s="878"/>
      <c r="AF143" s="878"/>
      <c r="AG143" s="878"/>
      <c r="AH143" s="878"/>
      <c r="AI143" s="878"/>
      <c r="AJ143" s="878"/>
      <c r="AK143" s="878"/>
      <c r="AL143" s="878"/>
      <c r="AM143" s="842"/>
      <c r="AT143" s="884"/>
      <c r="AU143" s="884"/>
      <c r="AV143" s="838"/>
      <c r="AW143" s="878"/>
      <c r="AX143" s="878"/>
      <c r="AY143" s="878"/>
      <c r="AZ143" s="878"/>
      <c r="BA143" s="878"/>
      <c r="BB143" s="878"/>
      <c r="BC143" s="878"/>
      <c r="BD143" s="878"/>
      <c r="BE143" s="878"/>
      <c r="BF143" s="878"/>
      <c r="BG143" s="878"/>
      <c r="BH143" s="878"/>
      <c r="BI143" s="842"/>
    </row>
    <row r="144" spans="1:65">
      <c r="B144" s="884" t="s">
        <v>1247</v>
      </c>
      <c r="C144" s="3743" t="s">
        <v>1253</v>
      </c>
      <c r="D144" s="3743"/>
      <c r="E144" s="3743"/>
      <c r="F144" s="3743"/>
      <c r="G144" s="3744" t="s">
        <v>1249</v>
      </c>
      <c r="H144" s="3744"/>
      <c r="I144" s="3744"/>
      <c r="J144" s="3743"/>
      <c r="K144" s="3743"/>
      <c r="L144" s="3743"/>
      <c r="M144" s="40" t="s">
        <v>1251</v>
      </c>
      <c r="N144" s="927"/>
      <c r="P144" s="884" t="s">
        <v>1252</v>
      </c>
      <c r="Q144" s="928" t="s">
        <v>1253</v>
      </c>
      <c r="X144" s="884" t="s">
        <v>1247</v>
      </c>
      <c r="Y144" s="3743" t="s">
        <v>740</v>
      </c>
      <c r="Z144" s="3743"/>
      <c r="AA144" s="3743"/>
      <c r="AB144" s="3743"/>
      <c r="AC144" s="3744" t="s">
        <v>1249</v>
      </c>
      <c r="AD144" s="3744"/>
      <c r="AE144" s="3744"/>
      <c r="AF144" s="3743"/>
      <c r="AG144" s="3743"/>
      <c r="AH144" s="3743"/>
      <c r="AI144" s="40" t="s">
        <v>1251</v>
      </c>
      <c r="AJ144" s="927"/>
      <c r="AL144" s="884" t="s">
        <v>1252</v>
      </c>
      <c r="AM144" s="928" t="s">
        <v>740</v>
      </c>
      <c r="AT144" s="884" t="s">
        <v>1247</v>
      </c>
      <c r="AU144" s="3743" t="s">
        <v>740</v>
      </c>
      <c r="AV144" s="3743"/>
      <c r="AW144" s="3743"/>
      <c r="AX144" s="3743"/>
      <c r="AY144" s="3744" t="s">
        <v>1249</v>
      </c>
      <c r="AZ144" s="3744"/>
      <c r="BA144" s="3744"/>
      <c r="BB144" s="3743"/>
      <c r="BC144" s="3743"/>
      <c r="BD144" s="3743"/>
      <c r="BE144" s="40" t="s">
        <v>1251</v>
      </c>
      <c r="BF144" s="927"/>
      <c r="BH144" s="884" t="s">
        <v>1252</v>
      </c>
      <c r="BI144" s="928" t="s">
        <v>740</v>
      </c>
    </row>
    <row r="145" spans="2:63">
      <c r="B145" s="3741"/>
      <c r="C145" s="3742"/>
      <c r="D145" s="898"/>
      <c r="E145" s="886" t="str">
        <f>+E13</f>
        <v>4月</v>
      </c>
      <c r="F145" s="886" t="str">
        <f t="shared" ref="F145:P145" si="112">+F13</f>
        <v>5月</v>
      </c>
      <c r="G145" s="886" t="str">
        <f t="shared" si="112"/>
        <v>6月</v>
      </c>
      <c r="H145" s="886" t="str">
        <f t="shared" si="112"/>
        <v>7月</v>
      </c>
      <c r="I145" s="886" t="str">
        <f t="shared" si="112"/>
        <v>8月</v>
      </c>
      <c r="J145" s="886" t="str">
        <f t="shared" si="112"/>
        <v>9月</v>
      </c>
      <c r="K145" s="886" t="str">
        <f t="shared" si="112"/>
        <v>10月</v>
      </c>
      <c r="L145" s="886" t="str">
        <f t="shared" si="112"/>
        <v>11月</v>
      </c>
      <c r="M145" s="886" t="str">
        <f t="shared" si="112"/>
        <v>12月</v>
      </c>
      <c r="N145" s="886" t="str">
        <f t="shared" si="112"/>
        <v>1月</v>
      </c>
      <c r="O145" s="886" t="str">
        <f t="shared" si="112"/>
        <v>2月</v>
      </c>
      <c r="P145" s="886" t="str">
        <f t="shared" si="112"/>
        <v>3月</v>
      </c>
      <c r="Q145" s="930" t="s">
        <v>188</v>
      </c>
      <c r="R145" s="887" t="s">
        <v>1293</v>
      </c>
      <c r="X145" s="3741"/>
      <c r="Y145" s="3742"/>
      <c r="Z145" s="898"/>
      <c r="AA145" s="886" t="str">
        <f>+AA13</f>
        <v>4月</v>
      </c>
      <c r="AB145" s="886" t="str">
        <f t="shared" ref="AB145:AL145" si="113">+AB13</f>
        <v>5月</v>
      </c>
      <c r="AC145" s="886" t="str">
        <f t="shared" si="113"/>
        <v>6月</v>
      </c>
      <c r="AD145" s="886" t="str">
        <f t="shared" si="113"/>
        <v>7月</v>
      </c>
      <c r="AE145" s="886" t="str">
        <f t="shared" si="113"/>
        <v>8月</v>
      </c>
      <c r="AF145" s="886" t="str">
        <f t="shared" si="113"/>
        <v>9月</v>
      </c>
      <c r="AG145" s="886" t="str">
        <f t="shared" si="113"/>
        <v>10月</v>
      </c>
      <c r="AH145" s="886" t="str">
        <f t="shared" si="113"/>
        <v>11月</v>
      </c>
      <c r="AI145" s="886" t="str">
        <f t="shared" si="113"/>
        <v>12月</v>
      </c>
      <c r="AJ145" s="886" t="str">
        <f t="shared" si="113"/>
        <v>1月</v>
      </c>
      <c r="AK145" s="886" t="str">
        <f t="shared" si="113"/>
        <v>2月</v>
      </c>
      <c r="AL145" s="886" t="str">
        <f t="shared" si="113"/>
        <v>3月</v>
      </c>
      <c r="AM145" s="930" t="s">
        <v>188</v>
      </c>
      <c r="AN145" s="887" t="s">
        <v>1293</v>
      </c>
      <c r="AT145" s="3741"/>
      <c r="AU145" s="3742"/>
      <c r="AV145" s="898"/>
      <c r="AW145" s="886" t="str">
        <f>+AW13</f>
        <v>4月</v>
      </c>
      <c r="AX145" s="886" t="str">
        <f t="shared" ref="AX145:BH145" si="114">+AX13</f>
        <v>5月</v>
      </c>
      <c r="AY145" s="886" t="str">
        <f t="shared" si="114"/>
        <v>6月</v>
      </c>
      <c r="AZ145" s="886" t="str">
        <f t="shared" si="114"/>
        <v>7月</v>
      </c>
      <c r="BA145" s="886" t="str">
        <f t="shared" si="114"/>
        <v>8月</v>
      </c>
      <c r="BB145" s="886" t="str">
        <f t="shared" si="114"/>
        <v>9月</v>
      </c>
      <c r="BC145" s="886" t="str">
        <f t="shared" si="114"/>
        <v>10月</v>
      </c>
      <c r="BD145" s="886" t="str">
        <f t="shared" si="114"/>
        <v>11月</v>
      </c>
      <c r="BE145" s="886" t="str">
        <f t="shared" si="114"/>
        <v>12月</v>
      </c>
      <c r="BF145" s="886" t="str">
        <f t="shared" si="114"/>
        <v>1月</v>
      </c>
      <c r="BG145" s="886" t="str">
        <f t="shared" si="114"/>
        <v>2月</v>
      </c>
      <c r="BH145" s="886" t="str">
        <f t="shared" si="114"/>
        <v>3月</v>
      </c>
      <c r="BI145" s="930" t="s">
        <v>188</v>
      </c>
      <c r="BJ145" s="887" t="s">
        <v>1293</v>
      </c>
    </row>
    <row r="146" spans="2:63">
      <c r="B146" s="3739" t="str">
        <f>+C144&amp;"購入量"</f>
        <v>　購入量</v>
      </c>
      <c r="C146" s="3740"/>
      <c r="D146" s="898" t="s">
        <v>1242</v>
      </c>
      <c r="E146" s="1991"/>
      <c r="F146" s="1991"/>
      <c r="G146" s="1991"/>
      <c r="H146" s="1991"/>
      <c r="I146" s="1991"/>
      <c r="J146" s="1991"/>
      <c r="K146" s="1991"/>
      <c r="L146" s="1991"/>
      <c r="M146" s="1991"/>
      <c r="N146" s="931"/>
      <c r="O146" s="931"/>
      <c r="P146" s="931"/>
      <c r="Q146" s="888">
        <f>SUM(E146:P146)</f>
        <v>0</v>
      </c>
      <c r="R146" s="889" t="str">
        <f>+IF(Q146=0,"",AVERAGE(E146:P146)*2/Q144)</f>
        <v/>
      </c>
      <c r="X146" s="3739" t="str">
        <f>+Y144&amp;"購入量"</f>
        <v>　購入量</v>
      </c>
      <c r="Y146" s="3740"/>
      <c r="Z146" s="898" t="s">
        <v>690</v>
      </c>
      <c r="AA146" s="931"/>
      <c r="AB146" s="931"/>
      <c r="AC146" s="931"/>
      <c r="AD146" s="931"/>
      <c r="AE146" s="931"/>
      <c r="AF146" s="931"/>
      <c r="AG146" s="931"/>
      <c r="AH146" s="931"/>
      <c r="AI146" s="931"/>
      <c r="AJ146" s="931"/>
      <c r="AK146" s="931"/>
      <c r="AL146" s="931"/>
      <c r="AM146" s="888">
        <f>SUM(AA146:AL146)</f>
        <v>0</v>
      </c>
      <c r="AN146" s="889" t="str">
        <f>+IF(AM146=0,"",AM146/AM144)</f>
        <v/>
      </c>
      <c r="AT146" s="3739" t="str">
        <f>+AU144&amp;"購入量"</f>
        <v>　購入量</v>
      </c>
      <c r="AU146" s="3740"/>
      <c r="AV146" s="898" t="s">
        <v>690</v>
      </c>
      <c r="AW146" s="931"/>
      <c r="AX146" s="931"/>
      <c r="AY146" s="931"/>
      <c r="AZ146" s="931"/>
      <c r="BA146" s="931"/>
      <c r="BB146" s="931"/>
      <c r="BC146" s="931"/>
      <c r="BD146" s="931"/>
      <c r="BE146" s="931"/>
      <c r="BF146" s="931"/>
      <c r="BG146" s="931"/>
      <c r="BH146" s="931"/>
      <c r="BI146" s="888">
        <f>SUM(AW146:BH146)</f>
        <v>0</v>
      </c>
      <c r="BJ146" s="889" t="str">
        <f>+IF(BI146=0,"",BI146/BI144)</f>
        <v/>
      </c>
    </row>
    <row r="147" spans="2:63">
      <c r="B147" s="3739" t="str">
        <f>+J144&amp;"含有量"</f>
        <v>含有量</v>
      </c>
      <c r="C147" s="3740"/>
      <c r="D147" s="886" t="s">
        <v>1242</v>
      </c>
      <c r="E147" s="931">
        <f>+E146*N144</f>
        <v>0</v>
      </c>
      <c r="F147" s="931">
        <f>+F146*N144</f>
        <v>0</v>
      </c>
      <c r="G147" s="931">
        <f>+G146*N144</f>
        <v>0</v>
      </c>
      <c r="H147" s="931">
        <f>+H146*N144</f>
        <v>0</v>
      </c>
      <c r="I147" s="931">
        <f>+I146*N144</f>
        <v>0</v>
      </c>
      <c r="J147" s="931">
        <f>+J146*N144</f>
        <v>0</v>
      </c>
      <c r="K147" s="931">
        <f>+K146*N144</f>
        <v>0</v>
      </c>
      <c r="L147" s="931">
        <f>+L146*N144</f>
        <v>0</v>
      </c>
      <c r="M147" s="931">
        <f>+M146*N144</f>
        <v>0</v>
      </c>
      <c r="N147" s="931">
        <f>+N146*N144</f>
        <v>0</v>
      </c>
      <c r="O147" s="931">
        <f>+O146*N144</f>
        <v>0</v>
      </c>
      <c r="P147" s="931">
        <f>+P146*N144</f>
        <v>0</v>
      </c>
      <c r="Q147" s="888">
        <f>SUM(E147:P147)</f>
        <v>0</v>
      </c>
      <c r="R147" s="898" t="s">
        <v>689</v>
      </c>
      <c r="X147" s="3739" t="str">
        <f>+AF144&amp;"含有量"</f>
        <v>含有量</v>
      </c>
      <c r="Y147" s="3740"/>
      <c r="Z147" s="886" t="s">
        <v>690</v>
      </c>
      <c r="AA147" s="931">
        <f>+AA146*AJ144</f>
        <v>0</v>
      </c>
      <c r="AB147" s="931">
        <f>+AB146*AJ144</f>
        <v>0</v>
      </c>
      <c r="AC147" s="931">
        <f>+AC146*AJ144</f>
        <v>0</v>
      </c>
      <c r="AD147" s="931">
        <f>+AD146*AJ144</f>
        <v>0</v>
      </c>
      <c r="AE147" s="931">
        <f>+AE146*AJ144</f>
        <v>0</v>
      </c>
      <c r="AF147" s="931">
        <f>+AF146*AJ144</f>
        <v>0</v>
      </c>
      <c r="AG147" s="931">
        <f>+AG146*AJ144</f>
        <v>0</v>
      </c>
      <c r="AH147" s="931">
        <f>+AH146*AJ144</f>
        <v>0</v>
      </c>
      <c r="AI147" s="931">
        <f>+AI146*AJ144</f>
        <v>0</v>
      </c>
      <c r="AJ147" s="931">
        <f>+AJ146*AJ144</f>
        <v>0</v>
      </c>
      <c r="AK147" s="931">
        <f>+AK146*AJ144</f>
        <v>0</v>
      </c>
      <c r="AL147" s="931">
        <f>+AL146*AJ144</f>
        <v>0</v>
      </c>
      <c r="AM147" s="888">
        <f>SUM(AA147:AL147)</f>
        <v>0</v>
      </c>
      <c r="AN147" s="898" t="s">
        <v>689</v>
      </c>
      <c r="AT147" s="3739" t="str">
        <f>+BB144&amp;"含有量"</f>
        <v>含有量</v>
      </c>
      <c r="AU147" s="3740"/>
      <c r="AV147" s="886" t="s">
        <v>690</v>
      </c>
      <c r="AW147" s="931">
        <f>+AW146*BF144</f>
        <v>0</v>
      </c>
      <c r="AX147" s="931">
        <f>+AX146*BF144</f>
        <v>0</v>
      </c>
      <c r="AY147" s="931">
        <f>+AY146*BF144</f>
        <v>0</v>
      </c>
      <c r="AZ147" s="931">
        <f>+AZ146*BF144</f>
        <v>0</v>
      </c>
      <c r="BA147" s="931">
        <f>+BA146*BF144</f>
        <v>0</v>
      </c>
      <c r="BB147" s="931">
        <f>+BB146*BF144</f>
        <v>0</v>
      </c>
      <c r="BC147" s="931">
        <f>+BC146*BF144</f>
        <v>0</v>
      </c>
      <c r="BD147" s="931">
        <f>+BD146*BF144</f>
        <v>0</v>
      </c>
      <c r="BE147" s="931">
        <f>+BE146*BF144</f>
        <v>0</v>
      </c>
      <c r="BF147" s="931">
        <f>+BF146*BF144</f>
        <v>0</v>
      </c>
      <c r="BG147" s="931">
        <f>+BG146*BF144</f>
        <v>0</v>
      </c>
      <c r="BH147" s="931">
        <f>+BH146*BF144</f>
        <v>0</v>
      </c>
      <c r="BI147" s="888">
        <f>SUM(AW147:BH147)</f>
        <v>0</v>
      </c>
      <c r="BJ147" s="898" t="s">
        <v>689</v>
      </c>
    </row>
    <row r="148" spans="2:63">
      <c r="B148" s="884"/>
      <c r="C148" s="884"/>
      <c r="D148" s="838"/>
      <c r="E148" s="878"/>
      <c r="F148" s="878"/>
      <c r="G148" s="878"/>
      <c r="H148" s="878"/>
      <c r="I148" s="878"/>
      <c r="J148" s="878"/>
      <c r="K148" s="878"/>
      <c r="L148" s="878"/>
      <c r="M148" s="878"/>
      <c r="N148" s="878"/>
      <c r="O148" s="878"/>
      <c r="P148" s="878"/>
      <c r="Q148" s="842"/>
      <c r="X148" s="884"/>
      <c r="Y148" s="884"/>
      <c r="Z148" s="838"/>
      <c r="AA148" s="878"/>
      <c r="AB148" s="878"/>
      <c r="AC148" s="878"/>
      <c r="AD148" s="878"/>
      <c r="AE148" s="878"/>
      <c r="AF148" s="878"/>
      <c r="AG148" s="878"/>
      <c r="AH148" s="878"/>
      <c r="AI148" s="878"/>
      <c r="AJ148" s="878"/>
      <c r="AK148" s="878"/>
      <c r="AL148" s="878"/>
      <c r="AM148" s="842"/>
      <c r="AT148" s="884"/>
      <c r="AU148" s="884"/>
      <c r="AV148" s="838"/>
      <c r="AW148" s="878"/>
      <c r="AX148" s="878"/>
      <c r="AY148" s="878"/>
      <c r="AZ148" s="878"/>
      <c r="BA148" s="878"/>
      <c r="BB148" s="878"/>
      <c r="BC148" s="878"/>
      <c r="BD148" s="878"/>
      <c r="BE148" s="878"/>
      <c r="BF148" s="878"/>
      <c r="BG148" s="878"/>
      <c r="BH148" s="878"/>
      <c r="BI148" s="842"/>
    </row>
    <row r="149" spans="2:63">
      <c r="B149" s="884" t="s">
        <v>1247</v>
      </c>
      <c r="C149" s="3743" t="s">
        <v>1253</v>
      </c>
      <c r="D149" s="3743"/>
      <c r="E149" s="3743"/>
      <c r="F149" s="3743"/>
      <c r="G149" s="3744" t="s">
        <v>1249</v>
      </c>
      <c r="H149" s="3744"/>
      <c r="I149" s="3744"/>
      <c r="J149" s="3743"/>
      <c r="K149" s="3743"/>
      <c r="L149" s="3743"/>
      <c r="M149" s="40" t="s">
        <v>1251</v>
      </c>
      <c r="N149" s="927"/>
      <c r="P149" s="884" t="s">
        <v>1252</v>
      </c>
      <c r="Q149" s="928" t="s">
        <v>1253</v>
      </c>
      <c r="X149" s="884" t="s">
        <v>1247</v>
      </c>
      <c r="Y149" s="3743" t="s">
        <v>740</v>
      </c>
      <c r="Z149" s="3743"/>
      <c r="AA149" s="3743"/>
      <c r="AB149" s="3743"/>
      <c r="AC149" s="3744" t="s">
        <v>1249</v>
      </c>
      <c r="AD149" s="3744"/>
      <c r="AE149" s="3744"/>
      <c r="AF149" s="3743"/>
      <c r="AG149" s="3743"/>
      <c r="AH149" s="3743"/>
      <c r="AI149" s="40" t="s">
        <v>1251</v>
      </c>
      <c r="AJ149" s="927"/>
      <c r="AL149" s="884" t="s">
        <v>1252</v>
      </c>
      <c r="AM149" s="928" t="s">
        <v>740</v>
      </c>
      <c r="AT149" s="884" t="s">
        <v>1247</v>
      </c>
      <c r="AU149" s="3743" t="s">
        <v>740</v>
      </c>
      <c r="AV149" s="3743"/>
      <c r="AW149" s="3743"/>
      <c r="AX149" s="3743"/>
      <c r="AY149" s="3744" t="s">
        <v>1249</v>
      </c>
      <c r="AZ149" s="3744"/>
      <c r="BA149" s="3744"/>
      <c r="BB149" s="3743"/>
      <c r="BC149" s="3743"/>
      <c r="BD149" s="3743"/>
      <c r="BE149" s="40" t="s">
        <v>1251</v>
      </c>
      <c r="BF149" s="927"/>
      <c r="BH149" s="884" t="s">
        <v>1252</v>
      </c>
      <c r="BI149" s="928" t="s">
        <v>740</v>
      </c>
    </row>
    <row r="150" spans="2:63">
      <c r="B150" s="3741"/>
      <c r="C150" s="3742"/>
      <c r="D150" s="898"/>
      <c r="E150" s="886" t="str">
        <f>+E13</f>
        <v>4月</v>
      </c>
      <c r="F150" s="886" t="str">
        <f t="shared" ref="F150:P150" si="115">+F13</f>
        <v>5月</v>
      </c>
      <c r="G150" s="886" t="str">
        <f t="shared" si="115"/>
        <v>6月</v>
      </c>
      <c r="H150" s="886" t="str">
        <f t="shared" si="115"/>
        <v>7月</v>
      </c>
      <c r="I150" s="886" t="str">
        <f t="shared" si="115"/>
        <v>8月</v>
      </c>
      <c r="J150" s="886" t="str">
        <f t="shared" si="115"/>
        <v>9月</v>
      </c>
      <c r="K150" s="886" t="str">
        <f t="shared" si="115"/>
        <v>10月</v>
      </c>
      <c r="L150" s="886" t="str">
        <f t="shared" si="115"/>
        <v>11月</v>
      </c>
      <c r="M150" s="886" t="str">
        <f t="shared" si="115"/>
        <v>12月</v>
      </c>
      <c r="N150" s="886" t="str">
        <f t="shared" si="115"/>
        <v>1月</v>
      </c>
      <c r="O150" s="886" t="str">
        <f t="shared" si="115"/>
        <v>2月</v>
      </c>
      <c r="P150" s="886" t="str">
        <f t="shared" si="115"/>
        <v>3月</v>
      </c>
      <c r="Q150" s="930" t="s">
        <v>188</v>
      </c>
      <c r="R150" s="887" t="s">
        <v>1293</v>
      </c>
      <c r="X150" s="3741"/>
      <c r="Y150" s="3742"/>
      <c r="Z150" s="898"/>
      <c r="AA150" s="886" t="str">
        <f>+AA13</f>
        <v>4月</v>
      </c>
      <c r="AB150" s="886" t="str">
        <f t="shared" ref="AB150:AL150" si="116">+AB13</f>
        <v>5月</v>
      </c>
      <c r="AC150" s="886" t="str">
        <f t="shared" si="116"/>
        <v>6月</v>
      </c>
      <c r="AD150" s="886" t="str">
        <f t="shared" si="116"/>
        <v>7月</v>
      </c>
      <c r="AE150" s="886" t="str">
        <f t="shared" si="116"/>
        <v>8月</v>
      </c>
      <c r="AF150" s="886" t="str">
        <f t="shared" si="116"/>
        <v>9月</v>
      </c>
      <c r="AG150" s="886" t="str">
        <f t="shared" si="116"/>
        <v>10月</v>
      </c>
      <c r="AH150" s="886" t="str">
        <f t="shared" si="116"/>
        <v>11月</v>
      </c>
      <c r="AI150" s="886" t="str">
        <f t="shared" si="116"/>
        <v>12月</v>
      </c>
      <c r="AJ150" s="886" t="str">
        <f t="shared" si="116"/>
        <v>1月</v>
      </c>
      <c r="AK150" s="886" t="str">
        <f t="shared" si="116"/>
        <v>2月</v>
      </c>
      <c r="AL150" s="886" t="str">
        <f t="shared" si="116"/>
        <v>3月</v>
      </c>
      <c r="AM150" s="930" t="s">
        <v>188</v>
      </c>
      <c r="AN150" s="887" t="s">
        <v>1293</v>
      </c>
      <c r="AT150" s="3741"/>
      <c r="AU150" s="3742"/>
      <c r="AV150" s="898"/>
      <c r="AW150" s="886" t="str">
        <f>+AW13</f>
        <v>4月</v>
      </c>
      <c r="AX150" s="886" t="str">
        <f t="shared" ref="AX150:BH150" si="117">+AX13</f>
        <v>5月</v>
      </c>
      <c r="AY150" s="886" t="str">
        <f t="shared" si="117"/>
        <v>6月</v>
      </c>
      <c r="AZ150" s="886" t="str">
        <f t="shared" si="117"/>
        <v>7月</v>
      </c>
      <c r="BA150" s="886" t="str">
        <f t="shared" si="117"/>
        <v>8月</v>
      </c>
      <c r="BB150" s="886" t="str">
        <f t="shared" si="117"/>
        <v>9月</v>
      </c>
      <c r="BC150" s="886" t="str">
        <f t="shared" si="117"/>
        <v>10月</v>
      </c>
      <c r="BD150" s="886" t="str">
        <f t="shared" si="117"/>
        <v>11月</v>
      </c>
      <c r="BE150" s="886" t="str">
        <f t="shared" si="117"/>
        <v>12月</v>
      </c>
      <c r="BF150" s="886" t="str">
        <f t="shared" si="117"/>
        <v>1月</v>
      </c>
      <c r="BG150" s="886" t="str">
        <f t="shared" si="117"/>
        <v>2月</v>
      </c>
      <c r="BH150" s="886" t="str">
        <f t="shared" si="117"/>
        <v>3月</v>
      </c>
      <c r="BI150" s="930" t="s">
        <v>188</v>
      </c>
      <c r="BJ150" s="887" t="s">
        <v>1293</v>
      </c>
    </row>
    <row r="151" spans="2:63">
      <c r="B151" s="3739" t="str">
        <f>+C149&amp;"購入量"</f>
        <v>　購入量</v>
      </c>
      <c r="C151" s="3740"/>
      <c r="D151" s="898" t="s">
        <v>1242</v>
      </c>
      <c r="E151" s="1991"/>
      <c r="F151" s="1991"/>
      <c r="G151" s="1991"/>
      <c r="H151" s="1991"/>
      <c r="I151" s="1991"/>
      <c r="J151" s="1991"/>
      <c r="K151" s="1991"/>
      <c r="L151" s="1991"/>
      <c r="M151" s="1991"/>
      <c r="N151" s="931"/>
      <c r="O151" s="931"/>
      <c r="P151" s="931"/>
      <c r="Q151" s="888">
        <f>SUM(E151:P151)</f>
        <v>0</v>
      </c>
      <c r="R151" s="889" t="str">
        <f>+IF(Q151=0,"",AVERAGE(E151:P151)*2/Q149)</f>
        <v/>
      </c>
      <c r="X151" s="3739" t="str">
        <f>+Y149&amp;"購入量"</f>
        <v>　購入量</v>
      </c>
      <c r="Y151" s="3740"/>
      <c r="Z151" s="898" t="s">
        <v>690</v>
      </c>
      <c r="AA151" s="931"/>
      <c r="AB151" s="931"/>
      <c r="AC151" s="931"/>
      <c r="AD151" s="931"/>
      <c r="AE151" s="931"/>
      <c r="AF151" s="931"/>
      <c r="AG151" s="931"/>
      <c r="AH151" s="931"/>
      <c r="AI151" s="931"/>
      <c r="AJ151" s="931"/>
      <c r="AK151" s="931"/>
      <c r="AL151" s="931"/>
      <c r="AM151" s="888">
        <f>SUM(AA151:AL151)</f>
        <v>0</v>
      </c>
      <c r="AN151" s="889" t="str">
        <f>+IF(AM151=0,"",AM151/AM149)</f>
        <v/>
      </c>
      <c r="AT151" s="3739" t="str">
        <f>+AU149&amp;"購入量"</f>
        <v>　購入量</v>
      </c>
      <c r="AU151" s="3740"/>
      <c r="AV151" s="898" t="s">
        <v>690</v>
      </c>
      <c r="AW151" s="931"/>
      <c r="AX151" s="931"/>
      <c r="AY151" s="931"/>
      <c r="AZ151" s="931"/>
      <c r="BA151" s="931"/>
      <c r="BB151" s="931"/>
      <c r="BC151" s="931"/>
      <c r="BD151" s="931"/>
      <c r="BE151" s="931"/>
      <c r="BF151" s="931"/>
      <c r="BG151" s="931"/>
      <c r="BH151" s="931"/>
      <c r="BI151" s="888">
        <f>SUM(AW151:BH151)</f>
        <v>0</v>
      </c>
      <c r="BJ151" s="889" t="str">
        <f>+IF(BI151=0,"",BI151/BI149)</f>
        <v/>
      </c>
    </row>
    <row r="152" spans="2:63">
      <c r="B152" s="3739" t="str">
        <f>+J149&amp;"含有量"</f>
        <v>含有量</v>
      </c>
      <c r="C152" s="3740"/>
      <c r="D152" s="886" t="s">
        <v>1242</v>
      </c>
      <c r="E152" s="931">
        <f>+E151*N149</f>
        <v>0</v>
      </c>
      <c r="F152" s="931">
        <f>+F151*N149</f>
        <v>0</v>
      </c>
      <c r="G152" s="931">
        <f>+G151*N149</f>
        <v>0</v>
      </c>
      <c r="H152" s="931">
        <f>+H151*N149</f>
        <v>0</v>
      </c>
      <c r="I152" s="931">
        <f>+I151*N149</f>
        <v>0</v>
      </c>
      <c r="J152" s="931">
        <f>+J151*N149</f>
        <v>0</v>
      </c>
      <c r="K152" s="931">
        <f>+K151*N149</f>
        <v>0</v>
      </c>
      <c r="L152" s="931">
        <f>+L151*N149</f>
        <v>0</v>
      </c>
      <c r="M152" s="931">
        <f>+M151*N149</f>
        <v>0</v>
      </c>
      <c r="N152" s="931">
        <f>+N151*N149</f>
        <v>0</v>
      </c>
      <c r="O152" s="931">
        <f>+O151*N149</f>
        <v>0</v>
      </c>
      <c r="P152" s="931">
        <f>+P151*N149</f>
        <v>0</v>
      </c>
      <c r="Q152" s="888">
        <f>SUM(E152:P152)</f>
        <v>0</v>
      </c>
      <c r="R152" s="898" t="s">
        <v>689</v>
      </c>
      <c r="X152" s="3739" t="str">
        <f>+AF149&amp;"含有量"</f>
        <v>含有量</v>
      </c>
      <c r="Y152" s="3740"/>
      <c r="Z152" s="886" t="s">
        <v>690</v>
      </c>
      <c r="AA152" s="931">
        <f>+AA151*AJ149</f>
        <v>0</v>
      </c>
      <c r="AB152" s="931">
        <f>+AB151*AJ149</f>
        <v>0</v>
      </c>
      <c r="AC152" s="931">
        <f>+AC151*AJ149</f>
        <v>0</v>
      </c>
      <c r="AD152" s="931">
        <f>+AD151*AJ149</f>
        <v>0</v>
      </c>
      <c r="AE152" s="931">
        <f>+AE151*AJ149</f>
        <v>0</v>
      </c>
      <c r="AF152" s="931">
        <f>+AF151*AJ149</f>
        <v>0</v>
      </c>
      <c r="AG152" s="931">
        <f>+AG151*AJ149</f>
        <v>0</v>
      </c>
      <c r="AH152" s="931">
        <f>+AH151*AJ149</f>
        <v>0</v>
      </c>
      <c r="AI152" s="931">
        <f>+AI151*AJ149</f>
        <v>0</v>
      </c>
      <c r="AJ152" s="931">
        <f>+AJ151*AJ149</f>
        <v>0</v>
      </c>
      <c r="AK152" s="931">
        <f>+AK151*AJ149</f>
        <v>0</v>
      </c>
      <c r="AL152" s="931">
        <f>+AL151*AJ149</f>
        <v>0</v>
      </c>
      <c r="AM152" s="888">
        <f>SUM(AA152:AL152)</f>
        <v>0</v>
      </c>
      <c r="AN152" s="898" t="s">
        <v>689</v>
      </c>
      <c r="AT152" s="3739" t="str">
        <f>+BB149&amp;"含有量"</f>
        <v>含有量</v>
      </c>
      <c r="AU152" s="3740"/>
      <c r="AV152" s="886" t="s">
        <v>690</v>
      </c>
      <c r="AW152" s="931">
        <f>+AW151*BF149</f>
        <v>0</v>
      </c>
      <c r="AX152" s="931">
        <f>+AX151*BF149</f>
        <v>0</v>
      </c>
      <c r="AY152" s="931">
        <f>+AY151*BF149</f>
        <v>0</v>
      </c>
      <c r="AZ152" s="931">
        <f>+AZ151*BF149</f>
        <v>0</v>
      </c>
      <c r="BA152" s="931">
        <f>+BA151*BF149</f>
        <v>0</v>
      </c>
      <c r="BB152" s="931">
        <f>+BB151*BF149</f>
        <v>0</v>
      </c>
      <c r="BC152" s="931">
        <f>+BC151*BF149</f>
        <v>0</v>
      </c>
      <c r="BD152" s="931">
        <f>+BD151*BF149</f>
        <v>0</v>
      </c>
      <c r="BE152" s="931">
        <f>+BE151*BF149</f>
        <v>0</v>
      </c>
      <c r="BF152" s="931">
        <f>+BF151*BF149</f>
        <v>0</v>
      </c>
      <c r="BG152" s="931">
        <f>+BG151*BF149</f>
        <v>0</v>
      </c>
      <c r="BH152" s="931">
        <f>+BH151*BF149</f>
        <v>0</v>
      </c>
      <c r="BI152" s="888">
        <f>SUM(AW152:BH152)</f>
        <v>0</v>
      </c>
      <c r="BJ152" s="898" t="s">
        <v>689</v>
      </c>
    </row>
    <row r="153" spans="2:63">
      <c r="B153" s="884"/>
      <c r="C153" s="884"/>
      <c r="D153" s="838"/>
      <c r="E153" s="878"/>
      <c r="F153" s="878"/>
      <c r="G153" s="878"/>
      <c r="H153" s="878"/>
      <c r="I153" s="878"/>
      <c r="J153" s="878"/>
      <c r="K153" s="878"/>
      <c r="L153" s="878"/>
      <c r="M153" s="878"/>
      <c r="N153" s="878"/>
      <c r="O153" s="878"/>
      <c r="P153" s="878"/>
      <c r="Q153" s="842"/>
      <c r="R153" s="842"/>
      <c r="S153" s="842"/>
      <c r="X153" s="884"/>
      <c r="Y153" s="884"/>
      <c r="Z153" s="838"/>
      <c r="AA153" s="878"/>
      <c r="AB153" s="878"/>
      <c r="AC153" s="878"/>
      <c r="AD153" s="878"/>
      <c r="AE153" s="878"/>
      <c r="AF153" s="878"/>
      <c r="AG153" s="878"/>
      <c r="AH153" s="878"/>
      <c r="AI153" s="878"/>
      <c r="AJ153" s="878"/>
      <c r="AK153" s="878"/>
      <c r="AL153" s="878"/>
      <c r="AM153" s="842"/>
      <c r="AN153" s="842"/>
      <c r="AO153" s="842"/>
      <c r="AT153" s="884"/>
      <c r="AU153" s="884"/>
      <c r="AV153" s="838"/>
      <c r="AW153" s="878"/>
      <c r="AX153" s="878"/>
      <c r="AY153" s="878"/>
      <c r="AZ153" s="878"/>
      <c r="BA153" s="878"/>
      <c r="BB153" s="878"/>
      <c r="BC153" s="878"/>
      <c r="BD153" s="878"/>
      <c r="BE153" s="878"/>
      <c r="BF153" s="878"/>
      <c r="BG153" s="878"/>
      <c r="BH153" s="878"/>
      <c r="BI153" s="842"/>
      <c r="BJ153" s="842"/>
      <c r="BK153" s="842"/>
    </row>
    <row r="155" spans="2:63">
      <c r="C155" s="855"/>
      <c r="Y155" s="855"/>
      <c r="AU155" s="855"/>
    </row>
    <row r="156" spans="2:63">
      <c r="C156" s="855"/>
      <c r="Y156" s="855"/>
      <c r="AU156" s="855"/>
    </row>
    <row r="157" spans="2:63">
      <c r="C157" s="855"/>
      <c r="Y157" s="855"/>
      <c r="AU157" s="855"/>
    </row>
  </sheetData>
  <mergeCells count="214">
    <mergeCell ref="AT150:AU150"/>
    <mergeCell ref="AT151:AU151"/>
    <mergeCell ref="AT152:AU152"/>
    <mergeCell ref="S4:U9"/>
    <mergeCell ref="BB144:BD144"/>
    <mergeCell ref="AT145:AU145"/>
    <mergeCell ref="AT146:AU146"/>
    <mergeCell ref="AT147:AU147"/>
    <mergeCell ref="AU149:AX149"/>
    <mergeCell ref="AY149:BA149"/>
    <mergeCell ref="BB149:BD149"/>
    <mergeCell ref="AT139:AU139"/>
    <mergeCell ref="AT140:AU140"/>
    <mergeCell ref="AT141:AU141"/>
    <mergeCell ref="AU144:AX144"/>
    <mergeCell ref="AY144:BA144"/>
    <mergeCell ref="AT128:AT129"/>
    <mergeCell ref="AU128:AU134"/>
    <mergeCell ref="AT130:AT131"/>
    <mergeCell ref="BC136:BH136"/>
    <mergeCell ref="AU137:AX137"/>
    <mergeCell ref="AY137:BA137"/>
    <mergeCell ref="BB137:BD137"/>
    <mergeCell ref="AT110:AT111"/>
    <mergeCell ref="AU110:AU116"/>
    <mergeCell ref="AT112:AT113"/>
    <mergeCell ref="AT119:AT120"/>
    <mergeCell ref="AU119:AU125"/>
    <mergeCell ref="AT121:AT122"/>
    <mergeCell ref="AT92:AT93"/>
    <mergeCell ref="AU92:AU98"/>
    <mergeCell ref="AT94:AT95"/>
    <mergeCell ref="AT101:AT102"/>
    <mergeCell ref="AU101:AU107"/>
    <mergeCell ref="AT103:AT104"/>
    <mergeCell ref="AT62:AT65"/>
    <mergeCell ref="AU64:AU65"/>
    <mergeCell ref="AT66:AT69"/>
    <mergeCell ref="AU68:AU69"/>
    <mergeCell ref="AT74:AT77"/>
    <mergeCell ref="AU76:AU77"/>
    <mergeCell ref="AU46:AU47"/>
    <mergeCell ref="AT51:AT54"/>
    <mergeCell ref="AU53:AU54"/>
    <mergeCell ref="AT58:AT61"/>
    <mergeCell ref="AU60:AU61"/>
    <mergeCell ref="BJ13:BM13"/>
    <mergeCell ref="AU16:AU17"/>
    <mergeCell ref="AT18:AT19"/>
    <mergeCell ref="AU20:AU21"/>
    <mergeCell ref="BF2:BG2"/>
    <mergeCell ref="BH2:BI2"/>
    <mergeCell ref="AT5:AT8"/>
    <mergeCell ref="AV5:AV8"/>
    <mergeCell ref="AT9:AT10"/>
    <mergeCell ref="AV9:AV10"/>
    <mergeCell ref="AY12:AZ12"/>
    <mergeCell ref="BB12:BC12"/>
    <mergeCell ref="BI12:BJ12"/>
    <mergeCell ref="AF149:AH149"/>
    <mergeCell ref="X150:Y150"/>
    <mergeCell ref="X151:Y151"/>
    <mergeCell ref="X152:Y152"/>
    <mergeCell ref="AW2:BA2"/>
    <mergeCell ref="AT22:AT23"/>
    <mergeCell ref="AU24:AU25"/>
    <mergeCell ref="AT27:AT28"/>
    <mergeCell ref="AU30:AU31"/>
    <mergeCell ref="AT32:AT33"/>
    <mergeCell ref="AU34:AU35"/>
    <mergeCell ref="AT36:AT37"/>
    <mergeCell ref="AU38:AU39"/>
    <mergeCell ref="AT40:AT41"/>
    <mergeCell ref="AU42:AU43"/>
    <mergeCell ref="AT44:AT45"/>
    <mergeCell ref="X145:Y145"/>
    <mergeCell ref="X146:Y146"/>
    <mergeCell ref="X147:Y147"/>
    <mergeCell ref="Y149:AB149"/>
    <mergeCell ref="AC149:AE149"/>
    <mergeCell ref="X140:Y140"/>
    <mergeCell ref="X141:Y141"/>
    <mergeCell ref="Y144:AB144"/>
    <mergeCell ref="AC144:AE144"/>
    <mergeCell ref="AF144:AH144"/>
    <mergeCell ref="AG136:AL136"/>
    <mergeCell ref="Y137:AB137"/>
    <mergeCell ref="AC137:AE137"/>
    <mergeCell ref="AF137:AH137"/>
    <mergeCell ref="X139:Y139"/>
    <mergeCell ref="X119:X120"/>
    <mergeCell ref="Y119:Y125"/>
    <mergeCell ref="X121:X122"/>
    <mergeCell ref="X128:X129"/>
    <mergeCell ref="Y128:Y134"/>
    <mergeCell ref="X130:X131"/>
    <mergeCell ref="X101:X102"/>
    <mergeCell ref="Y101:Y107"/>
    <mergeCell ref="X103:X104"/>
    <mergeCell ref="X110:X111"/>
    <mergeCell ref="Y110:Y116"/>
    <mergeCell ref="X112:X113"/>
    <mergeCell ref="X74:X77"/>
    <mergeCell ref="Y76:Y77"/>
    <mergeCell ref="X92:X93"/>
    <mergeCell ref="Y92:Y98"/>
    <mergeCell ref="X94:X95"/>
    <mergeCell ref="X58:X61"/>
    <mergeCell ref="Y60:Y61"/>
    <mergeCell ref="X62:X65"/>
    <mergeCell ref="Y64:Y65"/>
    <mergeCell ref="X66:X69"/>
    <mergeCell ref="Y68:Y69"/>
    <mergeCell ref="X40:X41"/>
    <mergeCell ref="Y42:Y43"/>
    <mergeCell ref="X44:X45"/>
    <mergeCell ref="Y46:Y47"/>
    <mergeCell ref="X51:X54"/>
    <mergeCell ref="Y53:Y54"/>
    <mergeCell ref="Y30:Y31"/>
    <mergeCell ref="X32:X33"/>
    <mergeCell ref="Y34:Y35"/>
    <mergeCell ref="X36:X37"/>
    <mergeCell ref="Y38:Y39"/>
    <mergeCell ref="X18:X19"/>
    <mergeCell ref="Y20:Y21"/>
    <mergeCell ref="X22:X23"/>
    <mergeCell ref="Y24:Y25"/>
    <mergeCell ref="X27:X28"/>
    <mergeCell ref="Z9:Z10"/>
    <mergeCell ref="AN13:AQ13"/>
    <mergeCell ref="Y16:Y17"/>
    <mergeCell ref="AA2:AE2"/>
    <mergeCell ref="AJ2:AK2"/>
    <mergeCell ref="AL2:AM2"/>
    <mergeCell ref="X5:X8"/>
    <mergeCell ref="Z5:Z8"/>
    <mergeCell ref="AC12:AD12"/>
    <mergeCell ref="AF12:AG12"/>
    <mergeCell ref="AM12:AN12"/>
    <mergeCell ref="B9:B10"/>
    <mergeCell ref="D9:D10"/>
    <mergeCell ref="N2:O2"/>
    <mergeCell ref="P2:Q2"/>
    <mergeCell ref="B5:B8"/>
    <mergeCell ref="D5:D8"/>
    <mergeCell ref="R13:U13"/>
    <mergeCell ref="X9:X10"/>
    <mergeCell ref="A12:B12"/>
    <mergeCell ref="G12:H12"/>
    <mergeCell ref="J12:K12"/>
    <mergeCell ref="Q12:R12"/>
    <mergeCell ref="C16:C17"/>
    <mergeCell ref="B18:B19"/>
    <mergeCell ref="C20:C21"/>
    <mergeCell ref="B22:B23"/>
    <mergeCell ref="C24:C25"/>
    <mergeCell ref="B32:B33"/>
    <mergeCell ref="C34:C35"/>
    <mergeCell ref="B26:B28"/>
    <mergeCell ref="C29:C31"/>
    <mergeCell ref="C38:C39"/>
    <mergeCell ref="B40:B41"/>
    <mergeCell ref="C42:C43"/>
    <mergeCell ref="B44:B45"/>
    <mergeCell ref="C46:C47"/>
    <mergeCell ref="B51:B54"/>
    <mergeCell ref="C53:C54"/>
    <mergeCell ref="B58:B61"/>
    <mergeCell ref="C60:C61"/>
    <mergeCell ref="J137:L137"/>
    <mergeCell ref="B110:B111"/>
    <mergeCell ref="C110:C116"/>
    <mergeCell ref="B112:B113"/>
    <mergeCell ref="B119:B120"/>
    <mergeCell ref="C119:C125"/>
    <mergeCell ref="B121:B122"/>
    <mergeCell ref="B128:B129"/>
    <mergeCell ref="C128:C134"/>
    <mergeCell ref="B130:B131"/>
    <mergeCell ref="K136:P136"/>
    <mergeCell ref="J149:L149"/>
    <mergeCell ref="B139:C139"/>
    <mergeCell ref="B140:C140"/>
    <mergeCell ref="B141:C141"/>
    <mergeCell ref="C144:F144"/>
    <mergeCell ref="G144:I144"/>
    <mergeCell ref="J144:L144"/>
    <mergeCell ref="B150:C150"/>
    <mergeCell ref="B142:C142"/>
    <mergeCell ref="A14:A17"/>
    <mergeCell ref="A18:A47"/>
    <mergeCell ref="B151:C151"/>
    <mergeCell ref="B152:C152"/>
    <mergeCell ref="B145:C145"/>
    <mergeCell ref="B146:C146"/>
    <mergeCell ref="B147:C147"/>
    <mergeCell ref="C149:F149"/>
    <mergeCell ref="G149:I149"/>
    <mergeCell ref="C137:F137"/>
    <mergeCell ref="G137:I137"/>
    <mergeCell ref="B62:B65"/>
    <mergeCell ref="C64:C65"/>
    <mergeCell ref="B66:B69"/>
    <mergeCell ref="C68:C69"/>
    <mergeCell ref="B74:B77"/>
    <mergeCell ref="C76:C77"/>
    <mergeCell ref="B94:B95"/>
    <mergeCell ref="B101:B102"/>
    <mergeCell ref="C101:C107"/>
    <mergeCell ref="B103:B104"/>
    <mergeCell ref="B92:B93"/>
    <mergeCell ref="C92:C98"/>
    <mergeCell ref="B36:B37"/>
  </mergeCells>
  <phoneticPr fontId="14"/>
  <dataValidations count="2">
    <dataValidation type="list" allowBlank="1" showInputMessage="1" showErrorMessage="1" sqref="D9 Z9 AV9" xr:uid="{00000000-0002-0000-0A00-000000000000}">
      <formula1>"円,千円,万円,百万円,億円"</formula1>
    </dataValidation>
    <dataValidation type="list" allowBlank="1" showInputMessage="1" showErrorMessage="1" sqref="F49 D49" xr:uid="{476DED2D-5776-49EE-8B12-6CD381AF90F0}">
      <formula1>"　,□,☑"</formula1>
    </dataValidation>
  </dataValidations>
  <hyperlinks>
    <hyperlink ref="K136" r:id="rId1" xr:uid="{00000000-0004-0000-0A00-000000000000}"/>
    <hyperlink ref="B1" location="トップ!A1" display="トップへ" xr:uid="{00000000-0004-0000-0A00-000001000000}"/>
    <hyperlink ref="S2" location="トップ!A1" display="トップへ" xr:uid="{00000000-0004-0000-0A00-000002000000}"/>
    <hyperlink ref="AG136" r:id="rId2" xr:uid="{00000000-0004-0000-0A00-000003000000}"/>
    <hyperlink ref="X2" location="トップ!A1" display="トップへ" xr:uid="{00000000-0004-0000-0A00-000004000000}"/>
    <hyperlink ref="AO2" location="トップ!A1" display="トップへ" xr:uid="{00000000-0004-0000-0A00-000005000000}"/>
    <hyperlink ref="BC136" r:id="rId3" xr:uid="{00000000-0004-0000-0A00-000006000000}"/>
    <hyperlink ref="AT2" location="トップ!A1" display="トップへ" xr:uid="{00000000-0004-0000-0A00-000007000000}"/>
    <hyperlink ref="BK2" location="トップ!A1" display="トップへ" xr:uid="{00000000-0004-0000-0A00-000008000000}"/>
  </hyperlinks>
  <pageMargins left="0.67" right="0.41" top="0.44" bottom="0.26" header="0.32" footer="0.2"/>
  <pageSetup paperSize="9" scale="81" fitToHeight="0" orientation="landscape" r:id="rId4"/>
  <headerFooter alignWithMargins="0"/>
  <rowBreaks count="3" manualBreakCount="3">
    <brk id="48" max="20" man="1"/>
    <brk id="87" max="20" man="1"/>
    <brk id="135" max="20" man="1"/>
  </rowBreaks>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CF24-62DB-4718-9AA3-486FAC85CB73}">
  <dimension ref="A1:AJ262"/>
  <sheetViews>
    <sheetView view="pageBreakPreview" topLeftCell="A71" zoomScaleNormal="100" zoomScaleSheetLayoutView="100" workbookViewId="0">
      <selection activeCell="P96" sqref="P96"/>
    </sheetView>
  </sheetViews>
  <sheetFormatPr defaultColWidth="9" defaultRowHeight="13"/>
  <cols>
    <col min="1" max="1" width="3.453125" style="234" customWidth="1"/>
    <col min="2" max="2" width="3.08984375" style="234" customWidth="1"/>
    <col min="3" max="3" width="3.90625" style="234" customWidth="1"/>
    <col min="4" max="4" width="3.6328125" style="234" customWidth="1"/>
    <col min="5" max="5" width="10.6328125" style="234" customWidth="1"/>
    <col min="6" max="6" width="8.26953125" style="234" customWidth="1"/>
    <col min="7" max="7" width="8.26953125" style="236" customWidth="1"/>
    <col min="8" max="8" width="8.26953125" style="234" customWidth="1"/>
    <col min="9" max="9" width="9" style="234"/>
    <col min="10" max="10" width="8.453125" style="234" customWidth="1"/>
    <col min="11" max="11" width="7.7265625" style="234" customWidth="1"/>
    <col min="12" max="13" width="7.36328125" style="234" customWidth="1"/>
    <col min="14" max="14" width="7.08984375" style="234" customWidth="1"/>
    <col min="15" max="15" width="4.453125" style="234" customWidth="1"/>
    <col min="16" max="16384" width="9" style="234"/>
  </cols>
  <sheetData>
    <row r="1" spans="1:23">
      <c r="A1" s="556" t="s">
        <v>810</v>
      </c>
      <c r="N1" s="556" t="s">
        <v>810</v>
      </c>
    </row>
    <row r="2" spans="1:23" ht="19">
      <c r="A2" s="4116" t="s">
        <v>262</v>
      </c>
      <c r="B2" s="4116"/>
      <c r="C2" s="4116"/>
      <c r="E2" s="6" t="s">
        <v>2080</v>
      </c>
      <c r="F2" s="235"/>
      <c r="K2" s="4117" t="s">
        <v>1643</v>
      </c>
      <c r="L2" s="4118"/>
      <c r="M2" s="4118"/>
      <c r="N2" s="4119"/>
      <c r="O2" s="45" t="s">
        <v>1670</v>
      </c>
      <c r="P2"/>
      <c r="Q2"/>
      <c r="R2"/>
      <c r="S2"/>
      <c r="T2"/>
      <c r="U2"/>
      <c r="V2"/>
      <c r="W2"/>
    </row>
    <row r="3" spans="1:23" ht="18" customHeight="1">
      <c r="G3" s="237" t="s">
        <v>442</v>
      </c>
      <c r="H3" s="558">
        <f>+トップ!N3-1</f>
        <v>2023</v>
      </c>
      <c r="I3" s="559" t="str">
        <f>"年"&amp;トップ!X3&amp;"月"&amp;トップ!Z3&amp;"日"</f>
        <v>年4月1日</v>
      </c>
      <c r="J3" s="560" t="s">
        <v>443</v>
      </c>
      <c r="K3" s="558">
        <f>+H3+1</f>
        <v>2024</v>
      </c>
      <c r="L3" s="2292" t="str">
        <f>"年"&amp;トップ!AF3&amp;"月"&amp;トップ!AH3&amp;"日"</f>
        <v>年3月31日</v>
      </c>
      <c r="O3" s="3156" t="s">
        <v>1717</v>
      </c>
      <c r="P3" s="3156"/>
      <c r="Q3" s="3156"/>
      <c r="R3" s="3156"/>
      <c r="S3" s="3156"/>
      <c r="T3" s="3156"/>
      <c r="U3" s="3156"/>
      <c r="V3" s="3156"/>
      <c r="W3" s="3156"/>
    </row>
    <row r="4" spans="1:23" ht="7.5" customHeight="1">
      <c r="O4" s="3156"/>
      <c r="P4" s="3156"/>
      <c r="Q4" s="3156"/>
      <c r="R4" s="3156"/>
      <c r="S4" s="3156"/>
      <c r="T4" s="3156"/>
      <c r="U4" s="3156"/>
      <c r="V4" s="3156"/>
      <c r="W4" s="3156"/>
    </row>
    <row r="5" spans="1:23" ht="15.75" customHeight="1">
      <c r="A5" s="238" t="s">
        <v>655</v>
      </c>
      <c r="B5" s="239"/>
      <c r="K5" s="240" t="s">
        <v>444</v>
      </c>
      <c r="L5" s="4120" t="s">
        <v>2591</v>
      </c>
      <c r="M5" s="4120"/>
      <c r="O5" s="3156"/>
      <c r="P5" s="3156"/>
      <c r="Q5" s="3156"/>
      <c r="R5" s="3156"/>
      <c r="S5" s="3156"/>
      <c r="T5" s="3156"/>
      <c r="U5" s="3156"/>
      <c r="V5" s="3156"/>
      <c r="W5" s="3156"/>
    </row>
    <row r="6" spans="1:23">
      <c r="A6" s="4121" t="s">
        <v>375</v>
      </c>
      <c r="B6" s="4121"/>
      <c r="C6" s="4121"/>
      <c r="D6" s="4121"/>
      <c r="E6" s="241" t="s">
        <v>163</v>
      </c>
      <c r="F6" s="938">
        <f>+(H3-2)</f>
        <v>2021</v>
      </c>
      <c r="G6" s="938">
        <f>+(H3-1)</f>
        <v>2022</v>
      </c>
      <c r="H6" s="938">
        <f>+H3</f>
        <v>2023</v>
      </c>
      <c r="K6" s="240" t="s">
        <v>346</v>
      </c>
      <c r="L6" s="4120"/>
      <c r="M6" s="4120"/>
      <c r="O6" s="3156"/>
      <c r="P6" s="3156"/>
      <c r="Q6" s="3156"/>
      <c r="R6" s="3156"/>
      <c r="S6" s="3156"/>
      <c r="T6" s="3156"/>
      <c r="U6" s="3156"/>
      <c r="V6" s="3156"/>
      <c r="W6" s="3156"/>
    </row>
    <row r="7" spans="1:23">
      <c r="A7" s="4122" t="s">
        <v>1052</v>
      </c>
      <c r="B7" s="4123"/>
      <c r="C7" s="4123"/>
      <c r="D7" s="4124"/>
      <c r="E7" s="241" t="s">
        <v>376</v>
      </c>
      <c r="F7" s="1827"/>
      <c r="G7" s="1828"/>
      <c r="H7" s="1827"/>
      <c r="K7" s="242" t="s">
        <v>445</v>
      </c>
      <c r="L7" s="4120" t="s">
        <v>656</v>
      </c>
      <c r="M7" s="4120"/>
      <c r="O7" s="3156"/>
      <c r="P7" s="3156"/>
      <c r="Q7" s="3156"/>
      <c r="R7" s="3156"/>
      <c r="S7" s="3156"/>
      <c r="T7" s="3156"/>
      <c r="U7" s="3156"/>
      <c r="V7" s="3156"/>
      <c r="W7" s="3156"/>
    </row>
    <row r="8" spans="1:23">
      <c r="A8" s="4122" t="s">
        <v>1053</v>
      </c>
      <c r="B8" s="4123"/>
      <c r="C8" s="4123"/>
      <c r="D8" s="4124"/>
      <c r="E8" s="241" t="s">
        <v>377</v>
      </c>
      <c r="F8" s="1827"/>
      <c r="G8" s="1828"/>
      <c r="H8" s="1827"/>
      <c r="K8" s="583" t="s">
        <v>238</v>
      </c>
      <c r="L8" s="283" t="s">
        <v>53</v>
      </c>
      <c r="M8" s="282"/>
    </row>
    <row r="9" spans="1:23" ht="13.5" thickBot="1">
      <c r="A9" s="4122" t="s">
        <v>1644</v>
      </c>
      <c r="B9" s="4123"/>
      <c r="C9" s="4123"/>
      <c r="D9" s="4124"/>
      <c r="E9" s="241" t="s">
        <v>1125</v>
      </c>
      <c r="F9" s="1827"/>
      <c r="G9" s="1828"/>
      <c r="H9" s="1827"/>
      <c r="O9" s="1354" t="s">
        <v>1561</v>
      </c>
    </row>
    <row r="10" spans="1:23" ht="13.5" customHeight="1">
      <c r="A10" s="4122"/>
      <c r="B10" s="4123"/>
      <c r="C10" s="4123"/>
      <c r="D10" s="4124"/>
      <c r="E10" s="241"/>
      <c r="F10" s="1827"/>
      <c r="G10" s="1828"/>
      <c r="H10" s="1827"/>
      <c r="O10" s="4125" t="s">
        <v>2453</v>
      </c>
      <c r="P10" s="4125"/>
      <c r="Q10" s="4125"/>
      <c r="R10" s="4125"/>
      <c r="S10" s="4125"/>
      <c r="T10" s="4125"/>
      <c r="U10" s="4125"/>
      <c r="V10" s="4125"/>
      <c r="W10" s="4125"/>
    </row>
    <row r="11" spans="1:23" ht="8.25" customHeight="1">
      <c r="O11" s="4074"/>
      <c r="P11" s="4074"/>
      <c r="Q11" s="4074"/>
      <c r="R11" s="4074"/>
      <c r="S11" s="4074"/>
      <c r="T11" s="4074"/>
      <c r="U11" s="4074"/>
      <c r="V11" s="4074"/>
      <c r="W11" s="4074"/>
    </row>
    <row r="12" spans="1:23" ht="8.25" customHeight="1">
      <c r="O12" s="4074"/>
      <c r="P12" s="4074"/>
      <c r="Q12" s="4074"/>
      <c r="R12" s="4074"/>
      <c r="S12" s="4074"/>
      <c r="T12" s="4074"/>
      <c r="U12" s="4074"/>
      <c r="V12" s="4074"/>
      <c r="W12" s="4074"/>
    </row>
    <row r="13" spans="1:23" ht="15" customHeight="1">
      <c r="A13" s="238" t="s">
        <v>657</v>
      </c>
      <c r="B13" s="243"/>
      <c r="C13" s="243"/>
      <c r="D13" s="244"/>
      <c r="E13" s="245"/>
      <c r="F13" s="245"/>
      <c r="G13" s="245"/>
      <c r="H13" s="245"/>
      <c r="J13" s="1446" t="s">
        <v>294</v>
      </c>
      <c r="K13" s="4126" t="s">
        <v>187</v>
      </c>
      <c r="L13" s="4127" t="s">
        <v>42</v>
      </c>
      <c r="M13" s="4127"/>
      <c r="N13" s="4128"/>
      <c r="O13" s="4074"/>
      <c r="P13" s="4074"/>
      <c r="Q13" s="4074"/>
      <c r="R13" s="4074"/>
      <c r="S13" s="4074"/>
      <c r="T13" s="4074"/>
      <c r="U13" s="4074"/>
      <c r="V13" s="4074"/>
      <c r="W13" s="4074"/>
    </row>
    <row r="14" spans="1:23" ht="12.65" customHeight="1">
      <c r="A14" s="4129" t="s">
        <v>283</v>
      </c>
      <c r="B14" s="4130"/>
      <c r="C14" s="4130"/>
      <c r="D14" s="4130"/>
      <c r="E14" s="4130"/>
      <c r="F14" s="4130"/>
      <c r="G14" s="247" t="s">
        <v>163</v>
      </c>
      <c r="H14" s="939">
        <f>+H3-2</f>
        <v>2021</v>
      </c>
      <c r="I14" s="940">
        <f>+H3-1</f>
        <v>2022</v>
      </c>
      <c r="J14" s="941">
        <f>+H3</f>
        <v>2023</v>
      </c>
      <c r="K14" s="4126"/>
      <c r="L14" s="4127"/>
      <c r="M14" s="4127"/>
      <c r="N14" s="4128"/>
      <c r="O14" s="4074"/>
      <c r="P14" s="4074"/>
      <c r="Q14" s="4074"/>
      <c r="R14" s="4074"/>
      <c r="S14" s="4074"/>
      <c r="T14" s="4074"/>
      <c r="U14" s="4074"/>
      <c r="V14" s="4074"/>
      <c r="W14" s="4074"/>
    </row>
    <row r="15" spans="1:23" ht="13.15" customHeight="1">
      <c r="A15" s="4131" t="s">
        <v>1007</v>
      </c>
      <c r="B15" s="250" t="s">
        <v>1008</v>
      </c>
      <c r="C15" s="4134" t="s">
        <v>658</v>
      </c>
      <c r="D15" s="4134"/>
      <c r="E15" s="4134"/>
      <c r="F15" s="251"/>
      <c r="G15" s="247"/>
      <c r="H15" s="249"/>
      <c r="I15" s="249"/>
      <c r="J15" s="85"/>
      <c r="K15" s="1204"/>
      <c r="L15" s="4061"/>
      <c r="M15" s="4061"/>
      <c r="N15" s="4104"/>
      <c r="O15" s="4074"/>
      <c r="P15" s="4074"/>
      <c r="Q15" s="4074"/>
      <c r="R15" s="4074"/>
      <c r="S15" s="4074"/>
      <c r="T15" s="4074"/>
      <c r="U15" s="4074"/>
      <c r="V15" s="4074"/>
      <c r="W15" s="4074"/>
    </row>
    <row r="16" spans="1:23" ht="15">
      <c r="A16" s="4132"/>
      <c r="B16" s="252"/>
      <c r="C16" s="4102" t="s">
        <v>439</v>
      </c>
      <c r="D16" s="4103"/>
      <c r="E16" s="4103"/>
      <c r="F16" s="253" t="s">
        <v>188</v>
      </c>
      <c r="G16" s="247" t="s">
        <v>227</v>
      </c>
      <c r="H16" s="1816"/>
      <c r="I16" s="1816"/>
      <c r="J16" s="85">
        <f>+J17+J20</f>
        <v>28323.4</v>
      </c>
      <c r="K16" s="1204"/>
      <c r="L16" s="4061"/>
      <c r="M16" s="4061"/>
      <c r="N16" s="4104"/>
      <c r="O16" s="4074"/>
      <c r="P16" s="4074"/>
      <c r="Q16" s="4074"/>
      <c r="R16" s="4074"/>
      <c r="S16" s="4074"/>
      <c r="T16" s="4074"/>
      <c r="U16" s="4074"/>
      <c r="V16" s="4074"/>
      <c r="W16" s="4074"/>
    </row>
    <row r="17" spans="1:23">
      <c r="A17" s="4132"/>
      <c r="B17" s="254"/>
      <c r="C17" s="246"/>
      <c r="D17" s="255" t="s">
        <v>228</v>
      </c>
      <c r="E17" s="256"/>
      <c r="F17" s="259"/>
      <c r="G17" s="247" t="s">
        <v>997</v>
      </c>
      <c r="H17" s="1816"/>
      <c r="I17" s="1816"/>
      <c r="J17" s="2394">
        <f>+J18*J19</f>
        <v>4383.3999999999996</v>
      </c>
      <c r="K17" s="1204"/>
      <c r="L17" s="4061"/>
      <c r="M17" s="4061"/>
      <c r="N17" s="4061"/>
      <c r="O17" s="4074"/>
      <c r="P17" s="4074"/>
      <c r="Q17" s="4074"/>
      <c r="R17" s="4074"/>
      <c r="S17" s="4074"/>
      <c r="T17" s="4074"/>
      <c r="U17" s="4074"/>
      <c r="V17" s="4074"/>
      <c r="W17" s="4074"/>
    </row>
    <row r="18" spans="1:23">
      <c r="A18" s="4132"/>
      <c r="B18" s="2502"/>
      <c r="C18" s="246"/>
      <c r="D18" s="2503"/>
      <c r="E18" s="2503"/>
      <c r="F18" s="2504" t="s">
        <v>1663</v>
      </c>
      <c r="G18" s="247" t="s">
        <v>1661</v>
      </c>
      <c r="H18" s="1816"/>
      <c r="I18" s="1816"/>
      <c r="J18" s="2394">
        <f>+G81</f>
        <v>10100</v>
      </c>
      <c r="K18" s="2396" t="s">
        <v>13</v>
      </c>
      <c r="L18" s="4101" t="s">
        <v>2592</v>
      </c>
      <c r="M18" s="4101"/>
      <c r="N18" s="4101"/>
      <c r="O18" s="4074"/>
      <c r="P18" s="4074"/>
      <c r="Q18" s="4074"/>
      <c r="R18" s="4074"/>
      <c r="S18" s="4074"/>
      <c r="T18" s="4074"/>
      <c r="U18" s="4074"/>
      <c r="V18" s="4074"/>
      <c r="W18" s="4074"/>
    </row>
    <row r="19" spans="1:23">
      <c r="A19" s="4132"/>
      <c r="B19" s="2505"/>
      <c r="C19" s="246"/>
      <c r="D19" s="2506"/>
      <c r="E19" s="2507"/>
      <c r="F19" s="2508" t="s">
        <v>1662</v>
      </c>
      <c r="G19" s="2509" t="s">
        <v>1664</v>
      </c>
      <c r="H19" s="1817"/>
      <c r="I19" s="1817"/>
      <c r="J19" s="2395">
        <f>+J81</f>
        <v>0.434</v>
      </c>
      <c r="K19" s="1204"/>
      <c r="L19" s="4061"/>
      <c r="M19" s="4061"/>
      <c r="N19" s="4061"/>
      <c r="O19" s="4074"/>
      <c r="P19" s="4074"/>
      <c r="Q19" s="4074"/>
      <c r="R19" s="4074"/>
      <c r="S19" s="4074"/>
      <c r="T19" s="4074"/>
      <c r="U19" s="4074"/>
      <c r="V19" s="4074"/>
      <c r="W19" s="4074"/>
    </row>
    <row r="20" spans="1:23" ht="15">
      <c r="A20" s="4132"/>
      <c r="B20" s="254"/>
      <c r="C20" s="246"/>
      <c r="D20" s="257" t="s">
        <v>290</v>
      </c>
      <c r="E20" s="258"/>
      <c r="F20" s="248"/>
      <c r="G20" s="247" t="s">
        <v>227</v>
      </c>
      <c r="H20" s="1818"/>
      <c r="I20" s="1816"/>
      <c r="J20" s="2394">
        <f>SUM(J21:J27)</f>
        <v>23940</v>
      </c>
      <c r="K20" s="1204"/>
      <c r="L20" s="4061"/>
      <c r="M20" s="4061"/>
      <c r="N20" s="4061"/>
      <c r="O20" s="4074"/>
      <c r="P20" s="4074"/>
      <c r="Q20" s="4074"/>
      <c r="R20" s="4074"/>
      <c r="S20" s="4074"/>
      <c r="T20" s="4074"/>
      <c r="U20" s="4074"/>
      <c r="V20" s="4074"/>
      <c r="W20" s="4074"/>
    </row>
    <row r="21" spans="1:23" ht="13.5" customHeight="1">
      <c r="A21" s="4132"/>
      <c r="B21" s="254"/>
      <c r="C21" s="254"/>
      <c r="D21" s="246"/>
      <c r="E21" s="660" t="str">
        <f t="shared" ref="E21:E27" si="0">+D82</f>
        <v>灯油</v>
      </c>
      <c r="F21" s="661"/>
      <c r="G21" s="247" t="s">
        <v>227</v>
      </c>
      <c r="H21" s="1818"/>
      <c r="I21" s="1816"/>
      <c r="J21" s="85">
        <f t="shared" ref="J21:J27" si="1">+H82</f>
        <v>0</v>
      </c>
      <c r="K21" s="1204"/>
      <c r="L21" s="4061"/>
      <c r="M21" s="4061"/>
      <c r="N21" s="4061"/>
      <c r="O21" s="4074"/>
      <c r="P21" s="4074"/>
      <c r="Q21" s="4074"/>
      <c r="R21" s="4074"/>
      <c r="S21" s="4074"/>
      <c r="T21" s="4074"/>
      <c r="U21" s="4074"/>
      <c r="V21" s="4074"/>
      <c r="W21" s="4074"/>
    </row>
    <row r="22" spans="1:23">
      <c r="A22" s="4132"/>
      <c r="B22" s="254"/>
      <c r="C22" s="254"/>
      <c r="D22" s="246"/>
      <c r="E22" s="660" t="str">
        <f t="shared" si="0"/>
        <v>A重油</v>
      </c>
      <c r="F22" s="663"/>
      <c r="G22" s="247" t="s">
        <v>997</v>
      </c>
      <c r="H22" s="1818"/>
      <c r="I22" s="1816"/>
      <c r="J22" s="85">
        <f t="shared" si="1"/>
        <v>0</v>
      </c>
      <c r="K22" s="1204"/>
      <c r="L22" s="4061"/>
      <c r="M22" s="4061"/>
      <c r="N22" s="4061"/>
    </row>
    <row r="23" spans="1:23">
      <c r="A23" s="4132"/>
      <c r="B23" s="254"/>
      <c r="C23" s="254"/>
      <c r="D23" s="246"/>
      <c r="E23" s="660" t="str">
        <f t="shared" si="0"/>
        <v>都市ガス</v>
      </c>
      <c r="F23" s="663"/>
      <c r="G23" s="247" t="s">
        <v>997</v>
      </c>
      <c r="H23" s="1818"/>
      <c r="I23" s="1816"/>
      <c r="J23" s="85">
        <f t="shared" si="1"/>
        <v>14904.000000000002</v>
      </c>
      <c r="K23" s="1204"/>
      <c r="L23" s="4061"/>
      <c r="M23" s="4061"/>
      <c r="N23" s="4061"/>
      <c r="O23" s="234" t="s">
        <v>1563</v>
      </c>
    </row>
    <row r="24" spans="1:23">
      <c r="A24" s="4132"/>
      <c r="B24" s="254"/>
      <c r="C24" s="254"/>
      <c r="D24" s="246"/>
      <c r="E24" s="660" t="str">
        <f t="shared" si="0"/>
        <v>液化天然ガス(LNG)</v>
      </c>
      <c r="F24" s="663"/>
      <c r="G24" s="247" t="s">
        <v>997</v>
      </c>
      <c r="H24" s="1818"/>
      <c r="I24" s="1816"/>
      <c r="J24" s="85">
        <f t="shared" si="1"/>
        <v>0</v>
      </c>
      <c r="K24" s="1204"/>
      <c r="L24" s="4061"/>
      <c r="M24" s="4061"/>
      <c r="N24" s="4061"/>
      <c r="O24" s="4135" t="s">
        <v>1718</v>
      </c>
      <c r="P24" s="4136"/>
      <c r="Q24" s="4136"/>
      <c r="R24" s="4136"/>
      <c r="S24" s="4136"/>
      <c r="T24" s="4136"/>
      <c r="U24" s="4136"/>
      <c r="V24" s="4136"/>
      <c r="W24" s="4137"/>
    </row>
    <row r="25" spans="1:23" ht="15">
      <c r="A25" s="4132"/>
      <c r="B25" s="254"/>
      <c r="C25" s="254"/>
      <c r="D25" s="246"/>
      <c r="E25" s="660" t="str">
        <f t="shared" si="0"/>
        <v>液化石油ガス(LPG)</v>
      </c>
      <c r="F25" s="661"/>
      <c r="G25" s="247" t="s">
        <v>227</v>
      </c>
      <c r="H25" s="1818"/>
      <c r="I25" s="1816"/>
      <c r="J25" s="85">
        <f t="shared" si="1"/>
        <v>0</v>
      </c>
      <c r="K25" s="1204"/>
      <c r="L25" s="4061"/>
      <c r="M25" s="4061"/>
      <c r="N25" s="4061"/>
      <c r="O25" s="4073"/>
      <c r="P25" s="4074"/>
      <c r="Q25" s="4074"/>
      <c r="R25" s="4074"/>
      <c r="S25" s="4074"/>
      <c r="T25" s="4074"/>
      <c r="U25" s="4074"/>
      <c r="V25" s="4074"/>
      <c r="W25" s="4075"/>
    </row>
    <row r="26" spans="1:23" ht="15">
      <c r="A26" s="4132"/>
      <c r="B26" s="254"/>
      <c r="C26" s="254"/>
      <c r="D26" s="246"/>
      <c r="E26" s="660" t="str">
        <f t="shared" si="0"/>
        <v>ガソリン</v>
      </c>
      <c r="F26" s="661"/>
      <c r="G26" s="247" t="s">
        <v>227</v>
      </c>
      <c r="H26" s="1818"/>
      <c r="I26" s="1816"/>
      <c r="J26" s="85">
        <f t="shared" si="1"/>
        <v>2748</v>
      </c>
      <c r="K26" s="1204" t="s">
        <v>13</v>
      </c>
      <c r="L26" s="4110" t="s">
        <v>1057</v>
      </c>
      <c r="M26" s="4111"/>
      <c r="N26" s="4112"/>
      <c r="O26" s="4073"/>
      <c r="P26" s="4074"/>
      <c r="Q26" s="4074"/>
      <c r="R26" s="4074"/>
      <c r="S26" s="4074"/>
      <c r="T26" s="4074"/>
      <c r="U26" s="4074"/>
      <c r="V26" s="4074"/>
      <c r="W26" s="4075"/>
    </row>
    <row r="27" spans="1:23" ht="13.5" customHeight="1">
      <c r="A27" s="4132"/>
      <c r="B27" s="254"/>
      <c r="C27" s="254"/>
      <c r="D27" s="246"/>
      <c r="E27" s="660" t="str">
        <f t="shared" si="0"/>
        <v>軽油</v>
      </c>
      <c r="F27" s="661"/>
      <c r="G27" s="247" t="s">
        <v>227</v>
      </c>
      <c r="H27" s="1818"/>
      <c r="I27" s="1816"/>
      <c r="J27" s="85">
        <f t="shared" si="1"/>
        <v>6288</v>
      </c>
      <c r="K27" s="1204" t="s">
        <v>13</v>
      </c>
      <c r="L27" s="4113"/>
      <c r="M27" s="4114"/>
      <c r="N27" s="4115"/>
      <c r="O27" s="4073"/>
      <c r="P27" s="4074"/>
      <c r="Q27" s="4074"/>
      <c r="R27" s="4074"/>
      <c r="S27" s="4074"/>
      <c r="T27" s="4074"/>
      <c r="U27" s="4074"/>
      <c r="V27" s="4074"/>
      <c r="W27" s="4075"/>
    </row>
    <row r="28" spans="1:23">
      <c r="A28" s="4132"/>
      <c r="B28" s="250" t="s">
        <v>1009</v>
      </c>
      <c r="C28" s="742" t="s">
        <v>1103</v>
      </c>
      <c r="D28" s="742"/>
      <c r="E28" s="742"/>
      <c r="F28" s="742"/>
      <c r="G28" s="2354"/>
      <c r="H28" s="2355"/>
      <c r="I28" s="2355"/>
      <c r="J28" s="2355"/>
      <c r="K28" s="2354"/>
      <c r="L28" s="4105"/>
      <c r="M28" s="4105"/>
      <c r="N28" s="4106"/>
      <c r="O28" s="4073"/>
      <c r="P28" s="4074"/>
      <c r="Q28" s="4074"/>
      <c r="R28" s="4074"/>
      <c r="S28" s="4074"/>
      <c r="T28" s="4074"/>
      <c r="U28" s="4074"/>
      <c r="V28" s="4074"/>
      <c r="W28" s="4075"/>
    </row>
    <row r="29" spans="1:23">
      <c r="A29" s="4132"/>
      <c r="B29" s="252" t="s">
        <v>2498</v>
      </c>
      <c r="D29" s="252"/>
      <c r="E29" s="252"/>
      <c r="F29" s="252"/>
      <c r="G29" s="2356"/>
      <c r="H29" s="2357"/>
      <c r="I29" s="2357"/>
      <c r="J29" s="2357"/>
      <c r="K29" s="2356"/>
      <c r="L29" s="2358"/>
      <c r="M29" s="2358"/>
      <c r="N29" s="2359"/>
      <c r="O29" s="4073"/>
      <c r="P29" s="4074"/>
      <c r="Q29" s="4074"/>
      <c r="R29" s="4074"/>
      <c r="S29" s="4074"/>
      <c r="T29" s="4074"/>
      <c r="U29" s="4074"/>
      <c r="V29" s="4074"/>
      <c r="W29" s="4075"/>
    </row>
    <row r="30" spans="1:23" s="1399" customFormat="1">
      <c r="A30" s="4132"/>
      <c r="B30" s="1910"/>
      <c r="C30" s="1911" t="s">
        <v>2499</v>
      </c>
      <c r="D30" s="1911"/>
      <c r="E30" s="1911"/>
      <c r="F30" s="1911"/>
      <c r="G30" s="1912"/>
      <c r="H30" s="1913"/>
      <c r="I30" s="1913"/>
      <c r="J30" s="1913"/>
      <c r="K30" s="1912"/>
      <c r="L30" s="2360"/>
      <c r="M30" s="2360"/>
      <c r="N30" s="2361"/>
      <c r="O30" s="4073"/>
      <c r="P30" s="4074"/>
      <c r="Q30" s="4074"/>
      <c r="R30" s="4074"/>
      <c r="S30" s="4074"/>
      <c r="T30" s="4074"/>
      <c r="U30" s="4074"/>
      <c r="V30" s="4074"/>
      <c r="W30" s="4075"/>
    </row>
    <row r="31" spans="1:23" s="1399" customFormat="1">
      <c r="A31" s="4132"/>
      <c r="B31" s="1910"/>
      <c r="C31" s="1911"/>
      <c r="D31" s="1914" t="s">
        <v>1059</v>
      </c>
      <c r="E31" s="1915"/>
      <c r="F31" s="1916"/>
      <c r="G31" s="1400" t="s">
        <v>1167</v>
      </c>
      <c r="H31" s="2401"/>
      <c r="I31" s="2402"/>
      <c r="J31" s="1917">
        <f>+J101</f>
        <v>0</v>
      </c>
      <c r="K31" s="2396"/>
      <c r="L31" s="4101"/>
      <c r="M31" s="4101"/>
      <c r="N31" s="4101"/>
      <c r="O31" s="4073"/>
      <c r="P31" s="4074"/>
      <c r="Q31" s="4074"/>
      <c r="R31" s="4074"/>
      <c r="S31" s="4074"/>
      <c r="T31" s="4074"/>
      <c r="U31" s="4074"/>
      <c r="V31" s="4074"/>
      <c r="W31" s="4075"/>
    </row>
    <row r="32" spans="1:23" s="1399" customFormat="1">
      <c r="A32" s="4132"/>
      <c r="B32" s="1910"/>
      <c r="C32" s="1911"/>
      <c r="D32" s="1914" t="s">
        <v>1060</v>
      </c>
      <c r="E32" s="1915"/>
      <c r="F32" s="1916"/>
      <c r="G32" s="1400" t="s">
        <v>1167</v>
      </c>
      <c r="H32" s="2401"/>
      <c r="I32" s="2402"/>
      <c r="J32" s="1917">
        <f>+J110</f>
        <v>0</v>
      </c>
      <c r="K32" s="2396"/>
      <c r="L32" s="4101"/>
      <c r="M32" s="4101"/>
      <c r="N32" s="4101"/>
      <c r="O32" s="4073"/>
      <c r="P32" s="4074"/>
      <c r="Q32" s="4074"/>
      <c r="R32" s="4074"/>
      <c r="S32" s="4074"/>
      <c r="T32" s="4074"/>
      <c r="U32" s="4074"/>
      <c r="V32" s="4074"/>
      <c r="W32" s="4075"/>
    </row>
    <row r="33" spans="1:23" s="1399" customFormat="1">
      <c r="A33" s="4132"/>
      <c r="B33" s="1910"/>
      <c r="C33" s="1911"/>
      <c r="D33" s="1914"/>
      <c r="E33" s="1915" t="s">
        <v>1918</v>
      </c>
      <c r="F33" s="1916"/>
      <c r="G33" s="1400" t="s">
        <v>1167</v>
      </c>
      <c r="H33" s="2401"/>
      <c r="I33" s="2402"/>
      <c r="J33" s="1917">
        <f>+J109</f>
        <v>0</v>
      </c>
      <c r="K33" s="2396"/>
      <c r="L33" s="4101"/>
      <c r="M33" s="4101"/>
      <c r="N33" s="4101"/>
      <c r="O33" s="4073"/>
      <c r="P33" s="4074"/>
      <c r="Q33" s="4074"/>
      <c r="R33" s="4074"/>
      <c r="S33" s="4074"/>
      <c r="T33" s="4074"/>
      <c r="U33" s="4074"/>
      <c r="V33" s="4074"/>
      <c r="W33" s="4075"/>
    </row>
    <row r="34" spans="1:23" s="1399" customFormat="1">
      <c r="A34" s="4132"/>
      <c r="B34" s="1910"/>
      <c r="C34" s="1911"/>
      <c r="D34" s="1914" t="s">
        <v>15</v>
      </c>
      <c r="E34" s="1915"/>
      <c r="F34" s="1916"/>
      <c r="G34" s="1400" t="s">
        <v>1167</v>
      </c>
      <c r="H34" s="2401"/>
      <c r="I34" s="2402"/>
      <c r="J34" s="1917">
        <f>+J116</f>
        <v>0</v>
      </c>
      <c r="K34" s="2396"/>
      <c r="L34" s="4101"/>
      <c r="M34" s="4101"/>
      <c r="N34" s="4101"/>
      <c r="O34" s="4073"/>
      <c r="P34" s="4074"/>
      <c r="Q34" s="4074"/>
      <c r="R34" s="4074"/>
      <c r="S34" s="4074"/>
      <c r="T34" s="4074"/>
      <c r="U34" s="4074"/>
      <c r="V34" s="4074"/>
      <c r="W34" s="4075"/>
    </row>
    <row r="35" spans="1:23" s="1399" customFormat="1">
      <c r="A35" s="4132"/>
      <c r="B35" s="1910"/>
      <c r="C35" s="1911"/>
      <c r="D35" s="2293" t="s">
        <v>1061</v>
      </c>
      <c r="E35" s="1915"/>
      <c r="F35" s="1916"/>
      <c r="G35" s="1400" t="s">
        <v>1167</v>
      </c>
      <c r="H35" s="2401"/>
      <c r="I35" s="2402"/>
      <c r="J35" s="1917">
        <f>+J126</f>
        <v>0</v>
      </c>
      <c r="K35" s="2396"/>
      <c r="L35" s="4101"/>
      <c r="M35" s="4101"/>
      <c r="N35" s="4101"/>
      <c r="O35" s="4073"/>
      <c r="P35" s="4074"/>
      <c r="Q35" s="4074"/>
      <c r="R35" s="4074"/>
      <c r="S35" s="4074"/>
      <c r="T35" s="4074"/>
      <c r="U35" s="4074"/>
      <c r="V35" s="4074"/>
      <c r="W35" s="4075"/>
    </row>
    <row r="36" spans="1:23" s="1399" customFormat="1">
      <c r="A36" s="4132"/>
      <c r="B36" s="1910"/>
      <c r="C36" s="1911"/>
      <c r="D36" s="1914"/>
      <c r="E36" s="1915" t="s">
        <v>1918</v>
      </c>
      <c r="F36" s="1916"/>
      <c r="G36" s="1400" t="s">
        <v>1167</v>
      </c>
      <c r="H36" s="2401"/>
      <c r="I36" s="2402"/>
      <c r="J36" s="1917">
        <f>+J125</f>
        <v>0</v>
      </c>
      <c r="K36" s="2396"/>
      <c r="L36" s="4101"/>
      <c r="M36" s="4101"/>
      <c r="N36" s="4101"/>
      <c r="O36" s="4073"/>
      <c r="P36" s="4074"/>
      <c r="Q36" s="4074"/>
      <c r="R36" s="4074"/>
      <c r="S36" s="4074"/>
      <c r="T36" s="4074"/>
      <c r="U36" s="4074"/>
      <c r="V36" s="4074"/>
      <c r="W36" s="4075"/>
    </row>
    <row r="37" spans="1:23" s="1399" customFormat="1">
      <c r="A37" s="4132"/>
      <c r="B37" s="1910"/>
      <c r="C37" s="1911" t="s">
        <v>2500</v>
      </c>
      <c r="D37" s="1911"/>
      <c r="E37" s="1911"/>
      <c r="F37" s="1911"/>
      <c r="G37" s="1912"/>
      <c r="H37" s="1913"/>
      <c r="I37" s="1913"/>
      <c r="J37" s="1913"/>
      <c r="K37" s="2397"/>
      <c r="L37" s="2398"/>
      <c r="M37" s="2398"/>
      <c r="N37" s="2399"/>
      <c r="O37" s="4073"/>
      <c r="P37" s="4074"/>
      <c r="Q37" s="4074"/>
      <c r="R37" s="4074"/>
      <c r="S37" s="4074"/>
      <c r="T37" s="4074"/>
      <c r="U37" s="4074"/>
      <c r="V37" s="4074"/>
      <c r="W37" s="4075"/>
    </row>
    <row r="38" spans="1:23" s="1399" customFormat="1">
      <c r="A38" s="4132"/>
      <c r="B38" s="1910"/>
      <c r="C38" s="1911"/>
      <c r="D38" s="4095" t="s">
        <v>1059</v>
      </c>
      <c r="E38" s="4096"/>
      <c r="F38" s="2352" t="s">
        <v>2484</v>
      </c>
      <c r="G38" s="1400" t="s">
        <v>1167</v>
      </c>
      <c r="H38" s="2401"/>
      <c r="I38" s="2402"/>
      <c r="J38" s="1917">
        <f>+J136</f>
        <v>0</v>
      </c>
      <c r="K38" s="2396"/>
      <c r="L38" s="4101"/>
      <c r="M38" s="4101"/>
      <c r="N38" s="4101"/>
      <c r="O38" s="4073"/>
      <c r="P38" s="4074"/>
      <c r="Q38" s="4074"/>
      <c r="R38" s="4074"/>
      <c r="S38" s="4074"/>
      <c r="T38" s="4074"/>
      <c r="U38" s="4074"/>
      <c r="V38" s="4074"/>
      <c r="W38" s="4075"/>
    </row>
    <row r="39" spans="1:23" s="1399" customFormat="1">
      <c r="A39" s="4132"/>
      <c r="B39" s="1910"/>
      <c r="C39" s="1911"/>
      <c r="D39" s="4097"/>
      <c r="E39" s="4098"/>
      <c r="F39" s="2352" t="s">
        <v>2496</v>
      </c>
      <c r="G39" s="1400"/>
      <c r="H39" s="2401"/>
      <c r="I39" s="2402"/>
      <c r="J39" s="1917">
        <f>+J142</f>
        <v>0</v>
      </c>
      <c r="K39" s="2396"/>
      <c r="L39" s="4101"/>
      <c r="M39" s="4101"/>
      <c r="N39" s="4101"/>
      <c r="O39" s="4073"/>
      <c r="P39" s="4074"/>
      <c r="Q39" s="4074"/>
      <c r="R39" s="4074"/>
      <c r="S39" s="4074"/>
      <c r="T39" s="4074"/>
      <c r="U39" s="4074"/>
      <c r="V39" s="4074"/>
      <c r="W39" s="4075"/>
    </row>
    <row r="40" spans="1:23" s="1399" customFormat="1">
      <c r="A40" s="4132"/>
      <c r="B40" s="1910"/>
      <c r="C40" s="1911"/>
      <c r="D40" s="4099"/>
      <c r="E40" s="4100"/>
      <c r="F40" s="2353" t="s">
        <v>2497</v>
      </c>
      <c r="G40" s="1400"/>
      <c r="H40" s="2401"/>
      <c r="I40" s="2402"/>
      <c r="J40" s="1917">
        <f>+J143</f>
        <v>0</v>
      </c>
      <c r="K40" s="2396"/>
      <c r="L40" s="4101"/>
      <c r="M40" s="4101"/>
      <c r="N40" s="4101"/>
      <c r="O40" s="4073"/>
      <c r="P40" s="4074"/>
      <c r="Q40" s="4074"/>
      <c r="R40" s="4074"/>
      <c r="S40" s="4074"/>
      <c r="T40" s="4074"/>
      <c r="U40" s="4074"/>
      <c r="V40" s="4074"/>
      <c r="W40" s="4075"/>
    </row>
    <row r="41" spans="1:23" s="1399" customFormat="1">
      <c r="A41" s="4132"/>
      <c r="B41" s="1910"/>
      <c r="C41" s="1911"/>
      <c r="D41" s="1914" t="s">
        <v>1060</v>
      </c>
      <c r="E41" s="1915"/>
      <c r="F41" s="1916"/>
      <c r="G41" s="1400" t="s">
        <v>1167</v>
      </c>
      <c r="H41" s="2401"/>
      <c r="I41" s="2402"/>
      <c r="J41" s="1917">
        <f>+J155</f>
        <v>0</v>
      </c>
      <c r="K41" s="2396"/>
      <c r="L41" s="4101"/>
      <c r="M41" s="4101"/>
      <c r="N41" s="4101"/>
      <c r="O41" s="4073"/>
      <c r="P41" s="4074"/>
      <c r="Q41" s="4074"/>
      <c r="R41" s="4074"/>
      <c r="S41" s="4074"/>
      <c r="T41" s="4074"/>
      <c r="U41" s="4074"/>
      <c r="V41" s="4074"/>
      <c r="W41" s="4075"/>
    </row>
    <row r="42" spans="1:23" s="1399" customFormat="1">
      <c r="A42" s="4132"/>
      <c r="B42" s="1910"/>
      <c r="C42" s="1911"/>
      <c r="D42" s="1914"/>
      <c r="E42" s="1915" t="s">
        <v>1918</v>
      </c>
      <c r="F42" s="1916"/>
      <c r="G42" s="1400" t="s">
        <v>1167</v>
      </c>
      <c r="H42" s="2401"/>
      <c r="I42" s="2402"/>
      <c r="J42" s="1917">
        <f>+J154</f>
        <v>0</v>
      </c>
      <c r="K42" s="2396"/>
      <c r="L42" s="4101"/>
      <c r="M42" s="4101"/>
      <c r="N42" s="4101"/>
      <c r="O42" s="4073"/>
      <c r="P42" s="4074"/>
      <c r="Q42" s="4074"/>
      <c r="R42" s="4074"/>
      <c r="S42" s="4074"/>
      <c r="T42" s="4074"/>
      <c r="U42" s="4074"/>
      <c r="V42" s="4074"/>
      <c r="W42" s="4075"/>
    </row>
    <row r="43" spans="1:23" s="1399" customFormat="1">
      <c r="A43" s="4132"/>
      <c r="B43" s="1910"/>
      <c r="C43" s="1911"/>
      <c r="D43" s="2293" t="s">
        <v>1061</v>
      </c>
      <c r="E43" s="1915"/>
      <c r="F43" s="1916"/>
      <c r="G43" s="1400" t="s">
        <v>1167</v>
      </c>
      <c r="H43" s="2401"/>
      <c r="I43" s="2402"/>
      <c r="J43" s="1917">
        <f>+J159</f>
        <v>0</v>
      </c>
      <c r="K43" s="2396"/>
      <c r="L43" s="4101"/>
      <c r="M43" s="4101"/>
      <c r="N43" s="4101"/>
      <c r="O43" s="4073"/>
      <c r="P43" s="4074"/>
      <c r="Q43" s="4074"/>
      <c r="R43" s="4074"/>
      <c r="S43" s="4074"/>
      <c r="T43" s="4074"/>
      <c r="U43" s="4074"/>
      <c r="V43" s="4074"/>
      <c r="W43" s="4075"/>
    </row>
    <row r="44" spans="1:23" s="1399" customFormat="1">
      <c r="A44" s="4132"/>
      <c r="B44" s="1910"/>
      <c r="C44" s="1911"/>
      <c r="D44" s="2293" t="s">
        <v>1127</v>
      </c>
      <c r="E44" s="1915"/>
      <c r="F44" s="1916"/>
      <c r="G44" s="1400" t="s">
        <v>1167</v>
      </c>
      <c r="H44" s="2401"/>
      <c r="I44" s="2402"/>
      <c r="J44" s="1917">
        <f>+J166</f>
        <v>0</v>
      </c>
      <c r="K44" s="2396"/>
      <c r="L44" s="4101"/>
      <c r="M44" s="4101"/>
      <c r="N44" s="4101"/>
      <c r="O44" s="4073"/>
      <c r="P44" s="4074"/>
      <c r="Q44" s="4074"/>
      <c r="R44" s="4074"/>
      <c r="S44" s="4074"/>
      <c r="T44" s="4074"/>
      <c r="U44" s="4074"/>
      <c r="V44" s="4074"/>
      <c r="W44" s="4075"/>
    </row>
    <row r="45" spans="1:23" s="1399" customFormat="1">
      <c r="A45" s="4132"/>
      <c r="B45" s="1910"/>
      <c r="C45" s="1911" t="s">
        <v>2501</v>
      </c>
      <c r="D45" s="1911"/>
      <c r="E45" s="1911"/>
      <c r="F45" s="1911"/>
      <c r="G45" s="1912"/>
      <c r="H45" s="1913"/>
      <c r="I45" s="1913"/>
      <c r="J45" s="1913"/>
      <c r="K45" s="1913"/>
      <c r="L45" s="1913"/>
      <c r="M45" s="1913"/>
      <c r="N45" s="2400"/>
      <c r="O45" s="4073"/>
      <c r="P45" s="4074"/>
      <c r="Q45" s="4074"/>
      <c r="R45" s="4074"/>
      <c r="S45" s="4074"/>
      <c r="T45" s="4074"/>
      <c r="U45" s="4074"/>
      <c r="V45" s="4074"/>
      <c r="W45" s="4075"/>
    </row>
    <row r="46" spans="1:23" s="1399" customFormat="1">
      <c r="A46" s="4132"/>
      <c r="B46" s="1910"/>
      <c r="C46" s="1911"/>
      <c r="D46" s="1914"/>
      <c r="E46" s="1915"/>
      <c r="F46" s="1916"/>
      <c r="G46" s="1400" t="s">
        <v>1167</v>
      </c>
      <c r="H46" s="2401"/>
      <c r="I46" s="2402"/>
      <c r="J46" s="1917">
        <f>+J174</f>
        <v>0</v>
      </c>
      <c r="K46" s="2396"/>
      <c r="L46" s="4107"/>
      <c r="M46" s="4108"/>
      <c r="N46" s="4109"/>
      <c r="O46" s="4073"/>
      <c r="P46" s="4074"/>
      <c r="Q46" s="4074"/>
      <c r="R46" s="4074"/>
      <c r="S46" s="4074"/>
      <c r="T46" s="4074"/>
      <c r="U46" s="4074"/>
      <c r="V46" s="4074"/>
      <c r="W46" s="4075"/>
    </row>
    <row r="47" spans="1:23" s="1399" customFormat="1">
      <c r="A47" s="4132"/>
      <c r="B47" s="1910"/>
      <c r="C47" s="1911" t="s">
        <v>2502</v>
      </c>
      <c r="D47" s="1911"/>
      <c r="E47" s="1911"/>
      <c r="F47" s="1911"/>
      <c r="G47" s="1912"/>
      <c r="H47" s="1913"/>
      <c r="I47" s="1913"/>
      <c r="J47" s="1913"/>
      <c r="K47" s="1912"/>
      <c r="L47" s="2360"/>
      <c r="M47" s="2360"/>
      <c r="N47" s="2361"/>
      <c r="O47" s="4073"/>
      <c r="P47" s="4074"/>
      <c r="Q47" s="4074"/>
      <c r="R47" s="4074"/>
      <c r="S47" s="4074"/>
      <c r="T47" s="4074"/>
      <c r="U47" s="4074"/>
      <c r="V47" s="4074"/>
      <c r="W47" s="4075"/>
    </row>
    <row r="48" spans="1:23" s="1399" customFormat="1">
      <c r="A48" s="4132"/>
      <c r="B48" s="1910"/>
      <c r="C48" s="1911"/>
      <c r="D48" s="1914"/>
      <c r="E48" s="1915"/>
      <c r="F48" s="1916"/>
      <c r="G48" s="1400" t="s">
        <v>1167</v>
      </c>
      <c r="H48" s="2401"/>
      <c r="I48" s="2402"/>
      <c r="J48" s="1917">
        <f>+J182</f>
        <v>0</v>
      </c>
      <c r="K48" s="2396"/>
      <c r="L48" s="4101"/>
      <c r="M48" s="4101"/>
      <c r="N48" s="4101"/>
      <c r="O48" s="4073"/>
      <c r="P48" s="4074"/>
      <c r="Q48" s="4074"/>
      <c r="R48" s="4074"/>
      <c r="S48" s="4074"/>
      <c r="T48" s="4074"/>
      <c r="U48" s="4074"/>
      <c r="V48" s="4074"/>
      <c r="W48" s="4075"/>
    </row>
    <row r="49" spans="1:23" s="1399" customFormat="1">
      <c r="A49" s="4132"/>
      <c r="B49" s="252" t="s">
        <v>2505</v>
      </c>
      <c r="C49" s="1911"/>
      <c r="D49" s="1911"/>
      <c r="E49" s="1911"/>
      <c r="F49" s="1911"/>
      <c r="G49" s="1912"/>
      <c r="H49" s="1913"/>
      <c r="I49" s="1913"/>
      <c r="J49" s="1913"/>
      <c r="K49" s="1912"/>
      <c r="L49" s="2360"/>
      <c r="M49" s="2360"/>
      <c r="N49" s="2361"/>
      <c r="O49" s="4073"/>
      <c r="P49" s="4074"/>
      <c r="Q49" s="4074"/>
      <c r="R49" s="4074"/>
      <c r="S49" s="4074"/>
      <c r="T49" s="4074"/>
      <c r="U49" s="4074"/>
      <c r="V49" s="4074"/>
      <c r="W49" s="4075"/>
    </row>
    <row r="50" spans="1:23">
      <c r="A50" s="4132"/>
      <c r="B50" s="252"/>
      <c r="C50" s="255" t="s">
        <v>435</v>
      </c>
      <c r="D50" s="256"/>
      <c r="E50" s="256"/>
      <c r="F50" s="248" t="s">
        <v>281</v>
      </c>
      <c r="G50" s="247" t="str">
        <f>+J184</f>
        <v>ｔ</v>
      </c>
      <c r="H50" s="1818"/>
      <c r="I50" s="1819"/>
      <c r="J50" s="85">
        <f>SUM(J51:J53)</f>
        <v>1200</v>
      </c>
      <c r="K50" s="1204"/>
      <c r="L50" s="4061"/>
      <c r="M50" s="4061"/>
      <c r="N50" s="4061"/>
      <c r="O50" s="4073"/>
      <c r="P50" s="4074"/>
      <c r="Q50" s="4074"/>
      <c r="R50" s="4074"/>
      <c r="S50" s="4074"/>
      <c r="T50" s="4074"/>
      <c r="U50" s="4074"/>
      <c r="V50" s="4074"/>
      <c r="W50" s="4075"/>
    </row>
    <row r="51" spans="1:23">
      <c r="A51" s="4132"/>
      <c r="B51" s="254"/>
      <c r="C51" s="261"/>
      <c r="D51" s="4092" t="s">
        <v>782</v>
      </c>
      <c r="E51" s="4093"/>
      <c r="F51" s="4094"/>
      <c r="G51" s="247" t="str">
        <f t="shared" ref="G51:G58" si="2">+G50</f>
        <v>ｔ</v>
      </c>
      <c r="H51" s="1818"/>
      <c r="I51" s="1819"/>
      <c r="J51" s="85">
        <f>+F195</f>
        <v>0</v>
      </c>
      <c r="K51" s="1204"/>
      <c r="L51" s="4061"/>
      <c r="M51" s="4061"/>
      <c r="N51" s="4061"/>
      <c r="O51" s="4073"/>
      <c r="P51" s="4074"/>
      <c r="Q51" s="4074"/>
      <c r="R51" s="4074"/>
      <c r="S51" s="4074"/>
      <c r="T51" s="4074"/>
      <c r="U51" s="4074"/>
      <c r="V51" s="4074"/>
      <c r="W51" s="4075"/>
    </row>
    <row r="52" spans="1:23">
      <c r="A52" s="4132"/>
      <c r="B52" s="254"/>
      <c r="C52" s="261"/>
      <c r="D52" s="4086" t="s">
        <v>16</v>
      </c>
      <c r="E52" s="4087"/>
      <c r="F52" s="4088"/>
      <c r="G52" s="247" t="str">
        <f t="shared" si="2"/>
        <v>ｔ</v>
      </c>
      <c r="H52" s="1818"/>
      <c r="I52" s="1819"/>
      <c r="J52" s="85">
        <f>+H195</f>
        <v>1200</v>
      </c>
      <c r="K52" s="1204" t="s">
        <v>13</v>
      </c>
      <c r="L52" s="4061" t="s">
        <v>43</v>
      </c>
      <c r="M52" s="4061"/>
      <c r="N52" s="4061"/>
      <c r="O52" s="4073"/>
      <c r="P52" s="4074"/>
      <c r="Q52" s="4074"/>
      <c r="R52" s="4074"/>
      <c r="S52" s="4074"/>
      <c r="T52" s="4074"/>
      <c r="U52" s="4074"/>
      <c r="V52" s="4074"/>
      <c r="W52" s="4075"/>
    </row>
    <row r="53" spans="1:23">
      <c r="A53" s="4132"/>
      <c r="B53" s="252"/>
      <c r="C53" s="261"/>
      <c r="D53" s="4089" t="s">
        <v>15</v>
      </c>
      <c r="E53" s="4090"/>
      <c r="F53" s="4091"/>
      <c r="G53" s="247" t="str">
        <f t="shared" si="2"/>
        <v>ｔ</v>
      </c>
      <c r="H53" s="1818"/>
      <c r="I53" s="1819"/>
      <c r="J53" s="85">
        <f>+I195</f>
        <v>0</v>
      </c>
      <c r="K53" s="1204"/>
      <c r="L53" s="4061"/>
      <c r="M53" s="4061"/>
      <c r="N53" s="4061"/>
      <c r="O53" s="4073"/>
      <c r="P53" s="4074"/>
      <c r="Q53" s="4074"/>
      <c r="R53" s="4074"/>
      <c r="S53" s="4074"/>
      <c r="T53" s="4074"/>
      <c r="U53" s="4074"/>
      <c r="V53" s="4074"/>
      <c r="W53" s="4075"/>
    </row>
    <row r="54" spans="1:23">
      <c r="A54" s="4132"/>
      <c r="B54" s="252"/>
      <c r="C54" s="266"/>
      <c r="D54" s="4089" t="s">
        <v>998</v>
      </c>
      <c r="E54" s="4090"/>
      <c r="F54" s="4091"/>
      <c r="G54" s="247" t="s">
        <v>1010</v>
      </c>
      <c r="H54" s="1820"/>
      <c r="I54" s="1820"/>
      <c r="J54" s="664">
        <f>+J51/(J51+J52+J53)</f>
        <v>0</v>
      </c>
      <c r="K54" s="1204"/>
      <c r="L54" s="4061"/>
      <c r="M54" s="4061"/>
      <c r="N54" s="4061"/>
      <c r="O54" s="4073"/>
      <c r="P54" s="4074"/>
      <c r="Q54" s="4074"/>
      <c r="R54" s="4074"/>
      <c r="S54" s="4074"/>
      <c r="T54" s="4074"/>
      <c r="U54" s="4074"/>
      <c r="V54" s="4074"/>
      <c r="W54" s="4075"/>
    </row>
    <row r="55" spans="1:23">
      <c r="A55" s="4132"/>
      <c r="B55" s="246"/>
      <c r="C55" s="255" t="s">
        <v>436</v>
      </c>
      <c r="D55" s="256"/>
      <c r="E55" s="256"/>
      <c r="F55" s="248" t="s">
        <v>281</v>
      </c>
      <c r="G55" s="247" t="str">
        <f>+G53</f>
        <v>ｔ</v>
      </c>
      <c r="H55" s="1821"/>
      <c r="I55" s="1822"/>
      <c r="J55" s="263">
        <f>SUM(J56:J58)</f>
        <v>0</v>
      </c>
      <c r="K55" s="1206"/>
      <c r="L55" s="4061"/>
      <c r="M55" s="4061"/>
      <c r="N55" s="4061"/>
      <c r="O55" s="4073"/>
      <c r="P55" s="4074"/>
      <c r="Q55" s="4074"/>
      <c r="R55" s="4074"/>
      <c r="S55" s="4074"/>
      <c r="T55" s="4074"/>
      <c r="U55" s="4074"/>
      <c r="V55" s="4074"/>
      <c r="W55" s="4075"/>
    </row>
    <row r="56" spans="1:23">
      <c r="A56" s="4132"/>
      <c r="B56" s="246"/>
      <c r="C56" s="261"/>
      <c r="D56" s="4092" t="s">
        <v>782</v>
      </c>
      <c r="E56" s="4093"/>
      <c r="F56" s="4094"/>
      <c r="G56" s="247" t="str">
        <f t="shared" si="2"/>
        <v>ｔ</v>
      </c>
      <c r="H56" s="1821"/>
      <c r="I56" s="1822"/>
      <c r="J56" s="263">
        <f>+F207</f>
        <v>0</v>
      </c>
      <c r="K56" s="1206"/>
      <c r="L56" s="4061"/>
      <c r="M56" s="4061"/>
      <c r="N56" s="4061"/>
      <c r="O56" s="4073"/>
      <c r="P56" s="4074"/>
      <c r="Q56" s="4074"/>
      <c r="R56" s="4074"/>
      <c r="S56" s="4074"/>
      <c r="T56" s="4074"/>
      <c r="U56" s="4074"/>
      <c r="V56" s="4074"/>
      <c r="W56" s="4075"/>
    </row>
    <row r="57" spans="1:23">
      <c r="A57" s="4132"/>
      <c r="B57" s="246"/>
      <c r="C57" s="261"/>
      <c r="D57" s="4086" t="s">
        <v>16</v>
      </c>
      <c r="E57" s="4087"/>
      <c r="F57" s="4088"/>
      <c r="G57" s="247" t="str">
        <f t="shared" si="2"/>
        <v>ｔ</v>
      </c>
      <c r="H57" s="1821"/>
      <c r="I57" s="1822"/>
      <c r="J57" s="263">
        <f>+H207</f>
        <v>0</v>
      </c>
      <c r="K57" s="1204" t="s">
        <v>852</v>
      </c>
      <c r="L57" s="4061" t="s">
        <v>1646</v>
      </c>
      <c r="M57" s="4061"/>
      <c r="N57" s="4061"/>
      <c r="O57" s="4073"/>
      <c r="P57" s="4074"/>
      <c r="Q57" s="4074"/>
      <c r="R57" s="4074"/>
      <c r="S57" s="4074"/>
      <c r="T57" s="4074"/>
      <c r="U57" s="4074"/>
      <c r="V57" s="4074"/>
      <c r="W57" s="4075"/>
    </row>
    <row r="58" spans="1:23" ht="13.5" customHeight="1">
      <c r="A58" s="4132"/>
      <c r="B58" s="265"/>
      <c r="C58" s="261"/>
      <c r="D58" s="4086" t="s">
        <v>15</v>
      </c>
      <c r="E58" s="4087"/>
      <c r="F58" s="4088"/>
      <c r="G58" s="247" t="str">
        <f t="shared" si="2"/>
        <v>ｔ</v>
      </c>
      <c r="H58" s="1823"/>
      <c r="I58" s="1822"/>
      <c r="J58" s="665">
        <f>+I207</f>
        <v>0</v>
      </c>
      <c r="K58" s="1207"/>
      <c r="L58" s="4061"/>
      <c r="M58" s="4061"/>
      <c r="N58" s="4061"/>
      <c r="O58" s="4073"/>
      <c r="P58" s="4074"/>
      <c r="Q58" s="4074"/>
      <c r="R58" s="4074"/>
      <c r="S58" s="4074"/>
      <c r="T58" s="4074"/>
      <c r="U58" s="4074"/>
      <c r="V58" s="4074"/>
      <c r="W58" s="4075"/>
    </row>
    <row r="59" spans="1:23">
      <c r="A59" s="4133"/>
      <c r="B59" s="267"/>
      <c r="C59" s="264"/>
      <c r="D59" s="4086" t="s">
        <v>998</v>
      </c>
      <c r="E59" s="4087"/>
      <c r="F59" s="4088"/>
      <c r="G59" s="247" t="s">
        <v>1010</v>
      </c>
      <c r="H59" s="1820"/>
      <c r="I59" s="1820"/>
      <c r="J59" s="664" t="e">
        <f>+J56/(J56+J57+J58)</f>
        <v>#DIV/0!</v>
      </c>
      <c r="K59" s="1204"/>
      <c r="L59" s="4061"/>
      <c r="M59" s="4061"/>
      <c r="N59" s="4061"/>
      <c r="O59" s="4073"/>
      <c r="P59" s="4074"/>
      <c r="Q59" s="4074"/>
      <c r="R59" s="4074"/>
      <c r="S59" s="4074"/>
      <c r="T59" s="4074"/>
      <c r="U59" s="4074"/>
      <c r="V59" s="4074"/>
      <c r="W59" s="4075"/>
    </row>
    <row r="60" spans="1:23">
      <c r="A60" s="4067" t="s">
        <v>1012</v>
      </c>
      <c r="B60" s="268" t="s">
        <v>1011</v>
      </c>
      <c r="C60" s="4070" t="s">
        <v>437</v>
      </c>
      <c r="D60" s="4070"/>
      <c r="E60" s="4070"/>
      <c r="F60" s="4070"/>
      <c r="H60" s="1824"/>
      <c r="I60" s="1824"/>
      <c r="J60" s="277"/>
      <c r="K60" s="1205"/>
      <c r="L60" s="4071"/>
      <c r="M60" s="4071"/>
      <c r="N60" s="4072"/>
      <c r="O60" s="4073" t="s">
        <v>1566</v>
      </c>
      <c r="P60" s="4074"/>
      <c r="Q60" s="4074"/>
      <c r="R60" s="4074"/>
      <c r="S60" s="4074"/>
      <c r="T60" s="4074"/>
      <c r="U60" s="4074"/>
      <c r="V60" s="4074"/>
      <c r="W60" s="4075"/>
    </row>
    <row r="61" spans="1:23" ht="13.15" customHeight="1">
      <c r="A61" s="4068"/>
      <c r="B61" s="237"/>
      <c r="C61" s="246"/>
      <c r="D61" s="246"/>
      <c r="E61" s="246"/>
      <c r="F61" s="262" t="s">
        <v>999</v>
      </c>
      <c r="G61" s="241" t="s">
        <v>1000</v>
      </c>
      <c r="H61" s="1821"/>
      <c r="I61" s="1822"/>
      <c r="J61" s="666">
        <f>SUM(J62:J64)</f>
        <v>1200</v>
      </c>
      <c r="K61" s="1208"/>
      <c r="L61" s="4061"/>
      <c r="M61" s="4061"/>
      <c r="N61" s="4061"/>
      <c r="O61" s="4073"/>
      <c r="P61" s="4074"/>
      <c r="Q61" s="4074"/>
      <c r="R61" s="4074"/>
      <c r="S61" s="4074"/>
      <c r="T61" s="4074"/>
      <c r="U61" s="4074"/>
      <c r="V61" s="4074"/>
      <c r="W61" s="4075"/>
    </row>
    <row r="62" spans="1:23">
      <c r="A62" s="4068"/>
      <c r="C62" s="246"/>
      <c r="D62" s="4076" t="s">
        <v>47</v>
      </c>
      <c r="E62" s="4077"/>
      <c r="F62" s="4078"/>
      <c r="G62" s="241" t="s">
        <v>572</v>
      </c>
      <c r="H62" s="1821"/>
      <c r="I62" s="1825"/>
      <c r="J62" s="666">
        <f>+G225+I225</f>
        <v>1200</v>
      </c>
      <c r="K62" s="1204" t="s">
        <v>13</v>
      </c>
      <c r="L62" s="4061" t="s">
        <v>1001</v>
      </c>
      <c r="M62" s="4061"/>
      <c r="N62" s="4061"/>
      <c r="O62" s="4073"/>
      <c r="P62" s="4074"/>
      <c r="Q62" s="4074"/>
      <c r="R62" s="4074"/>
      <c r="S62" s="4074"/>
      <c r="T62" s="4074"/>
      <c r="U62" s="4074"/>
      <c r="V62" s="4074"/>
      <c r="W62" s="4075"/>
    </row>
    <row r="63" spans="1:23">
      <c r="A63" s="4068"/>
      <c r="C63" s="246"/>
      <c r="D63" s="4076" t="s">
        <v>48</v>
      </c>
      <c r="E63" s="4077"/>
      <c r="F63" s="4078"/>
      <c r="G63" s="241" t="s">
        <v>572</v>
      </c>
      <c r="H63" s="1821"/>
      <c r="I63" s="1825"/>
      <c r="J63" s="666">
        <f>+G226+I226</f>
        <v>0</v>
      </c>
      <c r="K63" s="1208"/>
      <c r="L63" s="4061"/>
      <c r="M63" s="4061"/>
      <c r="N63" s="4061"/>
      <c r="O63" s="4073"/>
      <c r="P63" s="4074"/>
      <c r="Q63" s="4074"/>
      <c r="R63" s="4074"/>
      <c r="S63" s="4074"/>
      <c r="T63" s="4074"/>
      <c r="U63" s="4074"/>
      <c r="V63" s="4074"/>
      <c r="W63" s="4075"/>
    </row>
    <row r="64" spans="1:23">
      <c r="A64" s="4068"/>
      <c r="B64" s="269"/>
      <c r="C64" s="260"/>
      <c r="D64" s="4076" t="s">
        <v>49</v>
      </c>
      <c r="E64" s="4077"/>
      <c r="F64" s="4078"/>
      <c r="G64" s="241"/>
      <c r="H64" s="1821"/>
      <c r="I64" s="1825"/>
      <c r="J64" s="666">
        <f>+G227+I227</f>
        <v>0</v>
      </c>
      <c r="K64" s="1208"/>
      <c r="L64" s="4061"/>
      <c r="M64" s="4061"/>
      <c r="N64" s="4061"/>
      <c r="O64" s="4073"/>
      <c r="P64" s="4074"/>
      <c r="Q64" s="4074"/>
      <c r="R64" s="4074"/>
      <c r="S64" s="4074"/>
      <c r="T64" s="4074"/>
      <c r="U64" s="4074"/>
      <c r="V64" s="4074"/>
      <c r="W64" s="4075"/>
    </row>
    <row r="65" spans="1:23">
      <c r="A65" s="4068"/>
      <c r="B65" s="270" t="s">
        <v>1013</v>
      </c>
      <c r="C65" s="270" t="s">
        <v>438</v>
      </c>
      <c r="D65" s="246"/>
      <c r="E65" s="668"/>
      <c r="F65" s="668"/>
      <c r="G65" s="284"/>
      <c r="H65" s="1826"/>
      <c r="I65" s="1826"/>
      <c r="J65" s="669"/>
      <c r="K65" s="1209"/>
      <c r="L65" s="4062"/>
      <c r="M65" s="4062"/>
      <c r="N65" s="4063"/>
      <c r="O65" s="4073"/>
      <c r="P65" s="4074"/>
      <c r="Q65" s="4074"/>
      <c r="R65" s="4074"/>
      <c r="S65" s="4074"/>
      <c r="T65" s="4074"/>
      <c r="U65" s="4074"/>
      <c r="V65" s="4074"/>
      <c r="W65" s="4075"/>
    </row>
    <row r="66" spans="1:23">
      <c r="A66" s="4068"/>
      <c r="C66" s="246"/>
      <c r="D66" s="4064" t="str">
        <f>+D237</f>
        <v>トルエン</v>
      </c>
      <c r="E66" s="4065"/>
      <c r="F66" s="4066"/>
      <c r="G66" s="241" t="s">
        <v>669</v>
      </c>
      <c r="H66" s="1821"/>
      <c r="I66" s="1822"/>
      <c r="J66" s="666">
        <f>+I237</f>
        <v>210</v>
      </c>
      <c r="K66" s="1204" t="s">
        <v>13</v>
      </c>
      <c r="L66" s="4061" t="s">
        <v>44</v>
      </c>
      <c r="M66" s="4061"/>
      <c r="N66" s="4061"/>
      <c r="O66" s="4073"/>
      <c r="P66" s="4074"/>
      <c r="Q66" s="4074"/>
      <c r="R66" s="4074"/>
      <c r="S66" s="4074"/>
      <c r="T66" s="4074"/>
      <c r="U66" s="4074"/>
      <c r="V66" s="4074"/>
      <c r="W66" s="4075"/>
    </row>
    <row r="67" spans="1:23">
      <c r="A67" s="4068"/>
      <c r="C67" s="246"/>
      <c r="D67" s="4064">
        <f>+D238</f>
        <v>0</v>
      </c>
      <c r="E67" s="4065"/>
      <c r="F67" s="4066"/>
      <c r="G67" s="241" t="s">
        <v>669</v>
      </c>
      <c r="H67" s="1821"/>
      <c r="I67" s="1822"/>
      <c r="J67" s="666">
        <f>+I238</f>
        <v>0</v>
      </c>
      <c r="K67" s="1204"/>
      <c r="L67" s="1210"/>
      <c r="M67" s="1798"/>
      <c r="N67" s="1799"/>
      <c r="O67" s="4073"/>
      <c r="P67" s="4074"/>
      <c r="Q67" s="4074"/>
      <c r="R67" s="4074"/>
      <c r="S67" s="4074"/>
      <c r="T67" s="4074"/>
      <c r="U67" s="4074"/>
      <c r="V67" s="4074"/>
      <c r="W67" s="4075"/>
    </row>
    <row r="68" spans="1:23">
      <c r="A68" s="4069"/>
      <c r="B68" s="269"/>
      <c r="C68" s="667"/>
      <c r="D68" s="4064">
        <f>+D239</f>
        <v>0</v>
      </c>
      <c r="E68" s="4065"/>
      <c r="F68" s="4066"/>
      <c r="G68" s="241" t="s">
        <v>669</v>
      </c>
      <c r="H68" s="1821"/>
      <c r="I68" s="1822"/>
      <c r="J68" s="666">
        <f>+I239</f>
        <v>0</v>
      </c>
      <c r="K68" s="1204"/>
      <c r="L68" s="1210"/>
      <c r="M68" s="1798"/>
      <c r="N68" s="1799"/>
      <c r="O68" s="4073"/>
      <c r="P68" s="4074"/>
      <c r="Q68" s="4074"/>
      <c r="R68" s="4074"/>
      <c r="S68" s="4074"/>
      <c r="T68" s="4074"/>
      <c r="U68" s="4074"/>
      <c r="V68" s="4074"/>
      <c r="W68" s="4075"/>
    </row>
    <row r="69" spans="1:23">
      <c r="B69" s="234" t="s">
        <v>37</v>
      </c>
      <c r="O69" s="4073"/>
      <c r="P69" s="4074"/>
      <c r="Q69" s="4074"/>
      <c r="R69" s="4074"/>
      <c r="S69" s="4074"/>
      <c r="T69" s="4074"/>
      <c r="U69" s="4074"/>
      <c r="V69" s="4074"/>
      <c r="W69" s="4075"/>
    </row>
    <row r="70" spans="1:23">
      <c r="B70" s="271" t="s">
        <v>1014</v>
      </c>
      <c r="F70" s="4079" t="s">
        <v>1015</v>
      </c>
      <c r="G70" s="4079"/>
      <c r="H70" s="4079"/>
      <c r="I70" s="4079"/>
      <c r="J70" s="272" t="s">
        <v>1016</v>
      </c>
      <c r="O70" s="4073"/>
      <c r="P70" s="4074"/>
      <c r="Q70" s="4074"/>
      <c r="R70" s="4074"/>
      <c r="S70" s="4074"/>
      <c r="T70" s="4074"/>
      <c r="U70" s="4074"/>
      <c r="V70" s="4074"/>
      <c r="W70" s="4075"/>
    </row>
    <row r="71" spans="1:23">
      <c r="B71" s="273" t="s">
        <v>282</v>
      </c>
      <c r="E71" s="1394">
        <f>+J61</f>
        <v>1200</v>
      </c>
      <c r="F71" s="234" t="str">
        <f>+G61</f>
        <v>㎥</v>
      </c>
      <c r="G71" s="4080" t="str">
        <f>+環境経営レポート!B189</f>
        <v>法人設立</v>
      </c>
      <c r="H71" s="4081"/>
      <c r="J71" s="273" t="s">
        <v>107</v>
      </c>
      <c r="K71" s="274"/>
      <c r="L71" s="1394">
        <f>+J16</f>
        <v>28323.4</v>
      </c>
      <c r="M71" s="234" t="str">
        <f>+G16</f>
        <v>Kg-CO2</v>
      </c>
      <c r="O71" s="4073"/>
      <c r="P71" s="4074"/>
      <c r="Q71" s="4074"/>
      <c r="R71" s="4074"/>
      <c r="S71" s="4074"/>
      <c r="T71" s="4074"/>
      <c r="U71" s="4074"/>
      <c r="V71" s="4074"/>
      <c r="W71" s="4075"/>
    </row>
    <row r="72" spans="1:23">
      <c r="B72" s="273" t="s">
        <v>106</v>
      </c>
      <c r="G72" s="4082"/>
      <c r="H72" s="4083"/>
      <c r="J72" s="273" t="s">
        <v>105</v>
      </c>
      <c r="K72" s="274"/>
      <c r="L72" s="1394">
        <f>+J50+J55</f>
        <v>1200</v>
      </c>
      <c r="M72" s="234" t="str">
        <f>+G50</f>
        <v>ｔ</v>
      </c>
      <c r="O72" s="4073"/>
      <c r="P72" s="4074"/>
      <c r="Q72" s="4074"/>
      <c r="R72" s="4074"/>
      <c r="S72" s="4074"/>
      <c r="T72" s="4074"/>
      <c r="U72" s="4074"/>
      <c r="V72" s="4074"/>
      <c r="W72" s="4075"/>
    </row>
    <row r="73" spans="1:23">
      <c r="B73" s="271" t="s">
        <v>1017</v>
      </c>
      <c r="E73" s="1394"/>
      <c r="F73" s="703"/>
      <c r="G73" s="4084"/>
      <c r="H73" s="4085"/>
      <c r="J73" s="271" t="s">
        <v>2503</v>
      </c>
      <c r="K73" s="274"/>
      <c r="L73" s="1394">
        <f>+E71</f>
        <v>1200</v>
      </c>
      <c r="M73" s="2292" t="s">
        <v>2504</v>
      </c>
      <c r="O73" s="4073"/>
      <c r="P73" s="4074"/>
      <c r="Q73" s="4074"/>
      <c r="R73" s="4074"/>
      <c r="S73" s="4074"/>
      <c r="T73" s="4074"/>
      <c r="U73" s="4074"/>
      <c r="V73" s="4074"/>
      <c r="W73" s="4075"/>
    </row>
    <row r="74" spans="1:23">
      <c r="B74" s="271" t="s">
        <v>108</v>
      </c>
      <c r="G74" s="4051" t="s">
        <v>109</v>
      </c>
      <c r="H74" s="4052"/>
      <c r="J74" s="271" t="s">
        <v>110</v>
      </c>
      <c r="K74" s="274"/>
      <c r="O74" s="1788"/>
      <c r="P74" s="1787"/>
      <c r="Q74" s="1787"/>
      <c r="R74" s="1787"/>
      <c r="S74" s="1787"/>
      <c r="T74" s="1787"/>
      <c r="U74" s="1787"/>
      <c r="V74" s="1787"/>
      <c r="W74" s="1789"/>
    </row>
    <row r="75" spans="1:23">
      <c r="B75" s="271"/>
      <c r="F75" s="2363"/>
      <c r="G75" s="2364" t="s">
        <v>146</v>
      </c>
      <c r="H75" s="2364"/>
      <c r="I75" s="2363"/>
      <c r="J75" s="274"/>
      <c r="K75" s="274"/>
      <c r="O75" s="1788"/>
      <c r="P75" s="1787"/>
      <c r="Q75" s="1787"/>
      <c r="R75" s="1787"/>
      <c r="S75" s="1787"/>
      <c r="T75" s="1787"/>
      <c r="U75" s="1787"/>
      <c r="V75" s="1787"/>
      <c r="W75" s="1789"/>
    </row>
    <row r="76" spans="1:23">
      <c r="F76" s="4053" t="s">
        <v>111</v>
      </c>
      <c r="G76" s="4053"/>
      <c r="H76" s="4053"/>
      <c r="I76" s="4053"/>
      <c r="J76" s="274"/>
      <c r="K76" s="274"/>
      <c r="O76" s="1788"/>
      <c r="P76" s="1787"/>
      <c r="Q76" s="1787"/>
      <c r="R76" s="1787"/>
      <c r="S76" s="1787"/>
      <c r="T76" s="1787"/>
      <c r="U76" s="1787"/>
      <c r="V76" s="1787"/>
      <c r="W76" s="1789"/>
    </row>
    <row r="77" spans="1:23" ht="13.5" customHeight="1">
      <c r="F77" s="275"/>
      <c r="G77" s="275"/>
      <c r="H77" s="275"/>
      <c r="I77" s="275"/>
      <c r="J77" s="274"/>
      <c r="K77" s="274"/>
      <c r="O77" s="1788"/>
      <c r="P77" s="1787"/>
      <c r="Q77" s="1787"/>
      <c r="R77" s="1787"/>
      <c r="S77" s="1787"/>
      <c r="T77" s="1787"/>
      <c r="U77" s="1787"/>
      <c r="V77" s="1787"/>
      <c r="W77" s="1789"/>
    </row>
    <row r="78" spans="1:23" ht="14.5" thickBot="1">
      <c r="A78" s="238" t="s">
        <v>112</v>
      </c>
      <c r="B78" s="243"/>
      <c r="C78" s="276"/>
      <c r="D78" s="246"/>
      <c r="E78" s="246"/>
      <c r="F78" s="246"/>
      <c r="G78" s="276"/>
      <c r="H78" s="246"/>
      <c r="I78" s="246"/>
      <c r="J78" s="276" t="s">
        <v>200</v>
      </c>
      <c r="K78" s="277"/>
      <c r="L78" s="3828" t="s">
        <v>775</v>
      </c>
      <c r="M78" s="3829"/>
      <c r="O78" s="1788"/>
      <c r="P78" s="1787"/>
      <c r="Q78" s="1787"/>
      <c r="R78" s="1787"/>
      <c r="S78" s="1787"/>
      <c r="T78" s="1787"/>
      <c r="U78" s="1787"/>
      <c r="V78" s="1787"/>
      <c r="W78" s="1789"/>
    </row>
    <row r="79" spans="1:23">
      <c r="A79" s="670"/>
      <c r="B79" s="671"/>
      <c r="C79" s="671"/>
      <c r="D79" s="671"/>
      <c r="E79" s="671"/>
      <c r="F79" s="4054" t="s">
        <v>129</v>
      </c>
      <c r="G79" s="4056" t="s">
        <v>130</v>
      </c>
      <c r="H79" s="4056"/>
      <c r="I79" s="4056"/>
      <c r="J79" s="4057" t="s">
        <v>1018</v>
      </c>
      <c r="K79" s="4058"/>
      <c r="L79" s="2846" t="s">
        <v>3233</v>
      </c>
      <c r="M79" s="2847"/>
      <c r="N79" s="2847"/>
      <c r="O79" s="1788"/>
      <c r="P79" s="1787"/>
      <c r="Q79" s="1787"/>
      <c r="R79" s="1787"/>
      <c r="S79" s="1787"/>
      <c r="T79" s="1787"/>
      <c r="U79" s="1787"/>
      <c r="V79" s="1787"/>
      <c r="W79" s="1789"/>
    </row>
    <row r="80" spans="1:23" ht="46.5" thickBot="1">
      <c r="A80" s="672"/>
      <c r="B80" s="673"/>
      <c r="C80" s="673"/>
      <c r="D80" s="673"/>
      <c r="E80" s="673"/>
      <c r="F80" s="4055"/>
      <c r="G80" s="674" t="s">
        <v>131</v>
      </c>
      <c r="H80" s="795" t="s">
        <v>1174</v>
      </c>
      <c r="I80" s="675" t="s">
        <v>132</v>
      </c>
      <c r="J80" s="4059"/>
      <c r="K80" s="4060"/>
      <c r="L80" s="2848" t="s">
        <v>3234</v>
      </c>
      <c r="M80" s="2849" t="s">
        <v>3235</v>
      </c>
      <c r="N80" s="2850"/>
      <c r="O80" s="1790"/>
      <c r="P80" s="1791"/>
      <c r="Q80" s="1791"/>
      <c r="R80" s="1791"/>
      <c r="S80" s="1791"/>
      <c r="T80" s="1791"/>
      <c r="U80" s="1791"/>
      <c r="V80" s="1791"/>
      <c r="W80" s="1792"/>
    </row>
    <row r="81" spans="1:23" ht="13.5" thickBot="1">
      <c r="A81" s="4033" t="s">
        <v>439</v>
      </c>
      <c r="B81" s="4036" t="s">
        <v>133</v>
      </c>
      <c r="C81" s="4039" t="s">
        <v>1663</v>
      </c>
      <c r="D81" s="4040"/>
      <c r="E81" s="4040"/>
      <c r="F81" s="690" t="s">
        <v>1019</v>
      </c>
      <c r="G81" s="2287">
        <f>+負荷記録表!Q14</f>
        <v>10100</v>
      </c>
      <c r="H81" s="728">
        <f>G81*J81</f>
        <v>4383.3999999999996</v>
      </c>
      <c r="I81" s="688">
        <f>H81/H92</f>
        <v>0.15476249320349955</v>
      </c>
      <c r="J81" s="763">
        <f>+'6経営計画'!E10</f>
        <v>0.434</v>
      </c>
      <c r="K81" s="2284" t="s">
        <v>1020</v>
      </c>
      <c r="L81" s="2851">
        <f>+M81*G81</f>
        <v>87264</v>
      </c>
      <c r="M81" s="2852">
        <v>8.64</v>
      </c>
      <c r="N81" s="2853" t="s">
        <v>3236</v>
      </c>
    </row>
    <row r="82" spans="1:23">
      <c r="A82" s="4034"/>
      <c r="B82" s="4037"/>
      <c r="C82" s="4041" t="s">
        <v>290</v>
      </c>
      <c r="D82" s="760" t="s">
        <v>1021</v>
      </c>
      <c r="E82" s="2392"/>
      <c r="F82" s="761" t="s">
        <v>1022</v>
      </c>
      <c r="G82" s="2288">
        <f>+負荷記録表!Q44</f>
        <v>0</v>
      </c>
      <c r="H82" s="2289">
        <f>G82*J82</f>
        <v>0</v>
      </c>
      <c r="I82" s="762">
        <f>H82/H92</f>
        <v>0</v>
      </c>
      <c r="J82" s="3046">
        <v>2.5</v>
      </c>
      <c r="K82" s="2280" t="s">
        <v>2470</v>
      </c>
      <c r="L82" s="2854">
        <f t="shared" ref="L82:L88" si="3">+M82*G82</f>
        <v>0</v>
      </c>
      <c r="M82" s="2852">
        <v>36.5</v>
      </c>
      <c r="N82" s="2855" t="s">
        <v>3237</v>
      </c>
    </row>
    <row r="83" spans="1:23">
      <c r="A83" s="4034"/>
      <c r="B83" s="4037"/>
      <c r="C83" s="4041"/>
      <c r="D83" s="680" t="s">
        <v>160</v>
      </c>
      <c r="E83" s="2393"/>
      <c r="F83" s="676" t="s">
        <v>1022</v>
      </c>
      <c r="G83" s="2290">
        <f>+負荷記録表!Q40</f>
        <v>0</v>
      </c>
      <c r="H83" s="2291">
        <f>G83*J83</f>
        <v>0</v>
      </c>
      <c r="I83" s="677">
        <f>H83/H92</f>
        <v>0</v>
      </c>
      <c r="J83" s="679">
        <v>2.75</v>
      </c>
      <c r="K83" s="2281" t="s">
        <v>2470</v>
      </c>
      <c r="L83" s="2854">
        <f t="shared" si="3"/>
        <v>0</v>
      </c>
      <c r="M83" s="2852">
        <v>38.9</v>
      </c>
      <c r="N83" s="2855" t="s">
        <v>3237</v>
      </c>
    </row>
    <row r="84" spans="1:23" ht="14">
      <c r="A84" s="4034"/>
      <c r="B84" s="4037"/>
      <c r="C84" s="4041"/>
      <c r="D84" s="680" t="s">
        <v>1023</v>
      </c>
      <c r="E84" s="2393"/>
      <c r="F84" s="676" t="s">
        <v>2469</v>
      </c>
      <c r="G84" s="2290">
        <f>+負荷記録表!Q18</f>
        <v>6900</v>
      </c>
      <c r="H84" s="2291">
        <f>G84*J84</f>
        <v>14904.000000000002</v>
      </c>
      <c r="I84" s="677">
        <f>H84/H92</f>
        <v>0.52620801175000176</v>
      </c>
      <c r="J84" s="679">
        <v>2.16</v>
      </c>
      <c r="K84" s="2281" t="s">
        <v>2471</v>
      </c>
      <c r="L84" s="2854">
        <f t="shared" si="3"/>
        <v>309120</v>
      </c>
      <c r="M84" s="2852">
        <v>44.8</v>
      </c>
      <c r="N84" s="2856" t="s">
        <v>3238</v>
      </c>
    </row>
    <row r="85" spans="1:23" ht="16.5">
      <c r="A85" s="4034"/>
      <c r="B85" s="4037"/>
      <c r="C85" s="4041"/>
      <c r="D85" s="2285" t="s">
        <v>1024</v>
      </c>
      <c r="E85" s="2393"/>
      <c r="F85" s="676" t="s">
        <v>690</v>
      </c>
      <c r="G85" s="2290">
        <f>+負荷記録表!Q27</f>
        <v>0</v>
      </c>
      <c r="H85" s="2291">
        <f t="shared" ref="H85:H88" si="4">G85*J85</f>
        <v>0</v>
      </c>
      <c r="I85" s="677">
        <f>H85/H92</f>
        <v>0</v>
      </c>
      <c r="J85" s="2282">
        <v>2.79</v>
      </c>
      <c r="K85" s="2281" t="s">
        <v>2472</v>
      </c>
      <c r="L85" s="2854">
        <f t="shared" si="3"/>
        <v>0</v>
      </c>
      <c r="M85" s="2852">
        <v>54.7</v>
      </c>
      <c r="N85" s="2856" t="s">
        <v>3239</v>
      </c>
      <c r="O85" s="1357" t="s">
        <v>1560</v>
      </c>
      <c r="P85"/>
      <c r="Q85"/>
      <c r="R85"/>
      <c r="S85"/>
      <c r="T85"/>
      <c r="U85"/>
      <c r="V85"/>
      <c r="W85"/>
    </row>
    <row r="86" spans="1:23">
      <c r="A86" s="4034"/>
      <c r="B86" s="4037"/>
      <c r="C86" s="4041"/>
      <c r="D86" s="2286" t="s">
        <v>1025</v>
      </c>
      <c r="E86" s="681"/>
      <c r="F86" s="676" t="s">
        <v>690</v>
      </c>
      <c r="G86" s="2290">
        <f>+負荷記録表!Q22</f>
        <v>0</v>
      </c>
      <c r="H86" s="2291">
        <f t="shared" si="4"/>
        <v>0</v>
      </c>
      <c r="I86" s="677">
        <f>H86/H92</f>
        <v>0</v>
      </c>
      <c r="J86" s="2282">
        <v>2.99</v>
      </c>
      <c r="K86" s="2281" t="s">
        <v>2472</v>
      </c>
      <c r="L86" s="2854">
        <f t="shared" si="3"/>
        <v>0</v>
      </c>
      <c r="M86" s="2852">
        <v>50.1</v>
      </c>
      <c r="N86" s="2856" t="s">
        <v>3239</v>
      </c>
      <c r="O86" s="3516" t="s">
        <v>1568</v>
      </c>
      <c r="P86" s="3155"/>
      <c r="Q86" s="3155"/>
      <c r="R86" s="3155"/>
      <c r="S86" s="3155"/>
      <c r="T86" s="3155"/>
      <c r="U86" s="3155"/>
      <c r="V86" s="3155"/>
      <c r="W86" s="3718"/>
    </row>
    <row r="87" spans="1:23">
      <c r="A87" s="4034"/>
      <c r="B87" s="4037"/>
      <c r="C87" s="4041"/>
      <c r="D87" s="678" t="s">
        <v>1026</v>
      </c>
      <c r="E87" s="682"/>
      <c r="F87" s="676" t="s">
        <v>1022</v>
      </c>
      <c r="G87" s="2290">
        <f>+負荷記録表!Q32</f>
        <v>1200</v>
      </c>
      <c r="H87" s="2291">
        <f t="shared" si="4"/>
        <v>2748</v>
      </c>
      <c r="I87" s="677">
        <f>H87/H92</f>
        <v>9.7022250153583248E-2</v>
      </c>
      <c r="J87" s="679">
        <v>2.29</v>
      </c>
      <c r="K87" s="2281" t="s">
        <v>2470</v>
      </c>
      <c r="L87" s="2854">
        <f t="shared" si="3"/>
        <v>40080</v>
      </c>
      <c r="M87" s="2852">
        <v>33.4</v>
      </c>
      <c r="N87" s="2855" t="s">
        <v>3237</v>
      </c>
      <c r="O87" s="3719"/>
      <c r="P87" s="3156"/>
      <c r="Q87" s="3156"/>
      <c r="R87" s="3156"/>
      <c r="S87" s="3156"/>
      <c r="T87" s="3156"/>
      <c r="U87" s="3156"/>
      <c r="V87" s="3156"/>
      <c r="W87" s="3720"/>
    </row>
    <row r="88" spans="1:23">
      <c r="A88" s="4034"/>
      <c r="B88" s="4037"/>
      <c r="C88" s="4041"/>
      <c r="D88" s="678" t="s">
        <v>1027</v>
      </c>
      <c r="E88" s="683"/>
      <c r="F88" s="676" t="s">
        <v>1022</v>
      </c>
      <c r="G88" s="2290">
        <f>+負荷記録表!Q36</f>
        <v>2400</v>
      </c>
      <c r="H88" s="2291">
        <f t="shared" si="4"/>
        <v>6288</v>
      </c>
      <c r="I88" s="677">
        <f>H88/H92</f>
        <v>0.2220072448929154</v>
      </c>
      <c r="J88" s="686">
        <v>2.62</v>
      </c>
      <c r="K88" s="2281" t="s">
        <v>2470</v>
      </c>
      <c r="L88" s="2854">
        <f t="shared" si="3"/>
        <v>91200</v>
      </c>
      <c r="M88" s="3047">
        <v>38</v>
      </c>
      <c r="N88" s="2855" t="s">
        <v>3237</v>
      </c>
      <c r="O88" s="3719"/>
      <c r="P88" s="3156"/>
      <c r="Q88" s="3156"/>
      <c r="R88" s="3156"/>
      <c r="S88" s="3156"/>
      <c r="T88" s="3156"/>
      <c r="U88" s="3156"/>
      <c r="V88" s="3156"/>
      <c r="W88" s="3720"/>
    </row>
    <row r="89" spans="1:23">
      <c r="A89" s="4034"/>
      <c r="B89" s="4037"/>
      <c r="C89" s="4041"/>
      <c r="D89" s="678"/>
      <c r="E89" s="683"/>
      <c r="F89" s="676"/>
      <c r="G89" s="2290"/>
      <c r="H89" s="2291"/>
      <c r="I89" s="677"/>
      <c r="J89" s="679"/>
      <c r="K89" s="2281"/>
      <c r="L89" s="2857">
        <f>SUM(L82:L88)</f>
        <v>440400</v>
      </c>
      <c r="M89" s="2852"/>
      <c r="N89" s="2858"/>
      <c r="O89" s="3719"/>
      <c r="P89" s="3156"/>
      <c r="Q89" s="3156"/>
      <c r="R89" s="3156"/>
      <c r="S89" s="3156"/>
      <c r="T89" s="3156"/>
      <c r="U89" s="3156"/>
      <c r="V89" s="3156"/>
      <c r="W89" s="3720"/>
    </row>
    <row r="90" spans="1:23" ht="13.5" thickBot="1">
      <c r="A90" s="4034"/>
      <c r="B90" s="4037"/>
      <c r="C90" s="4041"/>
      <c r="D90" s="2389"/>
      <c r="E90" s="2390"/>
      <c r="F90" s="689"/>
      <c r="G90" s="2391"/>
      <c r="H90" s="726"/>
      <c r="I90" s="684"/>
      <c r="J90" s="686"/>
      <c r="K90" s="2283"/>
      <c r="L90" s="79"/>
      <c r="M90" s="79"/>
      <c r="N90" s="1399"/>
      <c r="O90" s="3719"/>
      <c r="P90" s="3156"/>
      <c r="Q90" s="3156"/>
      <c r="R90" s="3156"/>
      <c r="S90" s="3156"/>
      <c r="T90" s="3156"/>
      <c r="U90" s="3156"/>
      <c r="V90" s="3156"/>
      <c r="W90" s="3720"/>
    </row>
    <row r="91" spans="1:23" ht="13.5" thickBot="1">
      <c r="A91" s="4034"/>
      <c r="B91" s="4037"/>
      <c r="C91" s="4042"/>
      <c r="D91" s="4043" t="s">
        <v>777</v>
      </c>
      <c r="E91" s="4043"/>
      <c r="F91" s="4044"/>
      <c r="G91" s="2306"/>
      <c r="H91" s="727">
        <f>SUM(H82:H88)</f>
        <v>23940</v>
      </c>
      <c r="I91" s="685"/>
      <c r="J91" s="4045"/>
      <c r="K91" s="4046"/>
      <c r="L91" s="79"/>
      <c r="M91" s="79"/>
      <c r="N91" s="1399"/>
      <c r="O91" s="3719"/>
      <c r="P91" s="3156"/>
      <c r="Q91" s="3156"/>
      <c r="R91" s="3156"/>
      <c r="S91" s="3156"/>
      <c r="T91" s="3156"/>
      <c r="U91" s="3156"/>
      <c r="V91" s="3156"/>
      <c r="W91" s="3720"/>
    </row>
    <row r="92" spans="1:23" ht="13.5" thickBot="1">
      <c r="A92" s="4035"/>
      <c r="B92" s="4038"/>
      <c r="C92" s="4047" t="s">
        <v>776</v>
      </c>
      <c r="D92" s="4047"/>
      <c r="E92" s="4047"/>
      <c r="F92" s="4048"/>
      <c r="G92" s="687"/>
      <c r="H92" s="728">
        <f>+H81+H91</f>
        <v>28323.4</v>
      </c>
      <c r="I92" s="688"/>
      <c r="J92" s="4049"/>
      <c r="K92" s="4050"/>
      <c r="L92" s="79"/>
      <c r="M92" s="79"/>
      <c r="N92" s="1399"/>
    </row>
    <row r="93" spans="1:23">
      <c r="F93" s="275"/>
      <c r="G93" s="278"/>
      <c r="H93" s="275"/>
      <c r="I93" s="275"/>
      <c r="J93" s="274"/>
      <c r="K93" s="274" t="s">
        <v>3242</v>
      </c>
      <c r="L93" s="2859">
        <f>+L81+L89</f>
        <v>527664</v>
      </c>
      <c r="M93" s="2860">
        <v>2.58E-5</v>
      </c>
      <c r="N93" s="79" t="s">
        <v>3240</v>
      </c>
    </row>
    <row r="94" spans="1:23" ht="14">
      <c r="A94" s="1918" t="s">
        <v>2480</v>
      </c>
      <c r="B94" s="178"/>
      <c r="C94" s="178"/>
      <c r="D94" s="178"/>
      <c r="E94" s="178"/>
      <c r="F94" s="178"/>
      <c r="G94" s="178"/>
      <c r="H94" s="178"/>
      <c r="I94" s="178"/>
      <c r="J94" s="178"/>
      <c r="K94" s="178"/>
      <c r="L94" s="3828" t="s">
        <v>775</v>
      </c>
      <c r="M94" s="3829"/>
      <c r="N94" s="178"/>
    </row>
    <row r="95" spans="1:23" ht="14">
      <c r="A95" s="1918" t="s">
        <v>2481</v>
      </c>
      <c r="B95" s="178"/>
      <c r="C95" s="178"/>
      <c r="D95" s="178"/>
      <c r="E95" s="178"/>
      <c r="F95" s="178"/>
      <c r="G95" s="178"/>
      <c r="H95" s="178"/>
      <c r="I95" s="178"/>
      <c r="J95" s="178"/>
      <c r="K95" s="178"/>
      <c r="L95" s="178"/>
      <c r="M95" s="178"/>
      <c r="N95" s="178"/>
    </row>
    <row r="96" spans="1:23">
      <c r="A96" s="1922" t="s">
        <v>2476</v>
      </c>
      <c r="B96" s="178"/>
      <c r="C96" s="178"/>
      <c r="D96" s="178"/>
      <c r="E96" s="178"/>
      <c r="F96" s="178"/>
      <c r="G96" s="178"/>
      <c r="H96" s="178"/>
      <c r="I96" s="178"/>
      <c r="J96" s="178"/>
      <c r="K96" s="178"/>
      <c r="L96" s="178"/>
      <c r="M96" s="178"/>
      <c r="N96" s="178"/>
    </row>
    <row r="97" spans="1:14">
      <c r="A97" s="4029" t="s">
        <v>2483</v>
      </c>
      <c r="B97" s="4030"/>
      <c r="C97" s="4030"/>
      <c r="D97" s="4030"/>
      <c r="E97" s="4030"/>
      <c r="F97" s="4030"/>
      <c r="G97" s="4030"/>
      <c r="H97" s="4031"/>
      <c r="I97" s="2318" t="s">
        <v>2487</v>
      </c>
      <c r="J97" s="2319" t="s">
        <v>2488</v>
      </c>
      <c r="K97" s="1925"/>
      <c r="L97" s="1925"/>
      <c r="M97" s="1925"/>
      <c r="N97" s="1925"/>
    </row>
    <row r="98" spans="1:14">
      <c r="A98" s="3923"/>
      <c r="B98" s="3924"/>
      <c r="C98" s="3924"/>
      <c r="D98" s="3924"/>
      <c r="E98" s="3924"/>
      <c r="F98" s="3924"/>
      <c r="G98" s="3924"/>
      <c r="H98" s="3926"/>
      <c r="I98" s="2345" t="s">
        <v>2495</v>
      </c>
      <c r="J98" s="2313"/>
      <c r="K98" s="1925"/>
      <c r="L98" s="1927"/>
      <c r="M98" s="1927"/>
      <c r="N98" s="1927"/>
    </row>
    <row r="99" spans="1:14">
      <c r="A99" s="3963"/>
      <c r="B99" s="3964"/>
      <c r="C99" s="3964"/>
      <c r="D99" s="3964"/>
      <c r="E99" s="3964"/>
      <c r="F99" s="3964"/>
      <c r="G99" s="3964"/>
      <c r="H99" s="4032"/>
      <c r="I99" s="2346" t="s">
        <v>1049</v>
      </c>
      <c r="J99" s="2314"/>
      <c r="K99" s="1925"/>
      <c r="L99" s="1930"/>
      <c r="M99" s="1930"/>
      <c r="N99" s="1930"/>
    </row>
    <row r="100" spans="1:14" ht="13.5" thickBot="1">
      <c r="A100" s="4004"/>
      <c r="B100" s="3929"/>
      <c r="C100" s="3929"/>
      <c r="D100" s="3929"/>
      <c r="E100" s="3929"/>
      <c r="F100" s="3929"/>
      <c r="G100" s="3929"/>
      <c r="H100" s="3930"/>
      <c r="I100" s="2347" t="s">
        <v>1049</v>
      </c>
      <c r="J100" s="2315"/>
      <c r="K100" s="1925"/>
      <c r="L100" s="1930"/>
      <c r="M100" s="1930"/>
      <c r="N100" s="1930"/>
    </row>
    <row r="101" spans="1:14" ht="13.5" thickTop="1">
      <c r="A101" s="3915" t="s">
        <v>2489</v>
      </c>
      <c r="B101" s="3916"/>
      <c r="C101" s="3916"/>
      <c r="D101" s="3916"/>
      <c r="E101" s="3916"/>
      <c r="F101" s="3916"/>
      <c r="G101" s="3916"/>
      <c r="H101" s="2320"/>
      <c r="I101" s="2317"/>
      <c r="J101" s="2510">
        <f>SUM(J98:J100)</f>
        <v>0</v>
      </c>
      <c r="K101" s="1925"/>
      <c r="L101" s="1930"/>
      <c r="M101" s="1930"/>
      <c r="N101" s="1930"/>
    </row>
    <row r="102" spans="1:14">
      <c r="A102" s="2310"/>
      <c r="B102" s="2310"/>
      <c r="C102" s="2310"/>
      <c r="D102" s="2310"/>
      <c r="E102" s="2310"/>
      <c r="F102" s="2310"/>
      <c r="G102" s="2311"/>
      <c r="H102" s="2311"/>
      <c r="I102" s="2312"/>
      <c r="J102" s="1930"/>
      <c r="K102" s="1930"/>
      <c r="L102" s="1930"/>
      <c r="M102" s="1930"/>
      <c r="N102" s="1930"/>
    </row>
    <row r="103" spans="1:14">
      <c r="A103" s="1922" t="s">
        <v>2477</v>
      </c>
      <c r="B103" s="2310"/>
      <c r="C103" s="2310"/>
      <c r="D103" s="2310"/>
      <c r="E103" s="2310"/>
      <c r="F103" s="2310"/>
      <c r="G103" s="2311"/>
      <c r="H103" s="2311"/>
      <c r="I103" s="2312"/>
      <c r="J103" s="1930"/>
      <c r="K103" s="1930"/>
      <c r="L103" s="1930"/>
      <c r="M103" s="1930"/>
      <c r="N103" s="1930"/>
    </row>
    <row r="104" spans="1:14">
      <c r="A104" s="4020"/>
      <c r="B104" s="4021"/>
      <c r="C104" s="4022"/>
      <c r="D104" s="3919" t="s">
        <v>2483</v>
      </c>
      <c r="E104" s="3920"/>
      <c r="F104" s="3920"/>
      <c r="G104" s="3919" t="s">
        <v>2491</v>
      </c>
      <c r="H104" s="3920"/>
      <c r="I104" s="2318" t="s">
        <v>2487</v>
      </c>
      <c r="J104" s="2319" t="s">
        <v>2485</v>
      </c>
      <c r="K104" s="1930"/>
      <c r="L104" s="1930"/>
      <c r="M104" s="1930"/>
      <c r="N104" s="1930"/>
    </row>
    <row r="105" spans="1:14">
      <c r="A105" s="4010"/>
      <c r="B105" s="4023"/>
      <c r="C105" s="4024"/>
      <c r="D105" s="4025"/>
      <c r="E105" s="4026"/>
      <c r="F105" s="4026"/>
      <c r="G105" s="4027"/>
      <c r="H105" s="4028"/>
      <c r="I105" s="2348" t="s">
        <v>1049</v>
      </c>
      <c r="J105" s="2325"/>
      <c r="K105" s="1930"/>
      <c r="L105" s="1930"/>
      <c r="M105" s="1930"/>
      <c r="N105" s="1930"/>
    </row>
    <row r="106" spans="1:14">
      <c r="A106" s="4005" t="s">
        <v>1925</v>
      </c>
      <c r="B106" s="4006"/>
      <c r="C106" s="4007"/>
      <c r="D106" s="4008"/>
      <c r="E106" s="4009"/>
      <c r="F106" s="4009"/>
      <c r="G106" s="3913"/>
      <c r="H106" s="3918"/>
      <c r="I106" s="2339" t="s">
        <v>1049</v>
      </c>
      <c r="J106" s="2327"/>
      <c r="K106" s="1933"/>
      <c r="L106" s="1933"/>
      <c r="M106" s="1933"/>
      <c r="N106" s="1933"/>
    </row>
    <row r="107" spans="1:14">
      <c r="A107" s="4010"/>
      <c r="B107" s="4012" t="s">
        <v>2475</v>
      </c>
      <c r="C107" s="4013"/>
      <c r="D107" s="4014"/>
      <c r="E107" s="4015"/>
      <c r="F107" s="4015"/>
      <c r="G107" s="4016"/>
      <c r="H107" s="4017"/>
      <c r="I107" s="2349" t="s">
        <v>1049</v>
      </c>
      <c r="J107" s="2325"/>
      <c r="K107" s="1930"/>
      <c r="L107" s="1930"/>
      <c r="M107" s="1930"/>
      <c r="N107" s="1930"/>
    </row>
    <row r="108" spans="1:14">
      <c r="A108" s="4010"/>
      <c r="B108" s="3937"/>
      <c r="C108" s="3938"/>
      <c r="D108" s="4008"/>
      <c r="E108" s="4009"/>
      <c r="F108" s="4009"/>
      <c r="G108" s="3913"/>
      <c r="H108" s="3918"/>
      <c r="I108" s="2339" t="s">
        <v>1049</v>
      </c>
      <c r="J108" s="2327"/>
      <c r="K108" s="1933"/>
      <c r="L108" s="1933"/>
      <c r="M108" s="1933"/>
      <c r="N108" s="1933"/>
    </row>
    <row r="109" spans="1:14" ht="13.5" thickBot="1">
      <c r="A109" s="4011"/>
      <c r="B109" s="4018"/>
      <c r="C109" s="4019"/>
      <c r="D109" s="3947" t="s">
        <v>2490</v>
      </c>
      <c r="E109" s="3948"/>
      <c r="F109" s="3948"/>
      <c r="G109" s="3948"/>
      <c r="H109" s="3948"/>
      <c r="I109" s="2323"/>
      <c r="J109" s="2512">
        <f>SUM(J107:J108)</f>
        <v>0</v>
      </c>
      <c r="K109" s="1930"/>
      <c r="L109" s="1930"/>
      <c r="M109" s="1930"/>
      <c r="N109" s="1930"/>
    </row>
    <row r="110" spans="1:14" ht="13.5" thickTop="1">
      <c r="A110" s="3936" t="s">
        <v>2489</v>
      </c>
      <c r="B110" s="3950"/>
      <c r="C110" s="3950"/>
      <c r="D110" s="3950"/>
      <c r="E110" s="3950"/>
      <c r="F110" s="3950"/>
      <c r="G110" s="3950"/>
      <c r="H110" s="3951"/>
      <c r="I110" s="2324"/>
      <c r="J110" s="2510">
        <f>SUM(J105:J106)</f>
        <v>0</v>
      </c>
      <c r="K110" s="1930"/>
      <c r="L110" s="1930"/>
      <c r="M110" s="1930"/>
      <c r="N110" s="1930"/>
    </row>
    <row r="111" spans="1:14">
      <c r="A111" s="2310"/>
      <c r="B111" s="2310"/>
      <c r="C111" s="2310"/>
      <c r="D111" s="2310"/>
      <c r="E111" s="2310"/>
      <c r="F111" s="2310"/>
      <c r="G111" s="2311"/>
      <c r="H111" s="2311"/>
      <c r="I111" s="2311"/>
      <c r="J111" s="1930"/>
      <c r="K111" s="1930"/>
      <c r="L111" s="1930"/>
      <c r="M111" s="1930"/>
      <c r="N111" s="1930"/>
    </row>
    <row r="112" spans="1:14">
      <c r="A112" s="1922" t="s">
        <v>2478</v>
      </c>
      <c r="B112" s="2310"/>
      <c r="C112" s="2310"/>
      <c r="D112" s="2310"/>
      <c r="E112" s="2310"/>
      <c r="F112" s="2310"/>
      <c r="G112" s="2311"/>
      <c r="H112" s="2311"/>
      <c r="I112" s="2312"/>
      <c r="J112" s="1930"/>
      <c r="K112" s="1930"/>
      <c r="L112" s="1930"/>
      <c r="M112" s="1930"/>
      <c r="N112" s="1930"/>
    </row>
    <row r="113" spans="1:35">
      <c r="A113" s="3919" t="s">
        <v>2483</v>
      </c>
      <c r="B113" s="3920"/>
      <c r="C113" s="3920"/>
      <c r="D113" s="3920"/>
      <c r="E113" s="3920"/>
      <c r="F113" s="3925"/>
      <c r="G113" s="3920" t="s">
        <v>2491</v>
      </c>
      <c r="H113" s="3920"/>
      <c r="I113" s="2318" t="s">
        <v>2487</v>
      </c>
      <c r="J113" s="2319" t="s">
        <v>2492</v>
      </c>
      <c r="K113" s="1933"/>
      <c r="L113" s="1933"/>
      <c r="M113" s="1933"/>
      <c r="N113" s="1933"/>
    </row>
    <row r="114" spans="1:35">
      <c r="A114" s="3923"/>
      <c r="B114" s="3924"/>
      <c r="C114" s="3924"/>
      <c r="D114" s="3924"/>
      <c r="E114" s="3924"/>
      <c r="F114" s="3926"/>
      <c r="G114" s="2329"/>
      <c r="H114" s="2329"/>
      <c r="I114" s="2350" t="s">
        <v>1049</v>
      </c>
      <c r="J114" s="2331"/>
      <c r="K114" s="1933"/>
      <c r="L114" s="1933"/>
      <c r="M114" s="1933"/>
      <c r="N114" s="1933"/>
    </row>
    <row r="115" spans="1:35" s="1399" customFormat="1" ht="13.5" thickBot="1">
      <c r="A115" s="4004"/>
      <c r="B115" s="3929"/>
      <c r="C115" s="3929"/>
      <c r="D115" s="3929"/>
      <c r="E115" s="3929"/>
      <c r="F115" s="3930"/>
      <c r="G115" s="3931"/>
      <c r="H115" s="3931"/>
      <c r="I115" s="2347" t="s">
        <v>1049</v>
      </c>
      <c r="J115" s="2315"/>
      <c r="K115" s="1933"/>
      <c r="L115" s="1933"/>
      <c r="M115" s="1933"/>
      <c r="N115" s="1933"/>
      <c r="O115" s="234"/>
      <c r="P115" s="234"/>
      <c r="Q115" s="234"/>
      <c r="R115" s="234"/>
      <c r="S115" s="234"/>
      <c r="T115" s="234"/>
      <c r="U115" s="234"/>
      <c r="V115" s="234"/>
      <c r="W115" s="234"/>
      <c r="Y115" s="1921"/>
      <c r="AA115" s="1403"/>
      <c r="AB115" s="1403"/>
      <c r="AC115" s="1404"/>
      <c r="AD115" s="1404"/>
      <c r="AE115" s="1404"/>
      <c r="AF115" s="1404"/>
      <c r="AG115" s="1404"/>
      <c r="AH115" s="1404"/>
      <c r="AI115" s="1404"/>
    </row>
    <row r="116" spans="1:35" s="1399" customFormat="1" ht="13.5" thickTop="1">
      <c r="A116" s="3915" t="s">
        <v>2489</v>
      </c>
      <c r="B116" s="3916"/>
      <c r="C116" s="3916"/>
      <c r="D116" s="3916"/>
      <c r="E116" s="3916"/>
      <c r="F116" s="3916"/>
      <c r="G116" s="3916"/>
      <c r="H116" s="3917"/>
      <c r="I116" s="2324"/>
      <c r="J116" s="2510">
        <f>SUM(J113:J115)</f>
        <v>0</v>
      </c>
      <c r="K116" s="1933"/>
      <c r="L116" s="1933"/>
      <c r="M116" s="1933"/>
      <c r="N116" s="1933"/>
      <c r="O116" s="234"/>
      <c r="P116" s="234"/>
      <c r="Q116" s="234"/>
      <c r="R116" s="234"/>
      <c r="S116" s="234"/>
      <c r="T116" s="234"/>
      <c r="U116" s="234"/>
      <c r="V116" s="234"/>
      <c r="W116" s="234"/>
      <c r="Y116" s="1921"/>
      <c r="AA116" s="1403"/>
      <c r="AB116" s="1403"/>
      <c r="AC116" s="1404"/>
      <c r="AD116" s="1404"/>
      <c r="AE116" s="1404"/>
      <c r="AF116" s="1404"/>
      <c r="AG116" s="1404"/>
      <c r="AH116" s="1404"/>
      <c r="AI116" s="1404"/>
    </row>
    <row r="117" spans="1:35" s="1399" customFormat="1">
      <c r="A117" s="2310"/>
      <c r="B117" s="2310"/>
      <c r="C117" s="2310"/>
      <c r="D117" s="2310"/>
      <c r="E117" s="2310"/>
      <c r="F117" s="2310"/>
      <c r="G117" s="2311"/>
      <c r="H117" s="2311"/>
      <c r="I117" s="2311"/>
      <c r="J117" s="2312"/>
      <c r="K117" s="1930"/>
      <c r="L117" s="1930"/>
      <c r="M117" s="1930"/>
      <c r="N117" s="1930"/>
      <c r="O117" s="234"/>
      <c r="P117" s="234"/>
      <c r="Q117" s="234"/>
      <c r="R117" s="234"/>
      <c r="S117" s="234"/>
      <c r="T117" s="234"/>
      <c r="U117" s="234"/>
      <c r="V117" s="234"/>
      <c r="W117" s="234"/>
      <c r="Y117" s="1921"/>
      <c r="AA117" s="1403"/>
      <c r="AB117" s="1403"/>
      <c r="AC117" s="1404"/>
      <c r="AD117" s="1404"/>
      <c r="AE117" s="1404"/>
      <c r="AF117" s="1404"/>
      <c r="AG117" s="1404"/>
      <c r="AH117" s="1404"/>
      <c r="AI117" s="1404"/>
    </row>
    <row r="118" spans="1:35" s="1399" customFormat="1" ht="14.5" customHeight="1">
      <c r="A118" s="1922" t="s">
        <v>2479</v>
      </c>
      <c r="B118" s="2310"/>
      <c r="C118" s="2310"/>
      <c r="D118" s="2310"/>
      <c r="E118" s="2310"/>
      <c r="F118" s="2310"/>
      <c r="G118" s="2311"/>
      <c r="H118" s="2311"/>
      <c r="I118" s="2311"/>
      <c r="J118" s="2312"/>
      <c r="K118" s="1930"/>
      <c r="L118" s="1930"/>
      <c r="M118" s="1930"/>
      <c r="N118" s="1930"/>
      <c r="O118" s="1925"/>
      <c r="P118" s="234"/>
      <c r="Q118" s="234"/>
      <c r="R118" s="234"/>
      <c r="S118" s="234"/>
      <c r="T118" s="234"/>
      <c r="U118" s="234"/>
      <c r="V118" s="234"/>
      <c r="W118" s="234"/>
      <c r="X118" s="234"/>
      <c r="Y118" s="1921"/>
      <c r="AA118" s="1403"/>
      <c r="AB118" s="1403"/>
      <c r="AC118" s="1404"/>
      <c r="AD118" s="1404"/>
      <c r="AE118" s="1404"/>
      <c r="AF118" s="1404"/>
      <c r="AG118" s="1404"/>
      <c r="AH118" s="1404"/>
      <c r="AI118" s="1404"/>
    </row>
    <row r="119" spans="1:35" s="1399" customFormat="1">
      <c r="A119" s="3987" t="s">
        <v>1931</v>
      </c>
      <c r="B119" s="3988"/>
      <c r="C119" s="3993" t="s">
        <v>1932</v>
      </c>
      <c r="D119" s="3996" t="s">
        <v>2483</v>
      </c>
      <c r="E119" s="3996"/>
      <c r="F119" s="3996"/>
      <c r="G119" s="3997" t="s">
        <v>2491</v>
      </c>
      <c r="H119" s="3996"/>
      <c r="I119" s="2334" t="s">
        <v>2487</v>
      </c>
      <c r="J119" s="2335" t="s">
        <v>2493</v>
      </c>
      <c r="K119" s="1930"/>
      <c r="L119" s="1930"/>
      <c r="M119" s="1930"/>
      <c r="N119" s="1930"/>
      <c r="O119" s="1927"/>
      <c r="P119" s="234"/>
      <c r="Q119" s="234"/>
      <c r="R119" s="234"/>
      <c r="S119" s="234"/>
      <c r="T119" s="234"/>
      <c r="U119" s="234"/>
      <c r="V119" s="234"/>
      <c r="W119" s="234"/>
      <c r="X119" s="234"/>
      <c r="Y119" s="1928" t="s">
        <v>1920</v>
      </c>
      <c r="Z119" s="1929"/>
      <c r="AA119" s="1929"/>
      <c r="AB119" s="1929"/>
      <c r="AC119" s="1404"/>
      <c r="AD119" s="1404"/>
      <c r="AE119" s="1404"/>
      <c r="AF119" s="1404"/>
      <c r="AG119" s="1404"/>
      <c r="AH119" s="1404"/>
      <c r="AI119" s="1404"/>
    </row>
    <row r="120" spans="1:35" s="1399" customFormat="1" ht="13.5" customHeight="1">
      <c r="A120" s="3989"/>
      <c r="B120" s="3990"/>
      <c r="C120" s="3994"/>
      <c r="D120" s="3926"/>
      <c r="E120" s="3998"/>
      <c r="F120" s="3998"/>
      <c r="G120" s="3999"/>
      <c r="H120" s="3999"/>
      <c r="I120" s="2337" t="s">
        <v>1049</v>
      </c>
      <c r="J120" s="2338"/>
      <c r="K120" s="1933"/>
      <c r="L120" s="1933"/>
      <c r="M120" s="1933"/>
      <c r="N120" s="1933"/>
      <c r="O120" s="1930"/>
      <c r="P120" s="234"/>
      <c r="Q120" s="234"/>
      <c r="R120" s="234"/>
      <c r="S120" s="234"/>
      <c r="T120" s="234"/>
      <c r="U120" s="234"/>
      <c r="V120" s="234"/>
      <c r="W120" s="234"/>
      <c r="X120" s="234"/>
      <c r="Y120" s="1931" t="s">
        <v>1921</v>
      </c>
      <c r="Z120" s="1929"/>
      <c r="AA120" s="1929"/>
      <c r="AC120" s="1404"/>
      <c r="AD120" s="1404"/>
      <c r="AE120" s="1404"/>
      <c r="AF120" s="1404"/>
      <c r="AG120" s="1404"/>
      <c r="AH120" s="1404"/>
      <c r="AI120" s="1404"/>
    </row>
    <row r="121" spans="1:35" s="1399" customFormat="1">
      <c r="A121" s="3989"/>
      <c r="B121" s="3990"/>
      <c r="C121" s="3995"/>
      <c r="D121" s="4000"/>
      <c r="E121" s="4001"/>
      <c r="F121" s="4001"/>
      <c r="G121" s="4002"/>
      <c r="H121" s="4002"/>
      <c r="I121" s="2339" t="s">
        <v>1049</v>
      </c>
      <c r="J121" s="2340"/>
      <c r="K121" s="1933"/>
      <c r="L121" s="1933"/>
      <c r="M121" s="1933"/>
      <c r="N121" s="1933"/>
      <c r="O121" s="1930"/>
      <c r="P121" s="79"/>
      <c r="Q121" s="234"/>
      <c r="R121" s="234"/>
      <c r="S121" s="234"/>
      <c r="T121" s="234"/>
      <c r="U121" s="234"/>
      <c r="V121" s="234"/>
      <c r="W121" s="234"/>
      <c r="X121" s="234"/>
      <c r="Y121" s="1931" t="s">
        <v>1922</v>
      </c>
      <c r="Z121" s="1929"/>
      <c r="AA121" s="1929"/>
      <c r="AC121" s="1404"/>
      <c r="AD121" s="1404"/>
      <c r="AE121" s="1404"/>
      <c r="AF121" s="1404"/>
      <c r="AG121" s="1404"/>
      <c r="AH121" s="1404"/>
      <c r="AI121" s="1404"/>
    </row>
    <row r="122" spans="1:35" s="1399" customFormat="1" ht="14.5" customHeight="1">
      <c r="A122" s="3989"/>
      <c r="B122" s="3990"/>
      <c r="C122" s="3993" t="s">
        <v>1933</v>
      </c>
      <c r="D122" s="3925" t="s">
        <v>2483</v>
      </c>
      <c r="E122" s="3982"/>
      <c r="F122" s="3982"/>
      <c r="G122" s="3982" t="s">
        <v>2491</v>
      </c>
      <c r="H122" s="3982"/>
      <c r="I122" s="2334" t="s">
        <v>2487</v>
      </c>
      <c r="J122" s="2351" t="s">
        <v>2494</v>
      </c>
      <c r="K122" s="1933"/>
      <c r="L122" s="1933"/>
      <c r="M122" s="1933"/>
      <c r="N122" s="1933"/>
      <c r="O122" s="1930"/>
      <c r="Q122" s="1919"/>
      <c r="R122" s="1919"/>
      <c r="X122" s="1920"/>
      <c r="Y122" s="1929" t="s">
        <v>1923</v>
      </c>
      <c r="Z122" s="1929"/>
      <c r="AC122" s="1404"/>
      <c r="AD122" s="1404"/>
      <c r="AE122" s="1404"/>
      <c r="AF122" s="1404"/>
      <c r="AG122" s="1404"/>
      <c r="AH122" s="1404"/>
      <c r="AI122" s="1404"/>
    </row>
    <row r="123" spans="1:35" s="1399" customFormat="1">
      <c r="A123" s="3989"/>
      <c r="B123" s="3990"/>
      <c r="C123" s="3994"/>
      <c r="D123" s="3924"/>
      <c r="E123" s="3924"/>
      <c r="F123" s="3924"/>
      <c r="G123" s="3983"/>
      <c r="H123" s="3984"/>
      <c r="I123" s="2337" t="s">
        <v>1049</v>
      </c>
      <c r="J123" s="2341"/>
      <c r="K123" s="1933"/>
      <c r="L123" s="1933"/>
      <c r="M123" s="1933"/>
      <c r="N123" s="1933"/>
      <c r="P123" s="1919"/>
      <c r="Q123" s="1919"/>
      <c r="W123" s="1920"/>
      <c r="X123" s="1929"/>
      <c r="Y123" s="1929"/>
      <c r="AB123" s="1404"/>
      <c r="AC123" s="1404"/>
      <c r="AD123" s="1404"/>
      <c r="AE123" s="1404"/>
      <c r="AF123" s="1404"/>
      <c r="AG123" s="1404"/>
      <c r="AH123" s="1404"/>
    </row>
    <row r="124" spans="1:35" s="1399" customFormat="1">
      <c r="A124" s="3989"/>
      <c r="B124" s="3990"/>
      <c r="C124" s="3994"/>
      <c r="D124" s="3960"/>
      <c r="E124" s="3960"/>
      <c r="F124" s="3960"/>
      <c r="G124" s="3985"/>
      <c r="H124" s="3986"/>
      <c r="I124" s="2342" t="s">
        <v>1049</v>
      </c>
      <c r="J124" s="2340"/>
      <c r="K124" s="1933"/>
      <c r="L124" s="1933"/>
      <c r="M124" s="1933"/>
      <c r="N124" s="1933"/>
      <c r="P124" s="1919"/>
      <c r="Q124" s="1919"/>
      <c r="W124" s="1920"/>
      <c r="X124" s="1929"/>
      <c r="Y124" s="1929"/>
      <c r="AB124" s="1404"/>
      <c r="AC124" s="1404"/>
      <c r="AD124" s="1404"/>
      <c r="AE124" s="1404"/>
      <c r="AF124" s="1404"/>
      <c r="AG124" s="1404"/>
      <c r="AH124" s="1404"/>
    </row>
    <row r="125" spans="1:35" s="1399" customFormat="1" ht="13.5" thickBot="1">
      <c r="A125" s="3991"/>
      <c r="B125" s="3992"/>
      <c r="C125" s="4003"/>
      <c r="D125" s="3948" t="s">
        <v>2490</v>
      </c>
      <c r="E125" s="3948"/>
      <c r="F125" s="3948"/>
      <c r="G125" s="3948"/>
      <c r="H125" s="3948"/>
      <c r="I125" s="2344"/>
      <c r="J125" s="2514">
        <f>SUM(J123:J124)</f>
        <v>0</v>
      </c>
      <c r="K125" s="1933"/>
      <c r="L125" s="1933"/>
      <c r="M125" s="1933"/>
      <c r="N125" s="1933"/>
      <c r="O125" s="1930"/>
      <c r="Q125" s="1919"/>
      <c r="R125" s="1919"/>
      <c r="X125" s="1920"/>
      <c r="Y125" s="1929"/>
      <c r="Z125" s="1929"/>
      <c r="AC125" s="1404"/>
      <c r="AD125" s="1404"/>
      <c r="AE125" s="1404"/>
      <c r="AF125" s="1404"/>
      <c r="AG125" s="1404"/>
      <c r="AH125" s="1404"/>
      <c r="AI125" s="1404"/>
    </row>
    <row r="126" spans="1:35" s="1399" customFormat="1" ht="13.5" thickTop="1">
      <c r="A126" s="3915" t="s">
        <v>2489</v>
      </c>
      <c r="B126" s="3916"/>
      <c r="C126" s="3916"/>
      <c r="D126" s="3916"/>
      <c r="E126" s="3916"/>
      <c r="F126" s="3916"/>
      <c r="G126" s="3916"/>
      <c r="H126" s="3916"/>
      <c r="I126" s="3917"/>
      <c r="J126" s="2511">
        <f>SUM(J120:J124)</f>
        <v>0</v>
      </c>
      <c r="K126" s="1933"/>
      <c r="L126" s="1933"/>
      <c r="M126" s="1933"/>
      <c r="N126" s="1933"/>
      <c r="O126" s="1930"/>
      <c r="Q126" s="1919"/>
      <c r="R126" s="1919"/>
      <c r="S126" s="1923"/>
      <c r="X126" s="1924"/>
      <c r="Y126" s="1929" t="s">
        <v>1924</v>
      </c>
      <c r="Z126" s="1929"/>
      <c r="AC126" s="1404"/>
      <c r="AD126" s="1404"/>
      <c r="AE126" s="1404"/>
      <c r="AF126" s="1404"/>
      <c r="AG126" s="1404"/>
      <c r="AH126" s="1404"/>
      <c r="AI126" s="1404"/>
    </row>
    <row r="127" spans="1:35" s="1399" customFormat="1">
      <c r="A127" s="234"/>
      <c r="B127" s="234"/>
      <c r="C127" s="234"/>
      <c r="D127" s="234"/>
      <c r="E127" s="234"/>
      <c r="F127" s="275"/>
      <c r="G127" s="278"/>
      <c r="H127" s="275"/>
      <c r="I127" s="275"/>
      <c r="J127" s="275"/>
      <c r="K127" s="274"/>
      <c r="L127" s="274"/>
      <c r="M127" s="234"/>
      <c r="N127" s="1933"/>
      <c r="O127" s="1933"/>
      <c r="P127" s="1925"/>
      <c r="Q127" s="1919"/>
      <c r="R127" s="1919"/>
      <c r="S127" s="1926"/>
      <c r="T127" s="1926"/>
      <c r="U127" s="1926"/>
      <c r="V127" s="1926"/>
      <c r="W127" s="1926"/>
      <c r="Y127" s="1929" t="s">
        <v>1926</v>
      </c>
      <c r="Z127" s="1929"/>
      <c r="AC127" s="1404"/>
      <c r="AD127" s="1404"/>
      <c r="AE127" s="1404"/>
      <c r="AF127" s="1404"/>
      <c r="AG127" s="1404"/>
      <c r="AH127" s="1404"/>
      <c r="AI127" s="1404"/>
    </row>
    <row r="128" spans="1:35" s="1399" customFormat="1" ht="13.5" customHeight="1">
      <c r="A128" s="1918" t="s">
        <v>2482</v>
      </c>
      <c r="B128" s="178"/>
      <c r="C128" s="178"/>
      <c r="D128" s="178"/>
      <c r="E128" s="178"/>
      <c r="F128" s="178"/>
      <c r="G128" s="178"/>
      <c r="H128" s="178"/>
      <c r="I128" s="178"/>
      <c r="J128" s="178"/>
      <c r="K128" s="178"/>
      <c r="L128" s="178"/>
      <c r="M128" s="178"/>
      <c r="N128" s="1933"/>
      <c r="O128" s="1930"/>
      <c r="P128" s="1927"/>
      <c r="Q128" s="1919"/>
      <c r="R128" s="1919"/>
      <c r="S128" s="3952"/>
      <c r="T128" s="3870" t="s">
        <v>13</v>
      </c>
      <c r="U128" s="3870" t="s">
        <v>13</v>
      </c>
      <c r="V128" s="3980"/>
      <c r="W128" s="3870" t="s">
        <v>13</v>
      </c>
      <c r="Y128" s="1931" t="s">
        <v>1927</v>
      </c>
      <c r="Z128" s="1929"/>
      <c r="AA128" s="1929"/>
      <c r="AC128" s="1404"/>
      <c r="AD128" s="1404"/>
      <c r="AE128" s="1404"/>
      <c r="AF128" s="1404"/>
      <c r="AG128" s="1404"/>
      <c r="AH128" s="1404"/>
      <c r="AI128" s="1404"/>
    </row>
    <row r="129" spans="1:35" s="1399" customFormat="1">
      <c r="A129" s="1922" t="s">
        <v>2476</v>
      </c>
      <c r="B129" s="178"/>
      <c r="C129" s="178"/>
      <c r="D129" s="178"/>
      <c r="E129" s="178"/>
      <c r="F129" s="178"/>
      <c r="G129" s="178"/>
      <c r="H129" s="178"/>
      <c r="I129" s="178"/>
      <c r="J129" s="178" t="s">
        <v>2486</v>
      </c>
      <c r="K129" s="178"/>
      <c r="L129" s="178"/>
      <c r="M129" s="178"/>
      <c r="N129" s="178"/>
      <c r="O129" s="1933"/>
      <c r="P129" s="1930"/>
      <c r="Q129" s="1919"/>
      <c r="R129" s="1919"/>
      <c r="S129" s="3952"/>
      <c r="T129" s="3871"/>
      <c r="U129" s="3871"/>
      <c r="V129" s="3980"/>
      <c r="W129" s="3871"/>
      <c r="Y129" s="1929" t="s">
        <v>1928</v>
      </c>
      <c r="Z129" s="1929"/>
      <c r="AC129" s="1404"/>
      <c r="AD129" s="1404"/>
      <c r="AE129" s="1404"/>
      <c r="AF129" s="1404"/>
      <c r="AG129" s="1404"/>
      <c r="AH129" s="1404"/>
      <c r="AI129" s="1404"/>
    </row>
    <row r="130" spans="1:35" s="1399" customFormat="1" ht="13.9" customHeight="1">
      <c r="A130" s="3968" t="s">
        <v>2483</v>
      </c>
      <c r="B130" s="3969"/>
      <c r="C130" s="3969"/>
      <c r="D130" s="3969"/>
      <c r="E130" s="3969"/>
      <c r="F130" s="3969"/>
      <c r="G130" s="3969"/>
      <c r="H130" s="3969"/>
      <c r="I130" s="2318" t="s">
        <v>2487</v>
      </c>
      <c r="J130" s="2319" t="s">
        <v>2488</v>
      </c>
      <c r="K130" s="1925"/>
      <c r="L130" s="1925"/>
      <c r="M130" s="1925"/>
      <c r="N130" s="1925"/>
      <c r="O130" s="1930"/>
      <c r="P130" s="1930"/>
      <c r="Q130" s="1919"/>
      <c r="R130" s="1919"/>
      <c r="S130" s="3952"/>
      <c r="T130" s="3871"/>
      <c r="U130" s="3871"/>
      <c r="V130" s="3980"/>
      <c r="W130" s="3871"/>
      <c r="Y130" s="1931" t="s">
        <v>1929</v>
      </c>
      <c r="Z130" s="1929"/>
      <c r="AA130" s="1929"/>
      <c r="AC130" s="1404"/>
      <c r="AD130" s="1404"/>
      <c r="AE130" s="1404"/>
      <c r="AF130" s="1404"/>
      <c r="AG130" s="1404"/>
      <c r="AH130" s="1404"/>
      <c r="AI130" s="1404"/>
    </row>
    <row r="131" spans="1:35" s="1399" customFormat="1" ht="13.9" customHeight="1">
      <c r="A131" s="3953" t="s">
        <v>2484</v>
      </c>
      <c r="B131" s="3954"/>
      <c r="C131" s="3954"/>
      <c r="D131" s="3923" t="s">
        <v>2506</v>
      </c>
      <c r="E131" s="3924"/>
      <c r="F131" s="3924"/>
      <c r="G131" s="3924"/>
      <c r="H131" s="3924"/>
      <c r="I131" s="2330"/>
      <c r="J131" s="2331"/>
      <c r="K131" s="1927"/>
      <c r="L131" s="1927"/>
      <c r="M131" s="1927"/>
      <c r="N131" s="1927"/>
      <c r="O131" s="1930"/>
      <c r="P131" s="1930"/>
      <c r="Q131" s="1919"/>
      <c r="R131" s="1919"/>
      <c r="S131" s="3952"/>
      <c r="T131" s="3872"/>
      <c r="U131" s="3872"/>
      <c r="V131" s="3981"/>
      <c r="W131" s="3872"/>
      <c r="Y131" s="1929" t="s">
        <v>1930</v>
      </c>
      <c r="Z131" s="1929"/>
      <c r="AC131" s="1404"/>
      <c r="AD131" s="1404"/>
      <c r="AE131" s="1404"/>
      <c r="AF131" s="1404"/>
      <c r="AG131" s="1404"/>
      <c r="AH131" s="1404"/>
      <c r="AI131" s="1404"/>
    </row>
    <row r="132" spans="1:35" s="1399" customFormat="1" ht="13.15" customHeight="1">
      <c r="A132" s="3955"/>
      <c r="B132" s="3956"/>
      <c r="C132" s="3956"/>
      <c r="D132" s="3959" t="s">
        <v>2507</v>
      </c>
      <c r="E132" s="3960"/>
      <c r="F132" s="3960"/>
      <c r="G132" s="3960"/>
      <c r="H132" s="3960"/>
      <c r="I132" s="2326"/>
      <c r="J132" s="2327"/>
      <c r="K132" s="1930"/>
      <c r="L132" s="1930"/>
      <c r="M132" s="1930"/>
      <c r="N132" s="1930"/>
      <c r="P132" s="1919"/>
      <c r="Q132" s="1919"/>
      <c r="W132" s="1920"/>
      <c r="X132" s="1929"/>
      <c r="Y132" s="1929"/>
      <c r="AB132" s="1404"/>
      <c r="AC132" s="1404"/>
      <c r="AD132" s="1404"/>
      <c r="AE132" s="1404"/>
      <c r="AF132" s="1404"/>
      <c r="AG132" s="1404"/>
      <c r="AH132" s="1404"/>
    </row>
    <row r="133" spans="1:35" s="1399" customFormat="1">
      <c r="A133" s="3955"/>
      <c r="B133" s="3956"/>
      <c r="C133" s="3956"/>
      <c r="D133" s="3961" t="s">
        <v>2508</v>
      </c>
      <c r="E133" s="3962"/>
      <c r="F133" s="3962"/>
      <c r="G133" s="3962"/>
      <c r="H133" s="3962"/>
      <c r="I133" s="2366"/>
      <c r="J133" s="2313"/>
      <c r="K133" s="1930"/>
      <c r="L133" s="1930"/>
      <c r="M133" s="1930"/>
      <c r="N133" s="1930"/>
      <c r="P133" s="1919"/>
      <c r="Q133" s="1919"/>
      <c r="W133" s="1920"/>
      <c r="X133" s="1929"/>
      <c r="Y133" s="1929"/>
      <c r="AB133" s="1404"/>
      <c r="AC133" s="1404"/>
      <c r="AD133" s="1404"/>
      <c r="AE133" s="1404"/>
      <c r="AF133" s="1404"/>
      <c r="AG133" s="1404"/>
      <c r="AH133" s="1404"/>
    </row>
    <row r="134" spans="1:35" s="1399" customFormat="1" ht="13.15" customHeight="1">
      <c r="A134" s="3955"/>
      <c r="B134" s="3956"/>
      <c r="C134" s="3956"/>
      <c r="D134" s="3963" t="s">
        <v>2508</v>
      </c>
      <c r="E134" s="3964"/>
      <c r="F134" s="3964"/>
      <c r="G134" s="3964"/>
      <c r="H134" s="3964"/>
      <c r="I134" s="2367"/>
      <c r="J134" s="2314"/>
      <c r="K134" s="1930"/>
      <c r="L134" s="1930"/>
      <c r="M134" s="1930"/>
      <c r="N134" s="1930"/>
      <c r="P134" s="1919"/>
      <c r="Q134" s="1919"/>
      <c r="W134" s="1920"/>
      <c r="X134" s="1929"/>
      <c r="Y134" s="1929"/>
      <c r="AB134" s="1404"/>
      <c r="AC134" s="1404"/>
      <c r="AD134" s="1404"/>
      <c r="AE134" s="1404"/>
      <c r="AF134" s="1404"/>
      <c r="AG134" s="1404"/>
      <c r="AH134" s="1404"/>
    </row>
    <row r="135" spans="1:35" s="1399" customFormat="1" ht="13.5" thickBot="1">
      <c r="A135" s="3957"/>
      <c r="B135" s="3958"/>
      <c r="C135" s="3958"/>
      <c r="D135" s="3966" t="s">
        <v>2509</v>
      </c>
      <c r="E135" s="3967"/>
      <c r="F135" s="3967"/>
      <c r="G135" s="3967"/>
      <c r="H135" s="3967"/>
      <c r="I135" s="2332"/>
      <c r="J135" s="2315"/>
      <c r="K135" s="1930"/>
      <c r="L135" s="1930"/>
      <c r="M135" s="1930"/>
      <c r="N135" s="1930"/>
      <c r="P135" s="1919"/>
      <c r="Q135" s="1919"/>
      <c r="W135" s="1920"/>
      <c r="X135" s="1929"/>
      <c r="Y135" s="1929"/>
      <c r="AB135" s="1404"/>
      <c r="AC135" s="1404"/>
      <c r="AD135" s="1404"/>
      <c r="AE135" s="1404"/>
      <c r="AF135" s="1404"/>
      <c r="AG135" s="1404"/>
      <c r="AH135" s="1404"/>
    </row>
    <row r="136" spans="1:35" s="1399" customFormat="1" ht="13.9" customHeight="1" thickTop="1">
      <c r="A136" s="3915" t="s">
        <v>2489</v>
      </c>
      <c r="B136" s="3916"/>
      <c r="C136" s="3916"/>
      <c r="D136" s="3916"/>
      <c r="E136" s="3916"/>
      <c r="F136" s="3916"/>
      <c r="G136" s="3916"/>
      <c r="H136" s="3917"/>
      <c r="I136" s="2365"/>
      <c r="J136" s="2513">
        <f>SUM(J131:J135)</f>
        <v>0</v>
      </c>
      <c r="K136" s="1930"/>
      <c r="L136" s="1930"/>
      <c r="M136" s="1930"/>
      <c r="N136" s="1930"/>
      <c r="O136" s="1933"/>
      <c r="P136" s="1930"/>
      <c r="Q136" s="1919"/>
      <c r="R136" s="1919"/>
      <c r="S136" s="3952"/>
      <c r="T136" s="3870" t="s">
        <v>13</v>
      </c>
      <c r="U136" s="1932"/>
      <c r="V136" s="3870" t="s">
        <v>13</v>
      </c>
      <c r="W136" s="3870" t="s">
        <v>13</v>
      </c>
      <c r="Y136" s="1921"/>
      <c r="AA136" s="1403"/>
      <c r="AB136" s="1403"/>
      <c r="AC136" s="1404"/>
      <c r="AD136" s="1404"/>
      <c r="AE136" s="1404"/>
      <c r="AF136" s="1404"/>
      <c r="AG136" s="1404"/>
      <c r="AH136" s="1404"/>
      <c r="AI136" s="1404"/>
    </row>
    <row r="137" spans="1:35" s="1399" customFormat="1" ht="13.9" customHeight="1">
      <c r="A137" s="3953" t="s">
        <v>2510</v>
      </c>
      <c r="B137" s="3954"/>
      <c r="C137" s="3954"/>
      <c r="D137" s="3923" t="s">
        <v>2506</v>
      </c>
      <c r="E137" s="3924"/>
      <c r="F137" s="3924"/>
      <c r="G137" s="3924"/>
      <c r="H137" s="3924"/>
      <c r="I137" s="2330"/>
      <c r="J137" s="2331"/>
      <c r="K137" s="1927"/>
      <c r="L137" s="1927"/>
      <c r="M137" s="1927"/>
      <c r="N137" s="1927"/>
      <c r="O137" s="1930"/>
      <c r="P137" s="1930"/>
      <c r="Q137" s="1919"/>
      <c r="R137" s="1919"/>
      <c r="S137" s="3952"/>
      <c r="T137" s="3871"/>
      <c r="U137" s="1932"/>
      <c r="V137" s="3871"/>
      <c r="W137" s="3871"/>
      <c r="Y137" s="1929" t="s">
        <v>1930</v>
      </c>
      <c r="Z137" s="1929"/>
      <c r="AC137" s="1404"/>
      <c r="AD137" s="1404"/>
      <c r="AE137" s="1404"/>
      <c r="AF137" s="1404"/>
      <c r="AG137" s="1404"/>
      <c r="AH137" s="1404"/>
      <c r="AI137" s="1404"/>
    </row>
    <row r="138" spans="1:35" s="1399" customFormat="1" ht="13.15" customHeight="1">
      <c r="A138" s="3955"/>
      <c r="B138" s="3956"/>
      <c r="C138" s="3956"/>
      <c r="D138" s="3959" t="s">
        <v>2507</v>
      </c>
      <c r="E138" s="3960"/>
      <c r="F138" s="3960"/>
      <c r="G138" s="3960"/>
      <c r="H138" s="3960"/>
      <c r="I138" s="2326"/>
      <c r="J138" s="2327"/>
      <c r="K138" s="1930"/>
      <c r="L138" s="1930"/>
      <c r="M138" s="1930"/>
      <c r="N138" s="1930"/>
      <c r="P138" s="1919"/>
      <c r="Q138" s="1919"/>
      <c r="S138" s="3952"/>
      <c r="T138" s="3871"/>
      <c r="V138" s="3871"/>
      <c r="W138" s="3871"/>
      <c r="X138" s="1929"/>
      <c r="Y138" s="1929"/>
      <c r="AB138" s="1404"/>
      <c r="AC138" s="1404"/>
      <c r="AD138" s="1404"/>
      <c r="AE138" s="1404"/>
      <c r="AF138" s="1404"/>
      <c r="AG138" s="1404"/>
      <c r="AH138" s="1404"/>
    </row>
    <row r="139" spans="1:35" s="1399" customFormat="1">
      <c r="A139" s="3955"/>
      <c r="B139" s="3956"/>
      <c r="C139" s="3956"/>
      <c r="D139" s="3961" t="s">
        <v>2508</v>
      </c>
      <c r="E139" s="3962"/>
      <c r="F139" s="3962"/>
      <c r="G139" s="3962"/>
      <c r="H139" s="3962"/>
      <c r="I139" s="2366"/>
      <c r="J139" s="2313"/>
      <c r="K139" s="1930"/>
      <c r="L139" s="1930"/>
      <c r="M139" s="1930"/>
      <c r="N139" s="1930"/>
      <c r="P139" s="1919"/>
      <c r="Q139" s="1919"/>
      <c r="S139" s="3952"/>
      <c r="T139" s="3871"/>
      <c r="V139" s="3871"/>
      <c r="W139" s="3871"/>
      <c r="X139" s="1929"/>
      <c r="Y139" s="1929"/>
      <c r="AB139" s="1404"/>
      <c r="AC139" s="1404"/>
      <c r="AD139" s="1404"/>
      <c r="AE139" s="1404"/>
      <c r="AF139" s="1404"/>
      <c r="AG139" s="1404"/>
      <c r="AH139" s="1404"/>
    </row>
    <row r="140" spans="1:35" s="1399" customFormat="1" ht="13.15" customHeight="1">
      <c r="A140" s="3955"/>
      <c r="B140" s="3956"/>
      <c r="C140" s="3956"/>
      <c r="D140" s="3963" t="s">
        <v>2508</v>
      </c>
      <c r="E140" s="3964"/>
      <c r="F140" s="3964"/>
      <c r="G140" s="3964"/>
      <c r="H140" s="3964"/>
      <c r="I140" s="2367"/>
      <c r="J140" s="2314"/>
      <c r="K140" s="1930"/>
      <c r="L140" s="1930"/>
      <c r="M140" s="1930"/>
      <c r="N140" s="1930"/>
      <c r="P140" s="1919"/>
      <c r="Q140" s="1919"/>
      <c r="S140" s="3952"/>
      <c r="T140" s="3871"/>
      <c r="V140" s="3871"/>
      <c r="W140" s="3871"/>
      <c r="X140" s="1929"/>
      <c r="Y140" s="1929"/>
      <c r="AB140" s="1404"/>
      <c r="AC140" s="1404"/>
      <c r="AD140" s="1404"/>
      <c r="AE140" s="1404"/>
      <c r="AF140" s="1404"/>
      <c r="AG140" s="1404"/>
      <c r="AH140" s="1404"/>
    </row>
    <row r="141" spans="1:35" s="1399" customFormat="1" ht="13.5" thickBot="1">
      <c r="A141" s="3957"/>
      <c r="B141" s="3958"/>
      <c r="C141" s="3958"/>
      <c r="D141" s="3966" t="s">
        <v>2509</v>
      </c>
      <c r="E141" s="3967"/>
      <c r="F141" s="3967"/>
      <c r="G141" s="3967"/>
      <c r="H141" s="3967"/>
      <c r="I141" s="2332"/>
      <c r="J141" s="2315"/>
      <c r="K141" s="1930"/>
      <c r="L141" s="1930"/>
      <c r="M141" s="1930"/>
      <c r="N141" s="1930"/>
      <c r="P141" s="1919"/>
      <c r="Q141" s="1919"/>
      <c r="S141" s="3952"/>
      <c r="T141" s="3871"/>
      <c r="V141" s="3871"/>
      <c r="W141" s="3871"/>
      <c r="X141" s="1929"/>
      <c r="Y141" s="1929"/>
      <c r="AB141" s="1404"/>
      <c r="AC141" s="1404"/>
      <c r="AD141" s="1404"/>
      <c r="AE141" s="1404"/>
      <c r="AF141" s="1404"/>
      <c r="AG141" s="1404"/>
      <c r="AH141" s="1404"/>
    </row>
    <row r="142" spans="1:35" s="1399" customFormat="1" ht="13.9" customHeight="1" thickTop="1">
      <c r="A142" s="3915" t="s">
        <v>2489</v>
      </c>
      <c r="B142" s="3916"/>
      <c r="C142" s="3916"/>
      <c r="D142" s="3916"/>
      <c r="E142" s="3916"/>
      <c r="F142" s="3916"/>
      <c r="G142" s="3916"/>
      <c r="H142" s="3917"/>
      <c r="I142" s="2365"/>
      <c r="J142" s="2513">
        <f>SUM(J137:J141)</f>
        <v>0</v>
      </c>
      <c r="K142" s="1930"/>
      <c r="L142" s="1930"/>
      <c r="M142" s="1930"/>
      <c r="N142" s="1930"/>
      <c r="O142" s="1933"/>
      <c r="P142" s="1930"/>
      <c r="Q142" s="1919"/>
      <c r="R142" s="1919"/>
      <c r="S142" s="3952"/>
      <c r="T142" s="3871"/>
      <c r="U142" s="1932"/>
      <c r="V142" s="3871"/>
      <c r="W142" s="3871"/>
      <c r="Y142" s="1921"/>
      <c r="AA142" s="1403"/>
      <c r="AB142" s="1403"/>
      <c r="AC142" s="1404"/>
      <c r="AD142" s="1404"/>
      <c r="AE142" s="1404"/>
      <c r="AF142" s="1404"/>
      <c r="AG142" s="1404"/>
      <c r="AH142" s="1404"/>
      <c r="AI142" s="1404"/>
    </row>
    <row r="143" spans="1:35" s="1399" customFormat="1" ht="13.15" customHeight="1">
      <c r="A143" s="3919" t="s">
        <v>2511</v>
      </c>
      <c r="B143" s="3920"/>
      <c r="C143" s="3925"/>
      <c r="D143" s="3959"/>
      <c r="E143" s="3960"/>
      <c r="F143" s="3960"/>
      <c r="G143" s="3960"/>
      <c r="H143" s="3960"/>
      <c r="I143" s="2326"/>
      <c r="J143" s="2326"/>
      <c r="K143" s="1930"/>
      <c r="L143" s="1930"/>
      <c r="M143" s="1930"/>
      <c r="N143" s="1930"/>
      <c r="P143" s="1919"/>
      <c r="Q143" s="1919"/>
      <c r="S143" s="3952"/>
      <c r="T143" s="3871"/>
      <c r="V143" s="3871"/>
      <c r="W143" s="3871"/>
      <c r="X143" s="1929"/>
      <c r="Y143" s="1929"/>
      <c r="AB143" s="1404"/>
      <c r="AC143" s="1404"/>
      <c r="AD143" s="1404"/>
      <c r="AE143" s="1404"/>
      <c r="AF143" s="1404"/>
      <c r="AG143" s="1404"/>
      <c r="AH143" s="1404"/>
    </row>
    <row r="144" spans="1:35" s="1399" customFormat="1">
      <c r="A144" s="1922"/>
      <c r="B144" s="178"/>
      <c r="C144" s="178"/>
      <c r="D144" s="178"/>
      <c r="E144" s="178"/>
      <c r="F144" s="178"/>
      <c r="G144" s="178"/>
      <c r="H144" s="178"/>
      <c r="I144" s="178"/>
      <c r="J144" s="178"/>
      <c r="K144" s="178"/>
      <c r="L144" s="178"/>
      <c r="M144" s="178"/>
      <c r="N144" s="178"/>
      <c r="O144" s="1933"/>
      <c r="P144" s="1930"/>
      <c r="Q144" s="1919"/>
      <c r="R144" s="1919"/>
      <c r="S144" s="3952"/>
      <c r="T144" s="3871"/>
      <c r="U144" s="1932"/>
      <c r="V144" s="3871"/>
      <c r="W144" s="3871"/>
      <c r="Y144" s="1921"/>
      <c r="AA144" s="1403"/>
      <c r="AB144" s="1403"/>
      <c r="AC144" s="1404"/>
      <c r="AD144" s="1404"/>
      <c r="AE144" s="1404"/>
      <c r="AF144" s="1404"/>
      <c r="AG144" s="1404"/>
      <c r="AH144" s="1404"/>
      <c r="AI144" s="1404"/>
    </row>
    <row r="145" spans="1:35" s="1399" customFormat="1">
      <c r="A145" s="1922" t="s">
        <v>2477</v>
      </c>
      <c r="B145" s="2310"/>
      <c r="C145" s="2310"/>
      <c r="D145" s="2310"/>
      <c r="E145" s="2310"/>
      <c r="F145" s="2310"/>
      <c r="G145" s="2311"/>
      <c r="H145" s="2311"/>
      <c r="I145" s="2312"/>
      <c r="J145" s="1930"/>
      <c r="K145" s="1930"/>
      <c r="L145" s="1930"/>
      <c r="M145" s="1930"/>
      <c r="N145" s="1930"/>
      <c r="O145" s="1933"/>
      <c r="P145" s="1933"/>
      <c r="Q145" s="1919"/>
      <c r="R145" s="1919"/>
      <c r="S145" s="3952"/>
      <c r="T145" s="3871"/>
      <c r="U145" s="1932"/>
      <c r="V145" s="3871"/>
      <c r="W145" s="3871"/>
      <c r="Y145" s="1921"/>
      <c r="AA145" s="1403"/>
      <c r="AB145" s="1403"/>
      <c r="AC145" s="1404"/>
      <c r="AD145" s="1404"/>
      <c r="AE145" s="1404"/>
      <c r="AF145" s="1404"/>
      <c r="AG145" s="1404"/>
      <c r="AH145" s="1404"/>
      <c r="AI145" s="1404"/>
    </row>
    <row r="146" spans="1:35" s="1399" customFormat="1" ht="13.9" customHeight="1">
      <c r="A146" s="3968"/>
      <c r="B146" s="3969"/>
      <c r="C146" s="3969"/>
      <c r="D146" s="3969" t="s">
        <v>2512</v>
      </c>
      <c r="E146" s="3969"/>
      <c r="F146" s="3969"/>
      <c r="G146" s="3968" t="s">
        <v>2491</v>
      </c>
      <c r="H146" s="3970"/>
      <c r="I146" s="2318" t="s">
        <v>2487</v>
      </c>
      <c r="J146" s="2319" t="s">
        <v>2513</v>
      </c>
      <c r="K146" s="1925"/>
      <c r="L146" s="1925"/>
      <c r="M146" s="1925"/>
      <c r="N146" s="1925"/>
      <c r="O146" s="1930"/>
      <c r="P146" s="1930"/>
      <c r="Q146" s="1919"/>
      <c r="R146" s="1919"/>
      <c r="S146" s="3952"/>
      <c r="T146" s="3871"/>
      <c r="U146" s="1932"/>
      <c r="V146" s="3871"/>
      <c r="W146" s="3871"/>
      <c r="Y146" s="1931" t="s">
        <v>1929</v>
      </c>
      <c r="Z146" s="1929"/>
      <c r="AA146" s="1929"/>
      <c r="AC146" s="1404"/>
      <c r="AD146" s="1404"/>
      <c r="AE146" s="1404"/>
      <c r="AF146" s="1404"/>
      <c r="AG146" s="1404"/>
      <c r="AH146" s="1404"/>
      <c r="AI146" s="1404"/>
    </row>
    <row r="147" spans="1:35" s="1399" customFormat="1" ht="13.9" customHeight="1">
      <c r="A147" s="3953" t="s">
        <v>2514</v>
      </c>
      <c r="B147" s="3954"/>
      <c r="C147" s="3954"/>
      <c r="D147" s="3923" t="s">
        <v>2506</v>
      </c>
      <c r="E147" s="3924"/>
      <c r="F147" s="3924"/>
      <c r="G147" s="2368"/>
      <c r="H147" s="2370"/>
      <c r="I147" s="2330"/>
      <c r="J147" s="2331"/>
      <c r="K147" s="1927"/>
      <c r="L147" s="1927"/>
      <c r="M147" s="1927"/>
      <c r="N147" s="1927"/>
      <c r="O147" s="1930"/>
      <c r="P147" s="1930"/>
      <c r="Q147" s="1919"/>
      <c r="R147" s="1919"/>
      <c r="S147" s="3952"/>
      <c r="T147" s="3871"/>
      <c r="U147" s="1932"/>
      <c r="V147" s="3871"/>
      <c r="W147" s="3871"/>
      <c r="Y147" s="1929" t="s">
        <v>1930</v>
      </c>
      <c r="Z147" s="1929"/>
      <c r="AC147" s="1404"/>
      <c r="AD147" s="1404"/>
      <c r="AE147" s="1404"/>
      <c r="AF147" s="1404"/>
      <c r="AG147" s="1404"/>
      <c r="AH147" s="1404"/>
      <c r="AI147" s="1404"/>
    </row>
    <row r="148" spans="1:35" s="1399" customFormat="1" ht="13.15" customHeight="1">
      <c r="A148" s="3955"/>
      <c r="B148" s="3956"/>
      <c r="C148" s="3956"/>
      <c r="D148" s="3959" t="s">
        <v>2507</v>
      </c>
      <c r="E148" s="3960"/>
      <c r="F148" s="3960"/>
      <c r="G148" s="2369"/>
      <c r="H148" s="2371"/>
      <c r="I148" s="2326"/>
      <c r="J148" s="2327"/>
      <c r="K148" s="1930"/>
      <c r="L148" s="1930"/>
      <c r="M148" s="1930"/>
      <c r="N148" s="1930"/>
      <c r="P148" s="1919"/>
      <c r="Q148" s="1919"/>
      <c r="S148" s="3952"/>
      <c r="T148" s="3871"/>
      <c r="V148" s="3871"/>
      <c r="W148" s="3871"/>
      <c r="X148" s="1929"/>
      <c r="Y148" s="1929"/>
      <c r="AB148" s="1404"/>
      <c r="AC148" s="1404"/>
      <c r="AD148" s="1404"/>
      <c r="AE148" s="1404"/>
      <c r="AF148" s="1404"/>
      <c r="AG148" s="1404"/>
      <c r="AH148" s="1404"/>
    </row>
    <row r="149" spans="1:35" s="1399" customFormat="1" ht="13.15" customHeight="1">
      <c r="A149" s="3955"/>
      <c r="B149" s="3956"/>
      <c r="C149" s="3956"/>
      <c r="D149" s="3923" t="s">
        <v>2508</v>
      </c>
      <c r="E149" s="3924"/>
      <c r="F149" s="3924"/>
      <c r="G149" s="2321"/>
      <c r="H149" s="2372"/>
      <c r="I149" s="2366"/>
      <c r="J149" s="2313"/>
      <c r="K149" s="1930"/>
      <c r="L149" s="1930"/>
      <c r="M149" s="1930"/>
      <c r="N149" s="1930"/>
      <c r="P149" s="1919"/>
      <c r="Q149" s="1919"/>
      <c r="S149" s="3952"/>
      <c r="T149" s="3871"/>
      <c r="V149" s="3871"/>
      <c r="W149" s="3871"/>
      <c r="X149" s="1929"/>
      <c r="Y149" s="1929"/>
      <c r="AB149" s="1404"/>
      <c r="AC149" s="1404"/>
      <c r="AD149" s="1404"/>
      <c r="AE149" s="1404"/>
      <c r="AF149" s="1404"/>
      <c r="AG149" s="1404"/>
      <c r="AH149" s="1404"/>
    </row>
    <row r="150" spans="1:35" s="1399" customFormat="1" ht="13.15" customHeight="1">
      <c r="A150" s="3955"/>
      <c r="B150" s="3956"/>
      <c r="C150" s="3956"/>
      <c r="D150" s="3963" t="s">
        <v>2508</v>
      </c>
      <c r="E150" s="3964"/>
      <c r="F150" s="3964"/>
      <c r="G150" s="2322"/>
      <c r="H150" s="2373"/>
      <c r="I150" s="2367"/>
      <c r="J150" s="2314"/>
      <c r="K150" s="1930"/>
      <c r="L150" s="1930"/>
      <c r="M150" s="1930"/>
      <c r="N150" s="1930"/>
      <c r="P150" s="1919"/>
      <c r="Q150" s="1919"/>
      <c r="S150" s="3952"/>
      <c r="T150" s="3871"/>
      <c r="V150" s="3871"/>
      <c r="W150" s="3871"/>
      <c r="X150" s="1929"/>
      <c r="Y150" s="1929"/>
      <c r="AB150" s="1404"/>
      <c r="AC150" s="1404"/>
      <c r="AD150" s="1404"/>
      <c r="AE150" s="1404"/>
      <c r="AF150" s="1404"/>
      <c r="AG150" s="1404"/>
      <c r="AH150" s="1404"/>
    </row>
    <row r="151" spans="1:35" s="1399" customFormat="1" ht="13.9" customHeight="1">
      <c r="A151" s="3955"/>
      <c r="B151" s="3965"/>
      <c r="C151" s="3965"/>
      <c r="D151" s="3959" t="s">
        <v>2509</v>
      </c>
      <c r="E151" s="3960"/>
      <c r="F151" s="3960"/>
      <c r="G151" s="2369"/>
      <c r="H151" s="2371"/>
      <c r="I151" s="2326"/>
      <c r="J151" s="2327"/>
      <c r="K151" s="1930"/>
      <c r="L151" s="1930"/>
      <c r="M151" s="1930"/>
      <c r="N151" s="1930"/>
      <c r="P151" s="1919"/>
      <c r="Q151" s="1919"/>
      <c r="S151" s="3952"/>
      <c r="T151" s="3871"/>
      <c r="V151" s="3871"/>
      <c r="W151" s="3871"/>
      <c r="X151" s="1929"/>
      <c r="Y151" s="1929"/>
      <c r="AB151" s="1404"/>
      <c r="AC151" s="1404"/>
      <c r="AD151" s="1404"/>
      <c r="AE151" s="1404"/>
      <c r="AF151" s="1404"/>
      <c r="AG151" s="1404"/>
      <c r="AH151" s="1404"/>
    </row>
    <row r="152" spans="1:35">
      <c r="A152" s="3935"/>
      <c r="B152" s="3937" t="s">
        <v>2475</v>
      </c>
      <c r="C152" s="3938"/>
      <c r="D152" s="3939"/>
      <c r="E152" s="3940"/>
      <c r="F152" s="3940"/>
      <c r="G152" s="3941"/>
      <c r="H152" s="3942"/>
      <c r="I152" s="2374" t="s">
        <v>1049</v>
      </c>
      <c r="J152" s="2375"/>
      <c r="K152" s="1930"/>
      <c r="L152" s="1930"/>
      <c r="M152" s="1930"/>
      <c r="N152" s="1930"/>
      <c r="S152" s="3952"/>
      <c r="T152" s="3871"/>
      <c r="V152" s="3871"/>
      <c r="W152" s="3871"/>
    </row>
    <row r="153" spans="1:35">
      <c r="A153" s="3935"/>
      <c r="B153" s="3937"/>
      <c r="C153" s="3938"/>
      <c r="D153" s="3943"/>
      <c r="E153" s="3944"/>
      <c r="F153" s="3944"/>
      <c r="G153" s="3945"/>
      <c r="H153" s="3946"/>
      <c r="I153" s="2339" t="s">
        <v>1049</v>
      </c>
      <c r="J153" s="2327"/>
      <c r="K153" s="1933"/>
      <c r="L153" s="1933"/>
      <c r="M153" s="1933"/>
      <c r="N153" s="1933"/>
      <c r="S153" s="3952"/>
      <c r="T153" s="3871"/>
      <c r="V153" s="3871"/>
      <c r="W153" s="3871"/>
    </row>
    <row r="154" spans="1:35" ht="13.9" customHeight="1" thickBot="1">
      <c r="A154" s="3935"/>
      <c r="B154" s="3947" t="s">
        <v>2490</v>
      </c>
      <c r="C154" s="3948"/>
      <c r="D154" s="3948"/>
      <c r="E154" s="3948"/>
      <c r="F154" s="3948"/>
      <c r="G154" s="3948"/>
      <c r="H154" s="3949"/>
      <c r="I154" s="2376"/>
      <c r="J154" s="2512">
        <f>SUM(J152:J153)</f>
        <v>0</v>
      </c>
      <c r="K154" s="1930"/>
      <c r="L154" s="1930"/>
      <c r="M154" s="1930"/>
      <c r="N154" s="1930"/>
      <c r="S154" s="3952"/>
      <c r="T154" s="3871"/>
      <c r="V154" s="3871"/>
      <c r="W154" s="3871"/>
    </row>
    <row r="155" spans="1:35" ht="13.9" customHeight="1" thickTop="1">
      <c r="A155" s="3936"/>
      <c r="B155" s="3936" t="s">
        <v>2489</v>
      </c>
      <c r="C155" s="3950"/>
      <c r="D155" s="3950"/>
      <c r="E155" s="3950"/>
      <c r="F155" s="3950"/>
      <c r="G155" s="3950"/>
      <c r="H155" s="3951"/>
      <c r="I155" s="2365"/>
      <c r="J155" s="2510">
        <f>SUM(J150:J151)</f>
        <v>0</v>
      </c>
      <c r="K155" s="1930"/>
      <c r="L155" s="1930"/>
      <c r="M155" s="1930"/>
      <c r="N155" s="1930"/>
      <c r="S155" s="3952"/>
      <c r="T155" s="3871"/>
      <c r="V155" s="3871"/>
      <c r="W155" s="3871"/>
    </row>
    <row r="156" spans="1:35" s="1399" customFormat="1" ht="13.9" customHeight="1">
      <c r="A156" s="3971" t="s">
        <v>2515</v>
      </c>
      <c r="B156" s="3972"/>
      <c r="C156" s="3973"/>
      <c r="D156" s="3932"/>
      <c r="E156" s="3932"/>
      <c r="F156" s="3932"/>
      <c r="G156" s="3932"/>
      <c r="H156" s="3932"/>
      <c r="I156" s="2377"/>
      <c r="J156" s="2377"/>
      <c r="K156" s="178"/>
      <c r="L156" s="178"/>
      <c r="M156" s="178"/>
      <c r="N156" s="178"/>
      <c r="O156" s="1933"/>
      <c r="P156" s="1930"/>
      <c r="Q156" s="1919"/>
      <c r="R156" s="1919"/>
      <c r="S156" s="3952"/>
      <c r="T156" s="3871"/>
      <c r="U156" s="1932"/>
      <c r="V156" s="3871"/>
      <c r="W156" s="3871"/>
      <c r="Y156" s="1921"/>
      <c r="AA156" s="1403"/>
      <c r="AB156" s="1403"/>
      <c r="AC156" s="1404"/>
      <c r="AD156" s="1404"/>
      <c r="AE156" s="1404"/>
      <c r="AF156" s="1404"/>
      <c r="AG156" s="1404"/>
      <c r="AH156" s="1404"/>
      <c r="AI156" s="1404"/>
    </row>
    <row r="157" spans="1:35" s="1399" customFormat="1" ht="13.9" customHeight="1">
      <c r="A157" s="3974"/>
      <c r="B157" s="3975"/>
      <c r="C157" s="3976"/>
      <c r="D157" s="3933"/>
      <c r="E157" s="3933"/>
      <c r="F157" s="3933"/>
      <c r="G157" s="3933"/>
      <c r="H157" s="3933"/>
      <c r="I157" s="2378"/>
      <c r="J157" s="2378"/>
      <c r="K157" s="178"/>
      <c r="L157" s="178"/>
      <c r="M157" s="178"/>
      <c r="N157" s="178"/>
      <c r="O157" s="1933"/>
      <c r="P157" s="1930"/>
      <c r="Q157" s="1919"/>
      <c r="R157" s="1919"/>
      <c r="S157" s="3952"/>
      <c r="T157" s="3871"/>
      <c r="U157" s="1926"/>
      <c r="V157" s="3871"/>
      <c r="W157" s="3871"/>
      <c r="Y157" s="1921"/>
      <c r="AA157" s="1403"/>
      <c r="AB157" s="1403"/>
      <c r="AC157" s="1404"/>
      <c r="AD157" s="1404"/>
      <c r="AE157" s="1404"/>
      <c r="AF157" s="1404"/>
      <c r="AG157" s="1404"/>
      <c r="AH157" s="1404"/>
      <c r="AI157" s="1404"/>
    </row>
    <row r="158" spans="1:35" s="1399" customFormat="1" ht="13.9" customHeight="1" thickBot="1">
      <c r="A158" s="3977"/>
      <c r="B158" s="3978"/>
      <c r="C158" s="3979"/>
      <c r="D158" s="3934"/>
      <c r="E158" s="3934"/>
      <c r="F158" s="3934"/>
      <c r="G158" s="3934"/>
      <c r="H158" s="3934"/>
      <c r="I158" s="2379"/>
      <c r="J158" s="2379"/>
      <c r="K158" s="178"/>
      <c r="L158" s="178"/>
      <c r="M158" s="178"/>
      <c r="N158" s="178"/>
      <c r="O158" s="1933"/>
      <c r="P158" s="1930"/>
      <c r="Q158" s="1919"/>
      <c r="R158" s="1919"/>
      <c r="S158" s="3952"/>
      <c r="T158" s="3871"/>
      <c r="U158" s="1926"/>
      <c r="V158" s="3871"/>
      <c r="W158" s="3871"/>
      <c r="Y158" s="1921"/>
      <c r="AA158" s="1403"/>
      <c r="AB158" s="1403"/>
      <c r="AC158" s="1404"/>
      <c r="AD158" s="1404"/>
      <c r="AE158" s="1404"/>
      <c r="AF158" s="1404"/>
      <c r="AG158" s="1404"/>
      <c r="AH158" s="1404"/>
      <c r="AI158" s="1404"/>
    </row>
    <row r="159" spans="1:35" s="1399" customFormat="1" ht="13.5" thickTop="1">
      <c r="A159" s="3915" t="s">
        <v>2489</v>
      </c>
      <c r="B159" s="3916"/>
      <c r="C159" s="3916"/>
      <c r="D159" s="3916"/>
      <c r="E159" s="3916"/>
      <c r="F159" s="3916"/>
      <c r="G159" s="3916"/>
      <c r="H159" s="3916"/>
      <c r="I159" s="3917"/>
      <c r="J159" s="2511">
        <f>SUM(J153:J157)</f>
        <v>0</v>
      </c>
      <c r="K159" s="274"/>
      <c r="L159" s="234"/>
      <c r="M159" s="234"/>
      <c r="N159" s="234"/>
      <c r="O159" s="1930"/>
      <c r="Q159" s="1919"/>
      <c r="R159" s="1919"/>
      <c r="S159" s="3952"/>
      <c r="T159" s="3871"/>
      <c r="V159" s="3871"/>
      <c r="W159" s="3871"/>
      <c r="X159" s="1920"/>
      <c r="Y159" s="1929"/>
      <c r="Z159" s="1929"/>
      <c r="AC159" s="1404"/>
      <c r="AD159" s="1404"/>
      <c r="AE159" s="1404"/>
      <c r="AF159" s="1404"/>
      <c r="AG159" s="1404"/>
      <c r="AH159" s="1404"/>
      <c r="AI159" s="1404"/>
    </row>
    <row r="160" spans="1:35" s="1399" customFormat="1">
      <c r="A160" s="2311"/>
      <c r="B160" s="2311"/>
      <c r="C160" s="2311"/>
      <c r="D160" s="2311"/>
      <c r="E160" s="2311"/>
      <c r="F160" s="2311"/>
      <c r="G160" s="2311"/>
      <c r="H160" s="2311"/>
      <c r="I160" s="2311"/>
      <c r="J160" s="2311"/>
      <c r="K160" s="274"/>
      <c r="L160" s="234"/>
      <c r="M160" s="234"/>
      <c r="N160" s="234"/>
      <c r="O160" s="1930"/>
      <c r="Q160" s="1919"/>
      <c r="R160" s="1919"/>
      <c r="S160" s="3952"/>
      <c r="T160" s="3871"/>
      <c r="V160" s="3871"/>
      <c r="W160" s="3871"/>
      <c r="X160" s="2333"/>
      <c r="Y160" s="1929"/>
      <c r="Z160" s="1929"/>
      <c r="AC160" s="1404"/>
      <c r="AD160" s="1404"/>
      <c r="AE160" s="1404"/>
      <c r="AF160" s="1404"/>
      <c r="AG160" s="1404"/>
      <c r="AH160" s="1404"/>
      <c r="AI160" s="1404"/>
    </row>
    <row r="161" spans="1:35">
      <c r="A161" s="1922" t="s">
        <v>2478</v>
      </c>
      <c r="B161" s="2310"/>
      <c r="C161" s="2310"/>
      <c r="D161" s="2310"/>
      <c r="E161" s="2310"/>
      <c r="F161" s="2310"/>
      <c r="G161" s="2311"/>
      <c r="H161" s="2311"/>
      <c r="I161" s="2312"/>
      <c r="J161" s="1930"/>
      <c r="K161" s="1930"/>
      <c r="L161" s="1930"/>
      <c r="M161" s="1930"/>
      <c r="N161" s="1930"/>
      <c r="S161" s="3952"/>
      <c r="T161" s="3871"/>
      <c r="V161" s="3871"/>
      <c r="W161" s="3871"/>
    </row>
    <row r="162" spans="1:35">
      <c r="A162" s="3919" t="s">
        <v>2483</v>
      </c>
      <c r="B162" s="3920"/>
      <c r="C162" s="3920"/>
      <c r="D162" s="3920"/>
      <c r="E162" s="3920"/>
      <c r="F162" s="3925"/>
      <c r="G162" s="3920" t="s">
        <v>2491</v>
      </c>
      <c r="H162" s="3920"/>
      <c r="I162" s="2318" t="s">
        <v>2487</v>
      </c>
      <c r="J162" s="2319" t="s">
        <v>2492</v>
      </c>
      <c r="K162" s="1933"/>
      <c r="L162" s="1933"/>
      <c r="M162" s="1933"/>
      <c r="N162" s="1933"/>
      <c r="S162" s="3952"/>
      <c r="T162" s="3871"/>
      <c r="V162" s="3871"/>
      <c r="W162" s="3871"/>
    </row>
    <row r="163" spans="1:35">
      <c r="A163" s="3923" t="s">
        <v>2507</v>
      </c>
      <c r="B163" s="3924"/>
      <c r="C163" s="3924"/>
      <c r="D163" s="3924"/>
      <c r="E163" s="3924"/>
      <c r="F163" s="3926"/>
      <c r="G163" s="2329"/>
      <c r="H163" s="2329"/>
      <c r="I163" s="2350" t="s">
        <v>1049</v>
      </c>
      <c r="J163" s="2331"/>
      <c r="K163" s="1933"/>
      <c r="L163" s="1933"/>
      <c r="M163" s="1933"/>
      <c r="N163" s="1933"/>
      <c r="S163" s="3952"/>
      <c r="T163" s="3871"/>
      <c r="V163" s="3871"/>
      <c r="W163" s="3871"/>
    </row>
    <row r="164" spans="1:35">
      <c r="A164" s="3909" t="s">
        <v>2516</v>
      </c>
      <c r="B164" s="3910"/>
      <c r="C164" s="3910"/>
      <c r="D164" s="3910"/>
      <c r="E164" s="3910"/>
      <c r="F164" s="3927"/>
      <c r="G164" s="2380"/>
      <c r="H164" s="2380"/>
      <c r="I164" s="2346" t="s">
        <v>1049</v>
      </c>
      <c r="J164" s="2314"/>
      <c r="K164" s="1933"/>
      <c r="L164" s="1933"/>
      <c r="M164" s="1933"/>
      <c r="N164" s="1933"/>
      <c r="S164" s="3952"/>
      <c r="T164" s="3871"/>
      <c r="V164" s="3871"/>
      <c r="W164" s="3871"/>
    </row>
    <row r="165" spans="1:35" s="1399" customFormat="1" ht="13.5" thickBot="1">
      <c r="A165" s="3928" t="s">
        <v>2509</v>
      </c>
      <c r="B165" s="3929"/>
      <c r="C165" s="3929"/>
      <c r="D165" s="3929"/>
      <c r="E165" s="3929"/>
      <c r="F165" s="3930"/>
      <c r="G165" s="3931"/>
      <c r="H165" s="3931"/>
      <c r="I165" s="2347" t="s">
        <v>1049</v>
      </c>
      <c r="J165" s="2315"/>
      <c r="K165" s="1933"/>
      <c r="L165" s="1933"/>
      <c r="M165" s="1933"/>
      <c r="N165" s="1933"/>
      <c r="O165" s="234"/>
      <c r="P165" s="234"/>
      <c r="Q165" s="234"/>
      <c r="R165" s="234"/>
      <c r="S165" s="3952"/>
      <c r="T165" s="3871"/>
      <c r="U165" s="234"/>
      <c r="V165" s="3871"/>
      <c r="W165" s="3871"/>
      <c r="Y165" s="1921"/>
      <c r="AA165" s="1403"/>
      <c r="AB165" s="1403"/>
      <c r="AC165" s="1404"/>
      <c r="AD165" s="1404"/>
      <c r="AE165" s="1404"/>
      <c r="AF165" s="1404"/>
      <c r="AG165" s="1404"/>
      <c r="AH165" s="1404"/>
      <c r="AI165" s="1404"/>
    </row>
    <row r="166" spans="1:35" s="1399" customFormat="1" ht="13.5" thickTop="1">
      <c r="A166" s="3915" t="s">
        <v>2489</v>
      </c>
      <c r="B166" s="3916"/>
      <c r="C166" s="3916"/>
      <c r="D166" s="3916"/>
      <c r="E166" s="3916"/>
      <c r="F166" s="3916"/>
      <c r="G166" s="3916"/>
      <c r="H166" s="3917"/>
      <c r="I166" s="2324"/>
      <c r="J166" s="2510">
        <f>SUM(J162:J165)</f>
        <v>0</v>
      </c>
      <c r="K166" s="1933"/>
      <c r="L166" s="1933"/>
      <c r="M166" s="1933"/>
      <c r="N166" s="1933"/>
      <c r="O166" s="234"/>
      <c r="P166" s="234"/>
      <c r="Q166" s="234"/>
      <c r="R166" s="234"/>
      <c r="S166" s="3952"/>
      <c r="T166" s="3871"/>
      <c r="U166" s="234"/>
      <c r="V166" s="3871"/>
      <c r="W166" s="3871"/>
      <c r="Y166" s="1921"/>
      <c r="AA166" s="1403"/>
      <c r="AB166" s="1403"/>
      <c r="AC166" s="1404"/>
      <c r="AD166" s="1404"/>
      <c r="AE166" s="1404"/>
      <c r="AF166" s="1404"/>
      <c r="AG166" s="1404"/>
      <c r="AH166" s="1404"/>
      <c r="AI166" s="1404"/>
    </row>
    <row r="167" spans="1:35" s="1399" customFormat="1">
      <c r="A167" s="2311"/>
      <c r="B167" s="2311"/>
      <c r="C167" s="2311"/>
      <c r="D167" s="2311"/>
      <c r="E167" s="2311"/>
      <c r="F167" s="2311"/>
      <c r="G167" s="2311"/>
      <c r="H167" s="2311"/>
      <c r="I167" s="2311"/>
      <c r="J167" s="2311"/>
      <c r="K167" s="1933"/>
      <c r="L167" s="1933"/>
      <c r="M167" s="1933"/>
      <c r="N167" s="1933"/>
      <c r="O167" s="234"/>
      <c r="P167" s="234"/>
      <c r="Q167" s="234"/>
      <c r="R167" s="234"/>
      <c r="S167" s="3952"/>
      <c r="T167" s="3871"/>
      <c r="U167" s="234"/>
      <c r="V167" s="3871"/>
      <c r="W167" s="3871"/>
      <c r="Y167" s="1921"/>
      <c r="AA167" s="1403"/>
      <c r="AB167" s="1403"/>
      <c r="AC167" s="1404"/>
      <c r="AD167" s="1404"/>
      <c r="AE167" s="1404"/>
      <c r="AF167" s="1404"/>
      <c r="AG167" s="1404"/>
      <c r="AH167" s="1404"/>
      <c r="AI167" s="1404"/>
    </row>
    <row r="168" spans="1:35" s="1399" customFormat="1" ht="14">
      <c r="A168" s="1918" t="s">
        <v>2517</v>
      </c>
      <c r="B168" s="2311"/>
      <c r="C168" s="2311"/>
      <c r="D168" s="2311"/>
      <c r="E168" s="2311"/>
      <c r="F168" s="2311"/>
      <c r="G168" s="2311"/>
      <c r="H168" s="2311"/>
      <c r="I168" s="2311"/>
      <c r="J168" s="2311"/>
      <c r="K168" s="1933"/>
      <c r="L168" s="1933"/>
      <c r="M168" s="1933"/>
      <c r="N168" s="1933"/>
      <c r="O168" s="234"/>
      <c r="P168" s="234"/>
      <c r="Q168" s="234"/>
      <c r="R168" s="234"/>
      <c r="S168" s="3952"/>
      <c r="T168" s="3871"/>
      <c r="U168" s="234"/>
      <c r="V168" s="3871"/>
      <c r="W168" s="3871"/>
      <c r="Y168" s="1921"/>
      <c r="AA168" s="1403"/>
      <c r="AB168" s="1403"/>
      <c r="AC168" s="1404"/>
      <c r="AD168" s="1404"/>
      <c r="AE168" s="1404"/>
      <c r="AF168" s="1404"/>
      <c r="AG168" s="1404"/>
      <c r="AH168" s="1404"/>
      <c r="AI168" s="1404"/>
    </row>
    <row r="169" spans="1:35">
      <c r="A169" s="3919" t="s">
        <v>2518</v>
      </c>
      <c r="B169" s="3920"/>
      <c r="C169" s="3920"/>
      <c r="D169" s="3920"/>
      <c r="E169" s="3920"/>
      <c r="F169" s="3920"/>
      <c r="G169" s="3920"/>
      <c r="H169" s="3925"/>
      <c r="I169" s="2318" t="s">
        <v>2487</v>
      </c>
      <c r="J169" s="2319" t="s">
        <v>2522</v>
      </c>
      <c r="K169" s="1933"/>
      <c r="L169" s="1933"/>
      <c r="M169" s="1933"/>
      <c r="N169" s="1933"/>
      <c r="S169" s="3952"/>
      <c r="T169" s="3871"/>
      <c r="V169" s="3871"/>
      <c r="W169" s="3871"/>
    </row>
    <row r="170" spans="1:35">
      <c r="A170" s="3923" t="s">
        <v>2519</v>
      </c>
      <c r="B170" s="3924"/>
      <c r="C170" s="3924"/>
      <c r="D170" s="3924"/>
      <c r="E170" s="3924"/>
      <c r="F170" s="3924"/>
      <c r="G170" s="2329"/>
      <c r="H170" s="2382"/>
      <c r="I170" s="2350" t="s">
        <v>1049</v>
      </c>
      <c r="J170" s="2331"/>
      <c r="K170" s="1933"/>
      <c r="L170" s="1933"/>
      <c r="M170" s="1933"/>
      <c r="N170" s="1933"/>
      <c r="S170" s="3952"/>
      <c r="T170" s="3871"/>
      <c r="V170" s="3871"/>
      <c r="W170" s="3871"/>
    </row>
    <row r="171" spans="1:35">
      <c r="A171" s="3909" t="s">
        <v>2520</v>
      </c>
      <c r="B171" s="3910"/>
      <c r="C171" s="3910"/>
      <c r="D171" s="3910"/>
      <c r="E171" s="3910"/>
      <c r="F171" s="3910"/>
      <c r="G171" s="2380"/>
      <c r="H171" s="2383"/>
      <c r="I171" s="2346" t="s">
        <v>1049</v>
      </c>
      <c r="J171" s="2314"/>
      <c r="K171" s="1933"/>
      <c r="L171" s="1933"/>
      <c r="M171" s="1933"/>
      <c r="N171" s="1933"/>
      <c r="S171" s="3952"/>
      <c r="T171" s="3871"/>
      <c r="V171" s="3871"/>
      <c r="W171" s="3871"/>
    </row>
    <row r="172" spans="1:35">
      <c r="A172" s="3909" t="s">
        <v>2521</v>
      </c>
      <c r="B172" s="3910"/>
      <c r="C172" s="3910"/>
      <c r="D172" s="3910"/>
      <c r="E172" s="3910"/>
      <c r="F172" s="3910"/>
      <c r="G172" s="2381"/>
      <c r="H172" s="2384"/>
      <c r="I172" s="2346" t="s">
        <v>1049</v>
      </c>
      <c r="J172" s="2328"/>
      <c r="K172" s="1933"/>
      <c r="L172" s="1933"/>
      <c r="M172" s="1933"/>
      <c r="N172" s="1933"/>
      <c r="S172" s="3952"/>
      <c r="T172" s="3871"/>
      <c r="V172" s="3871"/>
      <c r="W172" s="3871"/>
    </row>
    <row r="173" spans="1:35" s="1399" customFormat="1" ht="13.5" thickBot="1">
      <c r="A173" s="3911" t="s">
        <v>2509</v>
      </c>
      <c r="B173" s="3912"/>
      <c r="C173" s="3912"/>
      <c r="D173" s="3912"/>
      <c r="E173" s="3912"/>
      <c r="F173" s="3912"/>
      <c r="G173" s="3918"/>
      <c r="H173" s="3914"/>
      <c r="I173" s="2339" t="s">
        <v>1049</v>
      </c>
      <c r="J173" s="2327"/>
      <c r="K173" s="1933"/>
      <c r="L173" s="1933"/>
      <c r="M173" s="1933"/>
      <c r="N173" s="1933"/>
      <c r="O173" s="234"/>
      <c r="P173" s="234"/>
      <c r="Q173" s="234"/>
      <c r="R173" s="234"/>
      <c r="S173" s="3952"/>
      <c r="T173" s="3871"/>
      <c r="U173" s="234"/>
      <c r="V173" s="3871"/>
      <c r="W173" s="3871"/>
      <c r="Y173" s="1921"/>
      <c r="AA173" s="1403"/>
      <c r="AB173" s="1403"/>
      <c r="AC173" s="1404"/>
      <c r="AD173" s="1404"/>
      <c r="AE173" s="1404"/>
      <c r="AF173" s="1404"/>
      <c r="AG173" s="1404"/>
      <c r="AH173" s="1404"/>
      <c r="AI173" s="1404"/>
    </row>
    <row r="174" spans="1:35" s="1399" customFormat="1" ht="13.5" thickTop="1">
      <c r="A174" s="3915" t="s">
        <v>2489</v>
      </c>
      <c r="B174" s="3916"/>
      <c r="C174" s="3916"/>
      <c r="D174" s="3916"/>
      <c r="E174" s="3916"/>
      <c r="F174" s="3916"/>
      <c r="G174" s="3916"/>
      <c r="H174" s="3917"/>
      <c r="I174" s="2324"/>
      <c r="J174" s="2510">
        <f>SUM(J170:J173)</f>
        <v>0</v>
      </c>
      <c r="K174" s="1933"/>
      <c r="L174" s="1933"/>
      <c r="M174" s="1933"/>
      <c r="N174" s="1933"/>
      <c r="O174" s="234"/>
      <c r="P174" s="234"/>
      <c r="Q174" s="234"/>
      <c r="R174" s="234"/>
      <c r="S174" s="3952"/>
      <c r="T174" s="3871"/>
      <c r="U174" s="234"/>
      <c r="V174" s="3871"/>
      <c r="W174" s="3871"/>
      <c r="Y174" s="1921"/>
      <c r="AA174" s="1403"/>
      <c r="AB174" s="1403"/>
      <c r="AC174" s="1404"/>
      <c r="AD174" s="1404"/>
      <c r="AE174" s="1404"/>
      <c r="AF174" s="1404"/>
      <c r="AG174" s="1404"/>
      <c r="AH174" s="1404"/>
      <c r="AI174" s="1404"/>
    </row>
    <row r="175" spans="1:35" s="1399" customFormat="1">
      <c r="A175" s="2311"/>
      <c r="B175" s="2311"/>
      <c r="C175" s="2311"/>
      <c r="D175" s="2311"/>
      <c r="E175" s="2311"/>
      <c r="F175" s="2311"/>
      <c r="G175" s="2311"/>
      <c r="H175" s="2311"/>
      <c r="I175" s="2311"/>
      <c r="J175" s="1933"/>
      <c r="K175" s="1933"/>
      <c r="L175" s="1933"/>
      <c r="M175" s="1933"/>
      <c r="N175" s="1933"/>
      <c r="O175" s="234"/>
      <c r="P175" s="234"/>
      <c r="Q175" s="234"/>
      <c r="R175" s="234"/>
      <c r="S175" s="3952"/>
      <c r="T175" s="3871"/>
      <c r="U175" s="234"/>
      <c r="V175" s="3871"/>
      <c r="W175" s="3871"/>
      <c r="Y175" s="1921"/>
      <c r="AA175" s="1403"/>
      <c r="AB175" s="1403"/>
      <c r="AC175" s="1404"/>
      <c r="AD175" s="1404"/>
      <c r="AE175" s="1404"/>
      <c r="AF175" s="1404"/>
      <c r="AG175" s="1404"/>
      <c r="AH175" s="1404"/>
      <c r="AI175" s="1404"/>
    </row>
    <row r="176" spans="1:35" s="1399" customFormat="1" ht="14">
      <c r="A176" s="1918" t="s">
        <v>2523</v>
      </c>
      <c r="B176" s="2311"/>
      <c r="C176" s="2311"/>
      <c r="D176" s="2311"/>
      <c r="E176" s="2311"/>
      <c r="F176" s="2311"/>
      <c r="G176" s="2311"/>
      <c r="H176" s="2311"/>
      <c r="I176" s="2311"/>
      <c r="J176" s="2311"/>
      <c r="K176" s="1933"/>
      <c r="L176" s="1933"/>
      <c r="M176" s="1933"/>
      <c r="N176" s="1933"/>
      <c r="O176" s="234"/>
      <c r="P176" s="234"/>
      <c r="Q176" s="234"/>
      <c r="R176" s="234"/>
      <c r="S176" s="3952"/>
      <c r="T176" s="3871"/>
      <c r="U176" s="234"/>
      <c r="V176" s="3871"/>
      <c r="W176" s="3871"/>
      <c r="Y176" s="1921"/>
      <c r="AA176" s="1403"/>
      <c r="AB176" s="1403"/>
      <c r="AC176" s="1404"/>
      <c r="AD176" s="1404"/>
      <c r="AE176" s="1404"/>
      <c r="AF176" s="1404"/>
      <c r="AG176" s="1404"/>
      <c r="AH176" s="1404"/>
      <c r="AI176" s="1404"/>
    </row>
    <row r="177" spans="1:35">
      <c r="A177" s="3919" t="s">
        <v>2518</v>
      </c>
      <c r="B177" s="3920"/>
      <c r="C177" s="3920"/>
      <c r="D177" s="3920"/>
      <c r="E177" s="3920"/>
      <c r="F177" s="3920"/>
      <c r="G177" s="3921" t="s">
        <v>2524</v>
      </c>
      <c r="H177" s="3922"/>
      <c r="I177" s="2318" t="s">
        <v>2487</v>
      </c>
      <c r="J177" s="2319" t="s">
        <v>2525</v>
      </c>
      <c r="K177" s="2336" t="s">
        <v>2526</v>
      </c>
      <c r="L177" s="1933"/>
      <c r="M177" s="1933"/>
      <c r="N177" s="1933"/>
      <c r="S177" s="3952"/>
      <c r="T177" s="3871"/>
      <c r="V177" s="3871"/>
      <c r="W177" s="3871"/>
    </row>
    <row r="178" spans="1:35">
      <c r="A178" s="3923" t="s">
        <v>2519</v>
      </c>
      <c r="B178" s="3924"/>
      <c r="C178" s="3924"/>
      <c r="D178" s="3924"/>
      <c r="E178" s="3924"/>
      <c r="F178" s="3924"/>
      <c r="G178" s="2385"/>
      <c r="H178" s="2382"/>
      <c r="I178" s="2350" t="s">
        <v>1049</v>
      </c>
      <c r="J178" s="2331"/>
      <c r="K178" s="2387"/>
      <c r="L178" s="1933"/>
      <c r="M178" s="1933"/>
      <c r="N178" s="1933"/>
      <c r="S178" s="3952"/>
      <c r="T178" s="3871"/>
      <c r="V178" s="3871"/>
      <c r="W178" s="3871"/>
    </row>
    <row r="179" spans="1:35">
      <c r="A179" s="3909" t="s">
        <v>2520</v>
      </c>
      <c r="B179" s="3910"/>
      <c r="C179" s="3910"/>
      <c r="D179" s="3910"/>
      <c r="E179" s="3910"/>
      <c r="F179" s="3910"/>
      <c r="G179" s="2386"/>
      <c r="H179" s="2383"/>
      <c r="I179" s="2346" t="s">
        <v>1049</v>
      </c>
      <c r="J179" s="2314"/>
      <c r="K179" s="2316"/>
      <c r="L179" s="1933"/>
      <c r="M179" s="1933"/>
      <c r="N179" s="1933"/>
      <c r="S179" s="3952"/>
      <c r="T179" s="3871"/>
      <c r="V179" s="3871"/>
      <c r="W179" s="3871"/>
    </row>
    <row r="180" spans="1:35">
      <c r="A180" s="3909" t="s">
        <v>2521</v>
      </c>
      <c r="B180" s="3910"/>
      <c r="C180" s="3910"/>
      <c r="D180" s="3910"/>
      <c r="E180" s="3910"/>
      <c r="F180" s="3910"/>
      <c r="G180" s="2386"/>
      <c r="H180" s="2383"/>
      <c r="I180" s="2346" t="s">
        <v>1049</v>
      </c>
      <c r="J180" s="2314"/>
      <c r="K180" s="2316"/>
      <c r="L180" s="1933"/>
      <c r="M180" s="1933"/>
      <c r="N180" s="1933"/>
      <c r="S180" s="3952"/>
      <c r="T180" s="3871"/>
      <c r="V180" s="3871"/>
      <c r="W180" s="3871"/>
    </row>
    <row r="181" spans="1:35" s="1399" customFormat="1" ht="13.5" thickBot="1">
      <c r="A181" s="3911" t="s">
        <v>2509</v>
      </c>
      <c r="B181" s="3912"/>
      <c r="C181" s="3912"/>
      <c r="D181" s="3912"/>
      <c r="E181" s="3912"/>
      <c r="F181" s="3912"/>
      <c r="G181" s="3913"/>
      <c r="H181" s="3914"/>
      <c r="I181" s="2339" t="s">
        <v>1049</v>
      </c>
      <c r="J181" s="2327"/>
      <c r="K181" s="2388"/>
      <c r="L181" s="1933"/>
      <c r="M181" s="1933"/>
      <c r="N181" s="1933"/>
      <c r="O181" s="234"/>
      <c r="P181" s="234"/>
      <c r="Q181" s="234"/>
      <c r="R181" s="234"/>
      <c r="S181" s="3952"/>
      <c r="T181" s="3871"/>
      <c r="U181" s="234"/>
      <c r="V181" s="3871"/>
      <c r="W181" s="3871"/>
      <c r="Y181" s="1921"/>
      <c r="AA181" s="1403"/>
      <c r="AB181" s="1403"/>
      <c r="AC181" s="1404"/>
      <c r="AD181" s="1404"/>
      <c r="AE181" s="1404"/>
      <c r="AF181" s="1404"/>
      <c r="AG181" s="1404"/>
      <c r="AH181" s="1404"/>
      <c r="AI181" s="1404"/>
    </row>
    <row r="182" spans="1:35" s="1399" customFormat="1" ht="13.5" thickTop="1">
      <c r="A182" s="3915" t="s">
        <v>2489</v>
      </c>
      <c r="B182" s="3916"/>
      <c r="C182" s="3916"/>
      <c r="D182" s="3916"/>
      <c r="E182" s="3916"/>
      <c r="F182" s="3916"/>
      <c r="G182" s="3916"/>
      <c r="H182" s="3917"/>
      <c r="I182" s="2324"/>
      <c r="J182" s="2510">
        <f>SUM(J178:J181)</f>
        <v>0</v>
      </c>
      <c r="K182" s="2510">
        <f>SUM(K178:K181)</f>
        <v>0</v>
      </c>
      <c r="L182" s="1933"/>
      <c r="M182" s="1933"/>
      <c r="N182" s="1933"/>
      <c r="O182" s="234"/>
      <c r="P182" s="234"/>
      <c r="Q182" s="234"/>
      <c r="R182" s="234"/>
      <c r="S182" s="3952"/>
      <c r="T182" s="3871"/>
      <c r="U182" s="234"/>
      <c r="V182" s="3871"/>
      <c r="W182" s="3871"/>
      <c r="Y182" s="1921"/>
      <c r="AA182" s="1403"/>
      <c r="AB182" s="1403"/>
      <c r="AC182" s="1404"/>
      <c r="AD182" s="1404"/>
      <c r="AE182" s="1404"/>
      <c r="AF182" s="1404"/>
      <c r="AG182" s="1404"/>
      <c r="AH182" s="1404"/>
      <c r="AI182" s="1404"/>
    </row>
    <row r="183" spans="1:35" s="1399" customFormat="1">
      <c r="A183" s="2311"/>
      <c r="B183" s="2311"/>
      <c r="C183" s="2311"/>
      <c r="D183" s="2311"/>
      <c r="E183" s="2311"/>
      <c r="F183" s="2311"/>
      <c r="G183" s="2311"/>
      <c r="H183" s="2311"/>
      <c r="I183" s="2311"/>
      <c r="J183" s="2311"/>
      <c r="K183" s="2311"/>
      <c r="L183" s="1933"/>
      <c r="M183" s="1933"/>
      <c r="N183" s="1933"/>
      <c r="O183" s="234"/>
      <c r="P183" s="234"/>
      <c r="Q183" s="234"/>
      <c r="R183" s="234"/>
      <c r="S183" s="3952"/>
      <c r="T183" s="3871"/>
      <c r="U183" s="234"/>
      <c r="V183" s="3871"/>
      <c r="W183" s="3871"/>
      <c r="Y183" s="1921"/>
      <c r="AA183" s="1403"/>
      <c r="AB183" s="1403"/>
      <c r="AC183" s="1404"/>
      <c r="AD183" s="1404"/>
      <c r="AE183" s="1404"/>
      <c r="AF183" s="1404"/>
      <c r="AG183" s="1404"/>
      <c r="AH183" s="1404"/>
      <c r="AI183" s="1404"/>
    </row>
    <row r="184" spans="1:35" s="1399" customFormat="1" ht="14">
      <c r="A184" s="238" t="s">
        <v>1934</v>
      </c>
      <c r="B184" s="243"/>
      <c r="C184" s="234"/>
      <c r="D184" s="234"/>
      <c r="E184" s="234"/>
      <c r="F184" s="234"/>
      <c r="G184" s="237"/>
      <c r="H184" s="234"/>
      <c r="I184" s="237" t="s">
        <v>201</v>
      </c>
      <c r="J184" s="279" t="s">
        <v>1004</v>
      </c>
      <c r="K184" s="234"/>
      <c r="L184" s="3828" t="s">
        <v>775</v>
      </c>
      <c r="M184" s="3829"/>
      <c r="N184" s="234"/>
      <c r="O184" s="1930"/>
      <c r="Q184" s="1919"/>
      <c r="R184" s="1919"/>
      <c r="S184" s="3952"/>
      <c r="T184" s="3871"/>
      <c r="V184" s="3871"/>
      <c r="W184" s="3871"/>
      <c r="X184" s="1920"/>
      <c r="Y184" s="1929"/>
      <c r="Z184" s="1929"/>
      <c r="AC184" s="1404"/>
      <c r="AD184" s="1404"/>
      <c r="AE184" s="1404"/>
      <c r="AF184" s="1404"/>
      <c r="AG184" s="1404"/>
      <c r="AH184" s="1404"/>
      <c r="AI184" s="1404"/>
    </row>
    <row r="185" spans="1:35" s="1399" customFormat="1" ht="16.149999999999999" customHeight="1">
      <c r="A185" s="3885"/>
      <c r="B185" s="3886"/>
      <c r="C185" s="3886"/>
      <c r="D185" s="3886"/>
      <c r="E185" s="3887"/>
      <c r="F185" s="3888" t="s">
        <v>782</v>
      </c>
      <c r="G185" s="3889"/>
      <c r="H185" s="1188" t="s">
        <v>1285</v>
      </c>
      <c r="I185" s="1188" t="s">
        <v>1286</v>
      </c>
      <c r="J185" s="3890" t="s">
        <v>188</v>
      </c>
      <c r="K185" s="1189" t="s">
        <v>1287</v>
      </c>
      <c r="L185" s="234"/>
      <c r="M185" s="234"/>
      <c r="N185" s="234"/>
      <c r="O185" s="1930"/>
      <c r="Q185" s="1919"/>
      <c r="R185" s="1919"/>
      <c r="S185" s="3952"/>
      <c r="T185" s="3871"/>
      <c r="V185" s="3871"/>
      <c r="W185" s="3871"/>
      <c r="X185" s="2333"/>
      <c r="Y185" s="1929"/>
      <c r="Z185" s="1929"/>
      <c r="AC185" s="1404"/>
      <c r="AD185" s="1404"/>
      <c r="AE185" s="1404"/>
      <c r="AF185" s="1404"/>
      <c r="AG185" s="1404"/>
      <c r="AH185" s="1404"/>
      <c r="AI185" s="1404"/>
    </row>
    <row r="186" spans="1:35" s="1399" customFormat="1" ht="15" customHeight="1">
      <c r="A186" s="1190"/>
      <c r="B186" s="1191"/>
      <c r="C186" s="1191"/>
      <c r="D186" s="1191"/>
      <c r="E186" s="1192"/>
      <c r="F186" s="812" t="s">
        <v>1288</v>
      </c>
      <c r="G186" s="812" t="s">
        <v>1289</v>
      </c>
      <c r="H186" s="812" t="s">
        <v>1290</v>
      </c>
      <c r="I186" s="812" t="s">
        <v>1291</v>
      </c>
      <c r="J186" s="3891"/>
      <c r="K186" s="810" t="s">
        <v>1292</v>
      </c>
      <c r="L186" s="234"/>
      <c r="M186" s="234"/>
      <c r="N186" s="234"/>
      <c r="O186" s="1933"/>
      <c r="P186" s="1933"/>
      <c r="Q186" s="1919"/>
      <c r="R186" s="1919"/>
      <c r="S186" s="3952"/>
      <c r="T186" s="3871"/>
      <c r="U186" s="1932"/>
      <c r="V186" s="3871"/>
      <c r="W186" s="3871"/>
      <c r="Y186" s="1921"/>
      <c r="AA186" s="1403"/>
      <c r="AB186" s="1403"/>
      <c r="AC186" s="1404"/>
      <c r="AD186" s="1404"/>
      <c r="AE186" s="1404"/>
      <c r="AF186" s="1404"/>
      <c r="AG186" s="1404"/>
      <c r="AH186" s="1404"/>
      <c r="AI186" s="1404"/>
    </row>
    <row r="187" spans="1:35" s="1399" customFormat="1" ht="14.25" customHeight="1">
      <c r="A187" s="3892"/>
      <c r="B187" s="3894"/>
      <c r="C187" s="3879" t="s">
        <v>410</v>
      </c>
      <c r="D187" s="3880"/>
      <c r="E187" s="3881"/>
      <c r="F187" s="697"/>
      <c r="G187" s="697"/>
      <c r="H187" s="729"/>
      <c r="I187" s="153"/>
      <c r="J187" s="153">
        <f t="shared" ref="J187:J207" si="5">SUM(F187:I187)</f>
        <v>0</v>
      </c>
      <c r="K187" s="1193" t="str">
        <f t="shared" ref="K187:K208" si="6">IF(J187=0,"-",(F187+G187)/J187)</f>
        <v>-</v>
      </c>
      <c r="L187" s="234"/>
      <c r="M187" s="234"/>
      <c r="N187" s="234"/>
      <c r="O187" s="1933"/>
      <c r="P187" s="1930"/>
      <c r="Q187" s="1919"/>
      <c r="R187" s="1919"/>
      <c r="S187" s="3952"/>
      <c r="T187" s="3871"/>
      <c r="U187" s="1932"/>
      <c r="V187" s="3871"/>
      <c r="W187" s="3871"/>
      <c r="Y187" s="1921"/>
      <c r="AA187" s="1403"/>
      <c r="AB187" s="1403"/>
      <c r="AC187" s="1404"/>
      <c r="AD187" s="1404"/>
      <c r="AE187" s="1404"/>
      <c r="AF187" s="1404"/>
      <c r="AG187" s="1404"/>
      <c r="AH187" s="1404"/>
      <c r="AI187" s="1404"/>
    </row>
    <row r="188" spans="1:35" s="1399" customFormat="1" ht="13.15" customHeight="1">
      <c r="A188" s="3892"/>
      <c r="B188" s="3894"/>
      <c r="C188" s="3879" t="s">
        <v>199</v>
      </c>
      <c r="D188" s="3880"/>
      <c r="E188" s="3881"/>
      <c r="F188" s="697"/>
      <c r="G188" s="697"/>
      <c r="H188" s="729"/>
      <c r="I188" s="153"/>
      <c r="J188" s="153">
        <f t="shared" si="5"/>
        <v>0</v>
      </c>
      <c r="K188" s="1194" t="str">
        <f t="shared" si="6"/>
        <v>-</v>
      </c>
      <c r="L188" s="234"/>
      <c r="M188" s="234"/>
      <c r="N188" s="234"/>
      <c r="O188" s="1933"/>
      <c r="P188" s="1930"/>
      <c r="Q188" s="1919"/>
      <c r="R188" s="1919"/>
      <c r="S188" s="3952"/>
      <c r="T188" s="3872"/>
      <c r="U188" s="1932"/>
      <c r="V188" s="3872"/>
      <c r="W188" s="3872"/>
      <c r="Y188" s="1921"/>
      <c r="AA188" s="1403"/>
      <c r="AB188" s="1403"/>
      <c r="AC188" s="1404"/>
      <c r="AD188" s="1404"/>
      <c r="AE188" s="1404"/>
      <c r="AF188" s="1404"/>
      <c r="AG188" s="1404"/>
      <c r="AH188" s="1404"/>
      <c r="AI188" s="1404"/>
    </row>
    <row r="189" spans="1:35" s="1399" customFormat="1">
      <c r="A189" s="3892"/>
      <c r="B189" s="3894"/>
      <c r="C189" s="3879" t="s">
        <v>295</v>
      </c>
      <c r="D189" s="3880"/>
      <c r="E189" s="3881"/>
      <c r="F189" s="697"/>
      <c r="G189" s="697"/>
      <c r="H189" s="729"/>
      <c r="I189" s="153"/>
      <c r="J189" s="153">
        <f t="shared" si="5"/>
        <v>0</v>
      </c>
      <c r="K189" s="1195" t="str">
        <f t="shared" si="6"/>
        <v>-</v>
      </c>
      <c r="L189" s="234"/>
      <c r="M189" s="234"/>
      <c r="N189" s="234"/>
      <c r="O189" s="1933"/>
      <c r="P189" s="1933"/>
      <c r="Q189" s="1919"/>
      <c r="R189" s="1919"/>
      <c r="S189" s="3870" t="s">
        <v>13</v>
      </c>
      <c r="T189" s="1934"/>
      <c r="U189" s="3870" t="s">
        <v>13</v>
      </c>
      <c r="V189" s="1934"/>
      <c r="W189" s="1934"/>
      <c r="Y189" s="1921"/>
      <c r="AA189" s="1403"/>
      <c r="AB189" s="1403"/>
      <c r="AC189" s="1404"/>
      <c r="AD189" s="1404"/>
      <c r="AE189" s="1404"/>
      <c r="AF189" s="1404"/>
      <c r="AG189" s="1404"/>
      <c r="AH189" s="1404"/>
      <c r="AI189" s="1404"/>
    </row>
    <row r="190" spans="1:35" s="1399" customFormat="1" ht="13.9" customHeight="1">
      <c r="A190" s="3892"/>
      <c r="B190" s="3894"/>
      <c r="C190" s="3873"/>
      <c r="D190" s="3874"/>
      <c r="E190" s="3875"/>
      <c r="F190" s="171"/>
      <c r="G190" s="171"/>
      <c r="H190" s="730"/>
      <c r="I190" s="154"/>
      <c r="J190" s="154">
        <f t="shared" si="5"/>
        <v>0</v>
      </c>
      <c r="K190" s="1196" t="str">
        <f t="shared" si="6"/>
        <v>-</v>
      </c>
      <c r="L190" s="234"/>
      <c r="M190" s="234"/>
      <c r="N190" s="234"/>
      <c r="O190" s="1933"/>
      <c r="P190" s="1933"/>
      <c r="Q190" s="1919"/>
      <c r="R190" s="1919"/>
      <c r="S190" s="3871"/>
      <c r="T190" s="1934"/>
      <c r="U190" s="3871"/>
      <c r="V190" s="1934"/>
      <c r="W190" s="1934"/>
      <c r="Y190" s="1921"/>
      <c r="AA190" s="1403"/>
      <c r="AB190" s="1403"/>
      <c r="AC190" s="1404"/>
      <c r="AD190" s="1404"/>
      <c r="AE190" s="1404"/>
      <c r="AF190" s="1404"/>
      <c r="AG190" s="1404"/>
      <c r="AH190" s="1404"/>
      <c r="AI190" s="1404"/>
    </row>
    <row r="191" spans="1:35" s="1399" customFormat="1" ht="13.9" customHeight="1">
      <c r="A191" s="3892"/>
      <c r="B191" s="3894"/>
      <c r="C191" s="3876" t="s">
        <v>2527</v>
      </c>
      <c r="D191" s="3877"/>
      <c r="E191" s="3878"/>
      <c r="F191" s="1197"/>
      <c r="G191" s="1197"/>
      <c r="H191" s="1198">
        <f>+負荷記録表!Q74</f>
        <v>1200</v>
      </c>
      <c r="I191" s="155"/>
      <c r="J191" s="155">
        <f t="shared" si="5"/>
        <v>1200</v>
      </c>
      <c r="K191" s="1199">
        <f t="shared" si="6"/>
        <v>0</v>
      </c>
      <c r="L191" s="234"/>
      <c r="M191" s="234"/>
      <c r="N191" s="234"/>
      <c r="O191" s="1933"/>
      <c r="P191" s="1933"/>
      <c r="Q191" s="1919"/>
      <c r="R191" s="1919"/>
      <c r="S191" s="3872"/>
      <c r="T191" s="1934"/>
      <c r="U191" s="3872"/>
      <c r="V191" s="1934"/>
      <c r="W191" s="1934"/>
      <c r="Y191" s="1921"/>
      <c r="AA191" s="1403"/>
      <c r="AB191" s="1403"/>
      <c r="AC191" s="1404"/>
      <c r="AD191" s="1404"/>
      <c r="AE191" s="1404"/>
      <c r="AF191" s="1404"/>
      <c r="AG191" s="1404"/>
      <c r="AH191" s="1404"/>
      <c r="AI191" s="1404"/>
    </row>
    <row r="192" spans="1:35">
      <c r="A192" s="3892"/>
      <c r="B192" s="3894"/>
      <c r="C192" s="3879" t="s">
        <v>2528</v>
      </c>
      <c r="D192" s="3880"/>
      <c r="E192" s="3881"/>
      <c r="F192" s="729"/>
      <c r="G192" s="729"/>
      <c r="H192" s="729"/>
      <c r="I192" s="153"/>
      <c r="J192" s="153">
        <f t="shared" si="5"/>
        <v>0</v>
      </c>
      <c r="K192" s="1195" t="str">
        <f t="shared" si="6"/>
        <v>-</v>
      </c>
      <c r="P192" s="1933"/>
      <c r="Q192" s="1919"/>
      <c r="R192" s="1919"/>
      <c r="S192" s="1934"/>
      <c r="T192" s="2307" t="s">
        <v>13</v>
      </c>
      <c r="U192" s="1934"/>
      <c r="V192" s="2307" t="s">
        <v>13</v>
      </c>
      <c r="W192" s="2307" t="s">
        <v>13</v>
      </c>
      <c r="X192" s="1399"/>
    </row>
    <row r="193" spans="1:36" s="1399" customFormat="1">
      <c r="A193" s="3892"/>
      <c r="B193" s="3894"/>
      <c r="C193" s="3882"/>
      <c r="D193" s="3883"/>
      <c r="E193" s="3884"/>
      <c r="F193" s="153"/>
      <c r="G193" s="153"/>
      <c r="H193" s="162"/>
      <c r="I193" s="153"/>
      <c r="J193" s="153">
        <f t="shared" si="5"/>
        <v>0</v>
      </c>
      <c r="K193" s="1195" t="str">
        <f t="shared" si="6"/>
        <v>-</v>
      </c>
      <c r="L193" s="234"/>
      <c r="M193" s="234"/>
      <c r="N193" s="234"/>
      <c r="O193" s="178"/>
      <c r="P193" s="234"/>
      <c r="Q193" s="234"/>
      <c r="R193" s="234"/>
      <c r="S193" s="234"/>
      <c r="T193" s="2308"/>
      <c r="U193" s="234"/>
      <c r="V193" s="2308"/>
      <c r="W193" s="2308"/>
      <c r="X193" s="234"/>
      <c r="Z193" s="1921"/>
      <c r="AB193" s="1403"/>
      <c r="AC193" s="1403"/>
      <c r="AD193" s="1404"/>
      <c r="AE193" s="1404"/>
      <c r="AF193" s="1404"/>
      <c r="AG193" s="1404"/>
      <c r="AH193" s="1404"/>
      <c r="AI193" s="1404"/>
      <c r="AJ193" s="1404"/>
    </row>
    <row r="194" spans="1:36" s="1399" customFormat="1">
      <c r="A194" s="3892"/>
      <c r="B194" s="3894"/>
      <c r="C194" s="3896"/>
      <c r="D194" s="3897"/>
      <c r="E194" s="3898"/>
      <c r="F194" s="154"/>
      <c r="G194" s="154"/>
      <c r="H194" s="163"/>
      <c r="I194" s="154"/>
      <c r="J194" s="154">
        <f t="shared" si="5"/>
        <v>0</v>
      </c>
      <c r="K194" s="1196" t="str">
        <f t="shared" si="6"/>
        <v>-</v>
      </c>
      <c r="L194" s="234"/>
      <c r="M194" s="234"/>
      <c r="N194" s="234"/>
      <c r="O194" s="178"/>
      <c r="P194" s="234"/>
      <c r="Q194" s="234"/>
      <c r="R194" s="234"/>
      <c r="S194" s="234"/>
      <c r="T194" s="2308"/>
      <c r="U194" s="234"/>
      <c r="V194" s="2308"/>
      <c r="W194" s="2308"/>
      <c r="X194" s="234"/>
      <c r="Z194" s="1921"/>
      <c r="AB194" s="1403"/>
      <c r="AC194" s="1403"/>
      <c r="AD194" s="1404"/>
      <c r="AE194" s="1404"/>
      <c r="AF194" s="1404"/>
      <c r="AG194" s="1404"/>
      <c r="AH194" s="1404"/>
      <c r="AI194" s="1404"/>
      <c r="AJ194" s="1404"/>
    </row>
    <row r="195" spans="1:36" s="1399" customFormat="1">
      <c r="A195" s="3892"/>
      <c r="B195" s="3895"/>
      <c r="C195" s="3899" t="s">
        <v>113</v>
      </c>
      <c r="D195" s="3900"/>
      <c r="E195" s="3901"/>
      <c r="F195" s="157">
        <f>SUM(F187:F194)</f>
        <v>0</v>
      </c>
      <c r="G195" s="157"/>
      <c r="H195" s="165">
        <f>SUM(H187:H194)</f>
        <v>1200</v>
      </c>
      <c r="I195" s="157">
        <f>SUM(I187:I194)</f>
        <v>0</v>
      </c>
      <c r="J195" s="156">
        <f t="shared" si="5"/>
        <v>1200</v>
      </c>
      <c r="K195" s="525">
        <f t="shared" si="6"/>
        <v>0</v>
      </c>
      <c r="L195" s="234"/>
      <c r="M195" s="234"/>
      <c r="N195" s="234"/>
      <c r="O195" s="1925"/>
      <c r="P195" s="234"/>
      <c r="Q195" s="234"/>
      <c r="R195" s="234"/>
      <c r="S195" s="234"/>
      <c r="T195" s="2308"/>
      <c r="U195" s="234"/>
      <c r="V195" s="2308"/>
      <c r="W195" s="2308"/>
      <c r="X195" s="234"/>
      <c r="Y195" s="1921"/>
      <c r="AA195" s="1403"/>
      <c r="AB195" s="1403"/>
      <c r="AC195" s="1404"/>
      <c r="AD195" s="1404"/>
      <c r="AE195" s="1404"/>
      <c r="AF195" s="1404"/>
      <c r="AG195" s="1404"/>
      <c r="AH195" s="1404"/>
      <c r="AI195" s="1404"/>
    </row>
    <row r="196" spans="1:36" s="1399" customFormat="1">
      <c r="A196" s="3892"/>
      <c r="B196" s="3902" t="s">
        <v>436</v>
      </c>
      <c r="C196" s="3902"/>
      <c r="D196" s="692" t="str">
        <f>+負荷記録表!B90</f>
        <v>廃プラ</v>
      </c>
      <c r="E196" s="693"/>
      <c r="F196" s="155"/>
      <c r="G196" s="155">
        <f>+負荷記録表!Q90</f>
        <v>24000</v>
      </c>
      <c r="H196" s="164"/>
      <c r="I196" s="155"/>
      <c r="J196" s="155">
        <f t="shared" si="5"/>
        <v>24000</v>
      </c>
      <c r="K196" s="1199">
        <f t="shared" si="6"/>
        <v>1</v>
      </c>
      <c r="L196" s="234"/>
      <c r="M196" s="234"/>
      <c r="N196" s="234"/>
      <c r="O196" s="1927"/>
      <c r="P196" s="234"/>
      <c r="Q196" s="234"/>
      <c r="R196" s="234"/>
      <c r="S196" s="234"/>
      <c r="T196" s="2308"/>
      <c r="U196" s="234"/>
      <c r="V196" s="2308"/>
      <c r="W196" s="2308"/>
      <c r="X196" s="234"/>
      <c r="Y196" s="1928" t="s">
        <v>1920</v>
      </c>
      <c r="Z196" s="1929"/>
      <c r="AA196" s="1929"/>
      <c r="AB196" s="1929"/>
      <c r="AC196" s="1404"/>
      <c r="AD196" s="1404"/>
      <c r="AE196" s="1404"/>
      <c r="AF196" s="1404"/>
      <c r="AG196" s="1404"/>
      <c r="AH196" s="1404"/>
      <c r="AI196" s="1404"/>
    </row>
    <row r="197" spans="1:36" s="1399" customFormat="1" ht="13.5" customHeight="1">
      <c r="A197" s="3892"/>
      <c r="B197" s="3903"/>
      <c r="C197" s="3903"/>
      <c r="D197" s="695" t="str">
        <f>+負荷記録表!B99</f>
        <v xml:space="preserve"> </v>
      </c>
      <c r="E197" s="696"/>
      <c r="F197" s="153"/>
      <c r="G197" s="153">
        <f>+負荷記録表!Q99</f>
        <v>0</v>
      </c>
      <c r="H197" s="162"/>
      <c r="I197" s="153"/>
      <c r="J197" s="153">
        <f t="shared" si="5"/>
        <v>0</v>
      </c>
      <c r="K197" s="1195" t="str">
        <f t="shared" si="6"/>
        <v>-</v>
      </c>
      <c r="L197" s="234"/>
      <c r="M197" s="234"/>
      <c r="N197" s="234"/>
      <c r="O197" s="1930"/>
      <c r="P197" s="234"/>
      <c r="Q197" s="234"/>
      <c r="R197" s="234"/>
      <c r="S197" s="234"/>
      <c r="T197" s="2308"/>
      <c r="U197" s="234"/>
      <c r="V197" s="2308"/>
      <c r="W197" s="2308"/>
      <c r="X197" s="234"/>
      <c r="Y197" s="1931" t="s">
        <v>1921</v>
      </c>
      <c r="Z197" s="1929"/>
      <c r="AA197" s="1929"/>
      <c r="AC197" s="1404"/>
      <c r="AD197" s="1404"/>
      <c r="AE197" s="1404"/>
      <c r="AF197" s="1404"/>
      <c r="AG197" s="1404"/>
      <c r="AH197" s="1404"/>
      <c r="AI197" s="1404"/>
    </row>
    <row r="198" spans="1:36" s="1399" customFormat="1">
      <c r="A198" s="3892"/>
      <c r="B198" s="3903"/>
      <c r="C198" s="3903"/>
      <c r="D198" s="695" t="str">
        <f>+負荷記録表!B108</f>
        <v xml:space="preserve"> </v>
      </c>
      <c r="E198" s="696"/>
      <c r="F198" s="153"/>
      <c r="G198" s="153"/>
      <c r="H198" s="162"/>
      <c r="I198" s="153"/>
      <c r="J198" s="153">
        <f t="shared" si="5"/>
        <v>0</v>
      </c>
      <c r="K198" s="1195" t="str">
        <f t="shared" si="6"/>
        <v>-</v>
      </c>
      <c r="L198" s="234"/>
      <c r="M198" s="234"/>
      <c r="N198" s="234"/>
      <c r="O198" s="1930"/>
      <c r="P198" s="79"/>
      <c r="Q198" s="234"/>
      <c r="R198" s="234"/>
      <c r="S198" s="234"/>
      <c r="T198" s="2308"/>
      <c r="U198" s="234"/>
      <c r="V198" s="2308"/>
      <c r="W198" s="2308"/>
      <c r="X198" s="234"/>
      <c r="Y198" s="1931" t="s">
        <v>1922</v>
      </c>
      <c r="Z198" s="1929"/>
      <c r="AA198" s="1929"/>
      <c r="AC198" s="1404"/>
      <c r="AD198" s="1404"/>
      <c r="AE198" s="1404"/>
      <c r="AF198" s="1404"/>
      <c r="AG198" s="1404"/>
      <c r="AH198" s="1404"/>
      <c r="AI198" s="1404"/>
    </row>
    <row r="199" spans="1:36" s="1399" customFormat="1">
      <c r="A199" s="3892"/>
      <c r="B199" s="3903"/>
      <c r="C199" s="3903"/>
      <c r="D199" s="695" t="str">
        <f>+負荷記録表!B117</f>
        <v xml:space="preserve"> </v>
      </c>
      <c r="E199" s="696"/>
      <c r="F199" s="153"/>
      <c r="G199" s="153"/>
      <c r="H199" s="162"/>
      <c r="I199" s="153"/>
      <c r="J199" s="153">
        <f t="shared" si="5"/>
        <v>0</v>
      </c>
      <c r="K199" s="1195" t="str">
        <f t="shared" si="6"/>
        <v>-</v>
      </c>
      <c r="L199" s="234"/>
      <c r="M199" s="234"/>
      <c r="N199" s="234"/>
      <c r="O199" s="1930"/>
      <c r="Q199" s="1919"/>
      <c r="R199" s="1919"/>
      <c r="T199" s="2308"/>
      <c r="V199" s="2308"/>
      <c r="W199" s="2308"/>
      <c r="X199" s="1920"/>
      <c r="Y199" s="1929" t="s">
        <v>1923</v>
      </c>
      <c r="Z199" s="1929"/>
      <c r="AC199" s="1404"/>
      <c r="AD199" s="1404"/>
      <c r="AE199" s="1404"/>
      <c r="AF199" s="1404"/>
      <c r="AG199" s="1404"/>
      <c r="AH199" s="1404"/>
      <c r="AI199" s="1404"/>
    </row>
    <row r="200" spans="1:36" s="1399" customFormat="1">
      <c r="A200" s="3892"/>
      <c r="B200" s="3903"/>
      <c r="C200" s="3903"/>
      <c r="D200" s="695" t="str">
        <f>+負荷記録表!B126</f>
        <v xml:space="preserve"> </v>
      </c>
      <c r="E200" s="696"/>
      <c r="F200" s="153"/>
      <c r="G200" s="153"/>
      <c r="H200" s="162"/>
      <c r="I200" s="153"/>
      <c r="J200" s="153">
        <f t="shared" si="5"/>
        <v>0</v>
      </c>
      <c r="K200" s="1195" t="str">
        <f t="shared" si="6"/>
        <v>-</v>
      </c>
      <c r="L200" s="234"/>
      <c r="M200" s="234"/>
      <c r="N200" s="234"/>
      <c r="O200" s="234"/>
      <c r="P200" s="234"/>
      <c r="Q200" s="234"/>
      <c r="R200" s="234"/>
      <c r="S200" s="2308"/>
      <c r="T200" s="234"/>
      <c r="U200" s="2308"/>
      <c r="V200" s="2308"/>
      <c r="W200" s="234"/>
      <c r="Y200" s="1921"/>
      <c r="AA200" s="1403"/>
      <c r="AB200" s="1403"/>
      <c r="AC200" s="1404"/>
      <c r="AD200" s="1404"/>
      <c r="AE200" s="1404"/>
      <c r="AF200" s="1404"/>
      <c r="AG200" s="1404"/>
      <c r="AH200" s="1404"/>
      <c r="AI200" s="1404"/>
    </row>
    <row r="201" spans="1:36" s="1399" customFormat="1">
      <c r="A201" s="3892"/>
      <c r="B201" s="3903"/>
      <c r="C201" s="3903"/>
      <c r="D201" s="695"/>
      <c r="E201" s="696"/>
      <c r="F201" s="153"/>
      <c r="G201" s="153"/>
      <c r="H201" s="162"/>
      <c r="I201" s="153"/>
      <c r="J201" s="153">
        <f t="shared" si="5"/>
        <v>0</v>
      </c>
      <c r="K201" s="1195" t="str">
        <f t="shared" si="6"/>
        <v>-</v>
      </c>
      <c r="L201" s="234"/>
      <c r="M201" s="234"/>
      <c r="N201" s="234"/>
      <c r="P201" s="1919"/>
      <c r="Q201" s="1919"/>
      <c r="S201" s="2308"/>
      <c r="U201" s="2308"/>
      <c r="V201" s="2308"/>
      <c r="W201" s="1920"/>
      <c r="X201" s="1929"/>
      <c r="Y201" s="1929"/>
      <c r="AB201" s="1404"/>
      <c r="AC201" s="1404"/>
      <c r="AD201" s="1404"/>
      <c r="AE201" s="1404"/>
      <c r="AF201" s="1404"/>
      <c r="AG201" s="1404"/>
      <c r="AH201" s="1404"/>
    </row>
    <row r="202" spans="1:36" s="1399" customFormat="1">
      <c r="A202" s="3892"/>
      <c r="B202" s="3903"/>
      <c r="C202" s="3904"/>
      <c r="D202" s="698"/>
      <c r="E202" s="1200"/>
      <c r="F202" s="171"/>
      <c r="G202" s="171"/>
      <c r="H202" s="730"/>
      <c r="I202" s="154"/>
      <c r="J202" s="154">
        <f t="shared" si="5"/>
        <v>0</v>
      </c>
      <c r="K202" s="1196" t="str">
        <f t="shared" si="6"/>
        <v>-</v>
      </c>
      <c r="L202" s="234"/>
      <c r="M202" s="234"/>
      <c r="N202" s="234"/>
      <c r="O202" s="234"/>
      <c r="P202" s="234"/>
      <c r="Q202" s="234"/>
      <c r="R202" s="234"/>
      <c r="S202" s="2308"/>
      <c r="T202" s="234"/>
      <c r="U202" s="2308"/>
      <c r="V202" s="2308"/>
      <c r="W202" s="234"/>
      <c r="Y202" s="1921"/>
      <c r="AA202" s="1403"/>
      <c r="AB202" s="1403"/>
      <c r="AC202" s="1404"/>
      <c r="AD202" s="1404"/>
      <c r="AE202" s="1404"/>
      <c r="AF202" s="1404"/>
      <c r="AG202" s="1404"/>
      <c r="AH202" s="1404"/>
      <c r="AI202" s="1404"/>
    </row>
    <row r="203" spans="1:36">
      <c r="A203" s="3892"/>
      <c r="B203" s="3903"/>
      <c r="C203" s="3905" t="s">
        <v>462</v>
      </c>
      <c r="D203" s="699" t="s">
        <v>1028</v>
      </c>
      <c r="E203" s="693"/>
      <c r="F203" s="1197"/>
      <c r="G203" s="1197"/>
      <c r="H203" s="1198"/>
      <c r="I203" s="155"/>
      <c r="J203" s="155">
        <f t="shared" si="5"/>
        <v>0</v>
      </c>
      <c r="K203" s="1199" t="str">
        <f t="shared" si="6"/>
        <v>-</v>
      </c>
      <c r="O203" s="1933"/>
      <c r="P203" s="1919"/>
      <c r="Q203" s="1919"/>
      <c r="R203" s="1934"/>
      <c r="S203" s="2308"/>
      <c r="T203" s="1934"/>
      <c r="U203" s="2308"/>
      <c r="V203" s="2308"/>
      <c r="W203" s="1399"/>
    </row>
    <row r="204" spans="1:36">
      <c r="A204" s="3892"/>
      <c r="B204" s="3903"/>
      <c r="C204" s="3906"/>
      <c r="D204" s="1201"/>
      <c r="E204" s="700"/>
      <c r="F204" s="153"/>
      <c r="G204" s="153"/>
      <c r="H204" s="162"/>
      <c r="I204" s="153"/>
      <c r="J204" s="153">
        <f t="shared" si="5"/>
        <v>0</v>
      </c>
      <c r="K204" s="1195" t="str">
        <f t="shared" si="6"/>
        <v>-</v>
      </c>
      <c r="O204" s="1933"/>
      <c r="P204" s="1919"/>
      <c r="Q204" s="1919"/>
      <c r="R204" s="1934"/>
      <c r="S204" s="2308"/>
      <c r="T204" s="1934"/>
      <c r="U204" s="2308"/>
      <c r="V204" s="2308"/>
      <c r="W204" s="1399"/>
    </row>
    <row r="205" spans="1:36">
      <c r="A205" s="3892"/>
      <c r="B205" s="3903"/>
      <c r="C205" s="3906"/>
      <c r="D205" s="1202"/>
      <c r="E205" s="1203"/>
      <c r="F205" s="153"/>
      <c r="G205" s="153"/>
      <c r="H205" s="162"/>
      <c r="I205" s="153"/>
      <c r="J205" s="153">
        <f t="shared" si="5"/>
        <v>0</v>
      </c>
      <c r="K205" s="1195" t="str">
        <f t="shared" si="6"/>
        <v>-</v>
      </c>
      <c r="O205" s="1933"/>
      <c r="P205" s="1919"/>
      <c r="Q205" s="1919"/>
      <c r="R205" s="1934"/>
      <c r="S205" s="2308"/>
      <c r="T205" s="1934"/>
      <c r="U205" s="2308"/>
      <c r="V205" s="2308"/>
      <c r="W205" s="1399"/>
    </row>
    <row r="206" spans="1:36">
      <c r="A206" s="3892"/>
      <c r="B206" s="3903"/>
      <c r="C206" s="3907"/>
      <c r="D206" s="701"/>
      <c r="E206" s="702"/>
      <c r="F206" s="154"/>
      <c r="G206" s="154"/>
      <c r="H206" s="163"/>
      <c r="I206" s="154"/>
      <c r="J206" s="154">
        <f t="shared" si="5"/>
        <v>0</v>
      </c>
      <c r="K206" s="1196" t="str">
        <f t="shared" si="6"/>
        <v>-</v>
      </c>
      <c r="O206" s="1933"/>
      <c r="P206" s="1919"/>
      <c r="Q206" s="1919"/>
      <c r="R206" s="1934"/>
      <c r="S206" s="2308"/>
      <c r="T206" s="1934"/>
      <c r="U206" s="2308"/>
      <c r="V206" s="2308"/>
      <c r="W206" s="1399"/>
    </row>
    <row r="207" spans="1:36">
      <c r="A207" s="3892"/>
      <c r="B207" s="3904"/>
      <c r="C207" s="3846" t="s">
        <v>114</v>
      </c>
      <c r="D207" s="3846"/>
      <c r="E207" s="3846"/>
      <c r="F207" s="157">
        <f>SUM(F196:F206)</f>
        <v>0</v>
      </c>
      <c r="G207" s="157"/>
      <c r="H207" s="165">
        <f>SUM(H196:H206)</f>
        <v>0</v>
      </c>
      <c r="I207" s="157">
        <f>SUM(I196:I206)</f>
        <v>0</v>
      </c>
      <c r="J207" s="156">
        <f t="shared" si="5"/>
        <v>0</v>
      </c>
      <c r="K207" s="691" t="str">
        <f t="shared" si="6"/>
        <v>-</v>
      </c>
      <c r="O207" s="1933"/>
      <c r="P207" s="1919"/>
      <c r="Q207" s="1919"/>
      <c r="R207" s="1934"/>
      <c r="S207" s="2309"/>
      <c r="T207" s="1934"/>
      <c r="U207" s="2309"/>
      <c r="V207" s="2309"/>
      <c r="W207" s="1399"/>
    </row>
    <row r="208" spans="1:36">
      <c r="A208" s="3893"/>
      <c r="B208" s="3908" t="s">
        <v>188</v>
      </c>
      <c r="C208" s="3908"/>
      <c r="D208" s="3908"/>
      <c r="E208" s="3908"/>
      <c r="F208" s="158">
        <f>F195+F207</f>
        <v>0</v>
      </c>
      <c r="G208" s="158"/>
      <c r="H208" s="167">
        <f>H195+H207</f>
        <v>1200</v>
      </c>
      <c r="I208" s="281">
        <f>I195+I207</f>
        <v>0</v>
      </c>
      <c r="J208" s="281">
        <f>SUM(J196:J206)</f>
        <v>24000</v>
      </c>
      <c r="K208" s="580">
        <f t="shared" si="6"/>
        <v>0</v>
      </c>
      <c r="O208" s="79"/>
    </row>
    <row r="209" spans="1:26">
      <c r="A209" s="694"/>
      <c r="B209" s="694"/>
      <c r="C209" s="694"/>
      <c r="D209" s="694"/>
      <c r="E209" s="703"/>
      <c r="F209" s="704"/>
      <c r="G209" s="704"/>
      <c r="H209" s="704"/>
      <c r="I209" s="704"/>
      <c r="J209" s="274"/>
      <c r="K209" s="274"/>
      <c r="P209" s="662"/>
    </row>
    <row r="210" spans="1:26" ht="14">
      <c r="A210" s="238" t="s">
        <v>2529</v>
      </c>
      <c r="B210" s="243"/>
      <c r="C210" s="244"/>
      <c r="D210" s="244"/>
      <c r="E210" s="244"/>
      <c r="F210" s="244"/>
      <c r="G210" s="245"/>
      <c r="P210" s="662"/>
    </row>
    <row r="211" spans="1:26" ht="14">
      <c r="A211" s="238" t="s">
        <v>1029</v>
      </c>
      <c r="B211" s="243"/>
      <c r="C211" s="244"/>
      <c r="D211" s="244"/>
      <c r="E211" s="244"/>
      <c r="F211" s="244"/>
      <c r="G211" s="3838" t="s">
        <v>996</v>
      </c>
      <c r="H211" s="3838"/>
      <c r="I211" s="3839"/>
      <c r="J211" s="3840"/>
      <c r="L211" s="3828" t="s">
        <v>775</v>
      </c>
      <c r="M211" s="3829"/>
      <c r="P211" s="662"/>
    </row>
    <row r="212" spans="1:26" ht="14">
      <c r="A212" s="3802"/>
      <c r="B212" s="3803"/>
      <c r="C212" s="3803"/>
      <c r="D212" s="3803"/>
      <c r="E212" s="3804"/>
      <c r="F212" s="241"/>
      <c r="G212" s="241" t="s">
        <v>128</v>
      </c>
      <c r="H212" s="241" t="s">
        <v>441</v>
      </c>
      <c r="I212" s="758"/>
      <c r="J212" s="276"/>
      <c r="P212" s="662"/>
    </row>
    <row r="213" spans="1:26" ht="14">
      <c r="A213" s="3822" t="s">
        <v>1030</v>
      </c>
      <c r="B213" s="285"/>
      <c r="C213" s="3854" t="s">
        <v>122</v>
      </c>
      <c r="D213" s="3856" t="s">
        <v>123</v>
      </c>
      <c r="E213" s="3857"/>
      <c r="F213" s="286" t="s">
        <v>85</v>
      </c>
      <c r="G213" s="731"/>
      <c r="H213" s="705" t="str">
        <f>IF(G213=0,"",G213/$G$220)</f>
        <v/>
      </c>
      <c r="I213" s="754"/>
      <c r="J213" s="277"/>
      <c r="P213" s="662"/>
    </row>
    <row r="214" spans="1:26" ht="14">
      <c r="A214" s="3822"/>
      <c r="B214" s="285"/>
      <c r="C214" s="3855"/>
      <c r="D214" s="3858" t="s">
        <v>124</v>
      </c>
      <c r="E214" s="3859"/>
      <c r="F214" s="287" t="s">
        <v>85</v>
      </c>
      <c r="G214" s="732"/>
      <c r="H214" s="733" t="str">
        <f t="shared" ref="H214:H219" si="7">IF(G214=0,"",G214/$G$220)</f>
        <v/>
      </c>
      <c r="I214" s="754"/>
      <c r="J214" s="277"/>
      <c r="P214" s="662"/>
    </row>
    <row r="215" spans="1:26" ht="14">
      <c r="A215" s="3822"/>
      <c r="B215" s="285"/>
      <c r="C215" s="3855"/>
      <c r="D215" s="3858" t="s">
        <v>125</v>
      </c>
      <c r="E215" s="3859"/>
      <c r="F215" s="287" t="s">
        <v>85</v>
      </c>
      <c r="G215" s="732"/>
      <c r="H215" s="733" t="str">
        <f t="shared" si="7"/>
        <v/>
      </c>
      <c r="I215" s="754"/>
      <c r="J215" s="277"/>
      <c r="P215" s="662"/>
    </row>
    <row r="216" spans="1:26" s="1399" customFormat="1" ht="14.5" customHeight="1">
      <c r="A216" s="3822"/>
      <c r="B216" s="285"/>
      <c r="C216" s="3855"/>
      <c r="D216" s="3858" t="s">
        <v>126</v>
      </c>
      <c r="E216" s="3859"/>
      <c r="F216" s="287" t="s">
        <v>85</v>
      </c>
      <c r="G216" s="732"/>
      <c r="H216" s="733" t="str">
        <f t="shared" si="7"/>
        <v/>
      </c>
      <c r="I216" s="754"/>
      <c r="J216" s="277"/>
      <c r="K216" s="234"/>
      <c r="L216" s="234"/>
      <c r="M216" s="234"/>
      <c r="N216" s="234"/>
      <c r="O216" s="234"/>
      <c r="P216" s="662"/>
      <c r="Q216" s="234"/>
      <c r="R216" s="234"/>
      <c r="S216" s="234"/>
      <c r="T216" s="234"/>
      <c r="U216" s="234"/>
      <c r="V216" s="234"/>
      <c r="W216" s="234"/>
      <c r="X216" s="1404"/>
      <c r="Y216" s="1404"/>
      <c r="Z216" s="1404"/>
    </row>
    <row r="217" spans="1:26" s="1399" customFormat="1" ht="13.15" customHeight="1">
      <c r="A217" s="3822"/>
      <c r="B217" s="285"/>
      <c r="C217" s="3855"/>
      <c r="D217" s="3860"/>
      <c r="E217" s="3861"/>
      <c r="F217" s="288"/>
      <c r="G217" s="172"/>
      <c r="H217" s="136" t="str">
        <f t="shared" si="7"/>
        <v/>
      </c>
      <c r="I217" s="754"/>
      <c r="J217" s="277"/>
      <c r="K217" s="234"/>
      <c r="L217" s="234"/>
      <c r="M217" s="234"/>
      <c r="N217" s="234"/>
      <c r="O217" s="234"/>
      <c r="P217" s="662"/>
      <c r="Q217" s="234"/>
      <c r="R217" s="234"/>
      <c r="S217" s="234"/>
      <c r="T217" s="234"/>
      <c r="U217" s="234"/>
      <c r="V217" s="234"/>
      <c r="W217" s="234"/>
      <c r="X217" s="1404"/>
      <c r="Y217" s="1404"/>
      <c r="Z217" s="1404"/>
    </row>
    <row r="218" spans="1:26" s="1399" customFormat="1" ht="14">
      <c r="A218" s="3822"/>
      <c r="B218" s="285"/>
      <c r="C218" s="3855"/>
      <c r="D218" s="3862" t="s">
        <v>127</v>
      </c>
      <c r="E218" s="3863"/>
      <c r="F218" s="289" t="s">
        <v>85</v>
      </c>
      <c r="G218" s="168">
        <f>SUM(G213:G217)</f>
        <v>0</v>
      </c>
      <c r="H218" s="137" t="str">
        <f t="shared" si="7"/>
        <v/>
      </c>
      <c r="I218" s="754"/>
      <c r="J218" s="757"/>
      <c r="K218" s="234"/>
      <c r="L218" s="234"/>
      <c r="M218" s="234"/>
      <c r="N218" s="234"/>
      <c r="O218" s="234"/>
      <c r="P218" s="662"/>
      <c r="Q218" s="234"/>
      <c r="R218" s="234"/>
      <c r="S218" s="234"/>
      <c r="T218" s="234"/>
      <c r="U218" s="234"/>
      <c r="V218" s="234"/>
      <c r="W218" s="234"/>
      <c r="X218" s="1404"/>
      <c r="Y218" s="1404"/>
      <c r="Z218" s="1404"/>
    </row>
    <row r="219" spans="1:26" s="1399" customFormat="1" ht="14">
      <c r="A219" s="3822"/>
      <c r="B219" s="285"/>
      <c r="C219" s="3864" t="s">
        <v>378</v>
      </c>
      <c r="D219" s="3865"/>
      <c r="E219" s="3866"/>
      <c r="F219" s="241" t="s">
        <v>85</v>
      </c>
      <c r="G219" s="169">
        <f>+G230</f>
        <v>1200</v>
      </c>
      <c r="H219" s="137">
        <f t="shared" si="7"/>
        <v>1</v>
      </c>
      <c r="I219" s="754"/>
      <c r="J219" s="757"/>
      <c r="K219" s="234"/>
      <c r="L219" s="234"/>
      <c r="M219" s="234"/>
      <c r="N219" s="234"/>
      <c r="O219" s="234"/>
      <c r="P219" s="662"/>
      <c r="Q219" s="234"/>
      <c r="R219" s="234"/>
      <c r="S219" s="234"/>
      <c r="T219" s="234"/>
      <c r="U219" s="234"/>
      <c r="V219" s="234"/>
      <c r="W219" s="234"/>
      <c r="X219" s="1404"/>
      <c r="Y219" s="1404"/>
      <c r="Z219" s="1404"/>
    </row>
    <row r="220" spans="1:26" s="1399" customFormat="1">
      <c r="A220" s="3825"/>
      <c r="B220" s="290"/>
      <c r="C220" s="3867" t="s">
        <v>115</v>
      </c>
      <c r="D220" s="3868"/>
      <c r="E220" s="3869"/>
      <c r="F220" s="291"/>
      <c r="G220" s="170">
        <f>G218+G219</f>
        <v>1200</v>
      </c>
      <c r="H220" s="136">
        <v>1</v>
      </c>
      <c r="I220" s="754"/>
      <c r="J220" s="757"/>
      <c r="K220" s="234"/>
      <c r="L220" s="234"/>
      <c r="M220" s="234"/>
      <c r="N220" s="234"/>
      <c r="O220" s="234"/>
      <c r="P220" s="662"/>
      <c r="Q220" s="234"/>
      <c r="R220" s="234"/>
      <c r="S220" s="234"/>
      <c r="T220" s="234"/>
      <c r="U220" s="234"/>
      <c r="V220" s="234"/>
      <c r="W220" s="234"/>
      <c r="X220" s="1404"/>
      <c r="Y220" s="1404"/>
      <c r="Z220" s="1404"/>
    </row>
    <row r="221" spans="1:26" s="1399" customFormat="1">
      <c r="A221" s="234"/>
      <c r="B221" s="234"/>
      <c r="C221" s="234"/>
      <c r="D221" s="234"/>
      <c r="E221" s="234"/>
      <c r="F221" s="275"/>
      <c r="G221" s="275"/>
      <c r="H221" s="275"/>
      <c r="I221" s="275"/>
      <c r="J221" s="274"/>
      <c r="K221" s="274"/>
      <c r="L221" s="234"/>
      <c r="M221" s="234"/>
      <c r="N221" s="234"/>
      <c r="O221" s="234"/>
      <c r="P221" s="662"/>
      <c r="Q221" s="234"/>
      <c r="R221" s="234"/>
      <c r="S221" s="234"/>
      <c r="T221" s="234"/>
      <c r="U221" s="234"/>
      <c r="V221" s="234"/>
      <c r="W221" s="234"/>
      <c r="X221" s="1404"/>
      <c r="Y221" s="1404"/>
      <c r="Z221" s="1404"/>
    </row>
    <row r="222" spans="1:26" s="1399" customFormat="1" ht="14">
      <c r="A222" s="238" t="s">
        <v>2530</v>
      </c>
      <c r="B222" s="243"/>
      <c r="C222" s="244"/>
      <c r="D222" s="244"/>
      <c r="E222" s="244"/>
      <c r="F222" s="244"/>
      <c r="G222" s="3838" t="s">
        <v>996</v>
      </c>
      <c r="H222" s="3838"/>
      <c r="I222" s="3839"/>
      <c r="J222" s="3840"/>
      <c r="K222" s="234"/>
      <c r="L222" s="234"/>
      <c r="M222" s="234"/>
      <c r="N222" s="234"/>
      <c r="O222" s="234"/>
      <c r="P222" s="662"/>
      <c r="Q222" s="234"/>
      <c r="R222" s="234"/>
      <c r="S222" s="234"/>
      <c r="T222" s="234"/>
      <c r="U222" s="234"/>
      <c r="V222" s="234"/>
      <c r="W222" s="234"/>
      <c r="X222" s="1404"/>
      <c r="Y222" s="1404"/>
      <c r="Z222" s="1404"/>
    </row>
    <row r="223" spans="1:26" s="1399" customFormat="1">
      <c r="A223" s="3841"/>
      <c r="B223" s="3842"/>
      <c r="C223" s="3842"/>
      <c r="D223" s="3842"/>
      <c r="E223" s="3842"/>
      <c r="F223" s="3845" t="s">
        <v>163</v>
      </c>
      <c r="G223" s="3803" t="s">
        <v>309</v>
      </c>
      <c r="H223" s="3847"/>
      <c r="I223" s="3848" t="s">
        <v>1033</v>
      </c>
      <c r="J223" s="3849"/>
      <c r="K223" s="3849"/>
      <c r="L223" s="3849"/>
      <c r="M223" s="3850"/>
      <c r="N223" s="234"/>
      <c r="O223" s="234"/>
      <c r="P223" s="662"/>
      <c r="Q223" s="234"/>
      <c r="R223" s="234"/>
      <c r="S223" s="234"/>
      <c r="T223" s="234"/>
      <c r="U223" s="234"/>
      <c r="V223" s="234"/>
      <c r="W223" s="234"/>
      <c r="X223" s="1404"/>
      <c r="Y223" s="1404"/>
      <c r="Z223" s="1404"/>
    </row>
    <row r="224" spans="1:26" s="1399" customFormat="1" ht="15" customHeight="1">
      <c r="A224" s="3843"/>
      <c r="B224" s="3844"/>
      <c r="C224" s="3844"/>
      <c r="D224" s="3844"/>
      <c r="E224" s="3844"/>
      <c r="F224" s="3846"/>
      <c r="G224" s="292" t="s">
        <v>128</v>
      </c>
      <c r="H224" s="241" t="s">
        <v>441</v>
      </c>
      <c r="I224" s="3851"/>
      <c r="J224" s="3852"/>
      <c r="K224" s="3852"/>
      <c r="L224" s="3852"/>
      <c r="M224" s="3853"/>
      <c r="N224" s="234"/>
      <c r="O224" s="234"/>
      <c r="P224" s="662"/>
      <c r="Q224" s="234"/>
      <c r="R224" s="234"/>
      <c r="S224" s="234"/>
      <c r="T224" s="234"/>
      <c r="U224" s="234"/>
      <c r="V224" s="234"/>
      <c r="W224" s="234"/>
      <c r="X224" s="1404"/>
      <c r="Y224" s="1404"/>
      <c r="Z224" s="1404"/>
    </row>
    <row r="225" spans="1:26" s="1399" customFormat="1" ht="14">
      <c r="A225" s="3822" t="s">
        <v>116</v>
      </c>
      <c r="B225" s="3823"/>
      <c r="C225" s="3823"/>
      <c r="D225" s="3824"/>
      <c r="E225" s="138" t="s">
        <v>138</v>
      </c>
      <c r="F225" s="140" t="s">
        <v>404</v>
      </c>
      <c r="G225" s="561">
        <f>+負荷記録表!Q58</f>
        <v>1200</v>
      </c>
      <c r="H225" s="734">
        <f>IF(G225=0,"",G225/G230)</f>
        <v>1</v>
      </c>
      <c r="I225" s="755"/>
      <c r="J225" s="757"/>
      <c r="K225" s="244"/>
      <c r="L225" s="234"/>
      <c r="M225" s="234"/>
      <c r="N225" s="234"/>
      <c r="P225" s="1401"/>
      <c r="Q225" s="1402"/>
      <c r="R225" s="1403"/>
      <c r="S225" s="1403"/>
      <c r="T225" s="1404"/>
      <c r="U225" s="1404"/>
      <c r="V225" s="1404"/>
      <c r="W225" s="1404"/>
      <c r="X225" s="1404"/>
      <c r="Y225" s="1404"/>
      <c r="Z225" s="1404"/>
    </row>
    <row r="226" spans="1:26" s="1399" customFormat="1" ht="14">
      <c r="A226" s="3822"/>
      <c r="B226" s="3823"/>
      <c r="C226" s="3823"/>
      <c r="D226" s="3824"/>
      <c r="E226" s="139" t="s">
        <v>405</v>
      </c>
      <c r="F226" s="141" t="s">
        <v>404</v>
      </c>
      <c r="G226" s="735">
        <f>+負荷記録表!Q62</f>
        <v>0</v>
      </c>
      <c r="H226" s="736" t="str">
        <f>IF(G226=0,"",G226/G230)</f>
        <v/>
      </c>
      <c r="I226" s="755"/>
      <c r="J226" s="759"/>
      <c r="K226" s="293"/>
      <c r="L226" s="293"/>
      <c r="M226" s="293"/>
      <c r="N226" s="293"/>
      <c r="P226" s="926"/>
      <c r="Q226" s="1402"/>
      <c r="R226" s="1403"/>
      <c r="S226" s="1403"/>
      <c r="T226" s="1404"/>
      <c r="U226" s="1404"/>
      <c r="V226" s="1404"/>
      <c r="W226" s="1404"/>
      <c r="X226" s="1404"/>
      <c r="Y226" s="1404"/>
      <c r="Z226" s="1404"/>
    </row>
    <row r="227" spans="1:26" ht="14">
      <c r="A227" s="3822"/>
      <c r="B227" s="3823"/>
      <c r="C227" s="3823"/>
      <c r="D227" s="3824"/>
      <c r="E227" s="139" t="s">
        <v>406</v>
      </c>
      <c r="F227" s="141" t="s">
        <v>404</v>
      </c>
      <c r="G227" s="735">
        <f>+負荷記録表!Q66</f>
        <v>0</v>
      </c>
      <c r="H227" s="737" t="str">
        <f>IF(G227=0,"",G227/G230)</f>
        <v/>
      </c>
      <c r="I227" s="755"/>
      <c r="J227" s="759"/>
      <c r="K227" s="244"/>
      <c r="O227" s="1399"/>
      <c r="P227" s="1405"/>
      <c r="Q227" s="1402"/>
      <c r="R227" s="1403"/>
      <c r="S227" s="1403"/>
      <c r="T227" s="1404"/>
      <c r="U227" s="1404"/>
      <c r="V227" s="1404"/>
      <c r="W227" s="1404"/>
    </row>
    <row r="228" spans="1:26" ht="24" hidden="1">
      <c r="A228" s="3822"/>
      <c r="B228" s="3823"/>
      <c r="C228" s="3823"/>
      <c r="D228" s="3824"/>
      <c r="E228" s="139" t="s">
        <v>117</v>
      </c>
      <c r="F228" s="141" t="s">
        <v>1031</v>
      </c>
      <c r="G228" s="135"/>
      <c r="H228" s="142" t="str">
        <f>IF(G228=0,"",G228/G230)</f>
        <v/>
      </c>
      <c r="I228" s="755"/>
      <c r="J228" s="759"/>
      <c r="K228" s="293"/>
      <c r="L228" s="293"/>
      <c r="M228" s="293"/>
      <c r="N228" s="293"/>
      <c r="O228" s="1399"/>
      <c r="P228" s="1406"/>
      <c r="Q228" s="1407"/>
      <c r="R228" s="1403"/>
      <c r="S228" s="1403"/>
      <c r="T228" s="1404"/>
      <c r="U228" s="1404"/>
      <c r="V228" s="1404"/>
      <c r="W228" s="1404"/>
    </row>
    <row r="229" spans="1:26" ht="14" hidden="1">
      <c r="A229" s="3822"/>
      <c r="B229" s="3823"/>
      <c r="C229" s="3823"/>
      <c r="D229" s="3824"/>
      <c r="E229" s="294" t="s">
        <v>118</v>
      </c>
      <c r="F229" s="295" t="s">
        <v>1032</v>
      </c>
      <c r="G229" s="143"/>
      <c r="H229" s="144" t="str">
        <f>IF(G229=0,"",G229/G230)</f>
        <v/>
      </c>
      <c r="I229" s="756"/>
      <c r="J229" s="757"/>
      <c r="K229" s="293"/>
      <c r="L229" s="293"/>
      <c r="M229" s="293"/>
      <c r="N229" s="293"/>
      <c r="O229" s="1399"/>
      <c r="P229" s="1406"/>
      <c r="Q229" s="1407"/>
      <c r="R229" s="1403"/>
      <c r="S229" s="1403"/>
      <c r="T229" s="1404"/>
      <c r="U229" s="1404"/>
      <c r="V229" s="1404"/>
      <c r="W229" s="1404"/>
    </row>
    <row r="230" spans="1:26" ht="14">
      <c r="A230" s="3825"/>
      <c r="B230" s="3826"/>
      <c r="C230" s="3826"/>
      <c r="D230" s="3827"/>
      <c r="E230" s="942" t="s">
        <v>119</v>
      </c>
      <c r="F230" s="241" t="s">
        <v>1032</v>
      </c>
      <c r="G230" s="145">
        <f>SUM(G225:G229)</f>
        <v>1200</v>
      </c>
      <c r="H230" s="146">
        <v>1</v>
      </c>
      <c r="I230" s="756"/>
      <c r="J230" s="757"/>
      <c r="K230" s="293"/>
      <c r="L230" s="293"/>
      <c r="M230" s="293"/>
      <c r="N230" s="293"/>
      <c r="O230" s="1399"/>
      <c r="P230" s="1406"/>
      <c r="Q230" s="1407"/>
      <c r="R230" s="1403"/>
      <c r="S230" s="1403"/>
      <c r="T230" s="1404"/>
      <c r="U230" s="1404"/>
      <c r="V230" s="1404"/>
      <c r="W230" s="1404"/>
    </row>
    <row r="231" spans="1:26">
      <c r="F231" s="275"/>
      <c r="G231" s="275"/>
      <c r="H231" s="275"/>
      <c r="O231" s="1399"/>
      <c r="P231" s="1406"/>
      <c r="Q231" s="1407"/>
      <c r="R231" s="1403"/>
      <c r="S231" s="1403"/>
      <c r="T231" s="1404"/>
      <c r="U231" s="1404"/>
      <c r="V231" s="1404"/>
      <c r="W231" s="1404"/>
    </row>
    <row r="232" spans="1:26">
      <c r="F232" s="275"/>
      <c r="G232" s="275"/>
      <c r="H232" s="275"/>
      <c r="O232" s="1399"/>
      <c r="P232" s="1406"/>
      <c r="Q232" s="1407"/>
      <c r="R232" s="1403"/>
      <c r="S232" s="1403"/>
      <c r="T232" s="1404"/>
      <c r="U232" s="1404"/>
      <c r="V232" s="1404"/>
      <c r="W232" s="1404"/>
    </row>
    <row r="233" spans="1:26">
      <c r="F233" s="275"/>
      <c r="G233" s="275"/>
      <c r="H233" s="275"/>
      <c r="I233" s="275"/>
      <c r="J233" s="274"/>
      <c r="K233" s="274"/>
      <c r="O233" s="1399"/>
      <c r="P233" s="1406"/>
      <c r="Q233" s="1407"/>
      <c r="R233" s="1403"/>
      <c r="S233" s="1403"/>
      <c r="T233" s="1404"/>
      <c r="U233" s="1404"/>
      <c r="V233" s="1404"/>
      <c r="W233" s="1404"/>
    </row>
    <row r="234" spans="1:26" ht="14">
      <c r="A234" s="296" t="s">
        <v>120</v>
      </c>
      <c r="L234" s="3828" t="s">
        <v>775</v>
      </c>
      <c r="M234" s="3829"/>
      <c r="O234" s="1399"/>
      <c r="P234" s="1405"/>
      <c r="Q234" s="1402"/>
      <c r="R234" s="1403"/>
      <c r="S234" s="1403"/>
      <c r="T234" s="1404"/>
      <c r="U234" s="1404"/>
      <c r="V234" s="1404"/>
      <c r="W234" s="1404"/>
    </row>
    <row r="235" spans="1:26">
      <c r="A235" s="3830" t="s">
        <v>121</v>
      </c>
      <c r="B235" s="3830"/>
      <c r="C235" s="3830"/>
      <c r="D235" s="3830"/>
      <c r="E235" s="3830"/>
      <c r="F235" s="3802" t="s">
        <v>783</v>
      </c>
      <c r="G235" s="3804"/>
      <c r="H235" s="3801" t="s">
        <v>784</v>
      </c>
      <c r="I235" s="3801"/>
      <c r="J235" s="3801" t="s">
        <v>785</v>
      </c>
      <c r="K235" s="3801"/>
      <c r="L235" s="3831" t="s">
        <v>161</v>
      </c>
      <c r="M235" s="3832"/>
      <c r="O235" s="1399"/>
      <c r="P235" s="1405"/>
      <c r="Q235" s="1402"/>
      <c r="R235" s="1403"/>
      <c r="S235" s="1403"/>
      <c r="T235" s="1404"/>
      <c r="U235" s="1404"/>
      <c r="V235" s="1404"/>
      <c r="W235" s="1404"/>
    </row>
    <row r="236" spans="1:26">
      <c r="A236" s="3835" t="s">
        <v>786</v>
      </c>
      <c r="B236" s="3836"/>
      <c r="C236" s="3837"/>
      <c r="D236" s="3835" t="s">
        <v>787</v>
      </c>
      <c r="E236" s="3837"/>
      <c r="F236" s="738" t="s">
        <v>155</v>
      </c>
      <c r="G236" s="739" t="s">
        <v>156</v>
      </c>
      <c r="H236" s="516" t="s">
        <v>788</v>
      </c>
      <c r="I236" s="739" t="s">
        <v>789</v>
      </c>
      <c r="J236" s="738" t="s">
        <v>356</v>
      </c>
      <c r="K236" s="740" t="s">
        <v>145</v>
      </c>
      <c r="L236" s="3833"/>
      <c r="M236" s="3834"/>
      <c r="N236" s="280"/>
    </row>
    <row r="237" spans="1:26">
      <c r="A237" s="3814" t="str">
        <f>+負荷記録表!C137</f>
        <v>溶剤</v>
      </c>
      <c r="B237" s="3815"/>
      <c r="C237" s="3816"/>
      <c r="D237" s="3817" t="str">
        <f>+負荷記録表!J137</f>
        <v>トルエン</v>
      </c>
      <c r="E237" s="3818"/>
      <c r="F237" s="524">
        <f>+負荷記録表!Q140</f>
        <v>300</v>
      </c>
      <c r="G237" s="147" t="s">
        <v>669</v>
      </c>
      <c r="H237" s="522">
        <f>+負荷記録表!N137</f>
        <v>0.7</v>
      </c>
      <c r="I237" s="2515">
        <f>+F237*H237</f>
        <v>210</v>
      </c>
      <c r="J237" s="943">
        <f>+負荷記録表!R140</f>
        <v>232.55813953488374</v>
      </c>
      <c r="K237" s="523" t="s">
        <v>1022</v>
      </c>
      <c r="L237" s="3819"/>
      <c r="M237" s="3820"/>
      <c r="N237" s="280"/>
    </row>
    <row r="238" spans="1:26">
      <c r="A238" s="3814" t="str">
        <f>+負荷記録表!C144</f>
        <v>　</v>
      </c>
      <c r="B238" s="3815"/>
      <c r="C238" s="3816"/>
      <c r="D238" s="3817">
        <f>+負荷記録表!J144</f>
        <v>0</v>
      </c>
      <c r="E238" s="3818"/>
      <c r="F238" s="524">
        <f>+負荷記録表!Q146</f>
        <v>0</v>
      </c>
      <c r="G238" s="147" t="s">
        <v>669</v>
      </c>
      <c r="H238" s="522">
        <f>+負荷記録表!N144</f>
        <v>0</v>
      </c>
      <c r="I238" s="2515">
        <f t="shared" ref="I238:I239" si="8">+F238*H238</f>
        <v>0</v>
      </c>
      <c r="J238" s="943" t="str">
        <f>+負荷記録表!R146</f>
        <v/>
      </c>
      <c r="K238" s="523" t="s">
        <v>1022</v>
      </c>
      <c r="L238" s="3819"/>
      <c r="M238" s="3820"/>
    </row>
    <row r="239" spans="1:26">
      <c r="A239" s="3814" t="str">
        <f>+負荷記録表!C149</f>
        <v>　</v>
      </c>
      <c r="B239" s="3815"/>
      <c r="C239" s="3816"/>
      <c r="D239" s="3817">
        <f>+負荷記録表!J149</f>
        <v>0</v>
      </c>
      <c r="E239" s="3818"/>
      <c r="F239" s="524">
        <f>+負荷記録表!Q151</f>
        <v>0</v>
      </c>
      <c r="G239" s="147" t="s">
        <v>669</v>
      </c>
      <c r="H239" s="522">
        <f>+負荷記録表!N149</f>
        <v>0</v>
      </c>
      <c r="I239" s="2515">
        <f t="shared" si="8"/>
        <v>0</v>
      </c>
      <c r="J239" s="943" t="str">
        <f>+負荷記録表!R151</f>
        <v/>
      </c>
      <c r="K239" s="523" t="s">
        <v>1022</v>
      </c>
      <c r="L239" s="3819"/>
      <c r="M239" s="3820"/>
    </row>
    <row r="240" spans="1:26">
      <c r="A240" s="707"/>
      <c r="B240" s="707"/>
      <c r="C240" s="707"/>
      <c r="D240" s="707"/>
      <c r="E240" s="707"/>
      <c r="F240" s="708"/>
      <c r="G240" s="709"/>
      <c r="H240" s="709"/>
      <c r="I240" s="710"/>
      <c r="J240" s="710"/>
      <c r="K240" s="711"/>
      <c r="L240" s="712"/>
      <c r="M240" s="712"/>
    </row>
    <row r="241" spans="1:15">
      <c r="O241" s="706" t="s">
        <v>1034</v>
      </c>
    </row>
    <row r="242" spans="1:15" ht="14">
      <c r="A242" s="243" t="s">
        <v>1040</v>
      </c>
      <c r="B242" s="243"/>
      <c r="C242" s="244"/>
      <c r="D242" s="244"/>
      <c r="E242" s="244"/>
      <c r="F242" s="244"/>
      <c r="G242" s="245"/>
      <c r="H242" s="244"/>
      <c r="I242" s="244"/>
      <c r="J242" s="244"/>
      <c r="O242" s="706" t="s">
        <v>1035</v>
      </c>
    </row>
    <row r="243" spans="1:15">
      <c r="A243" s="3801"/>
      <c r="B243" s="3801"/>
      <c r="C243" s="3801"/>
      <c r="D243" s="3801"/>
      <c r="E243" s="3801"/>
      <c r="F243" s="3801"/>
      <c r="G243" s="3801" t="s">
        <v>1041</v>
      </c>
      <c r="H243" s="3821"/>
      <c r="I243" s="713" t="s">
        <v>1042</v>
      </c>
      <c r="O243" s="706" t="s">
        <v>1036</v>
      </c>
    </row>
    <row r="244" spans="1:15">
      <c r="A244" s="3801"/>
      <c r="B244" s="3801"/>
      <c r="C244" s="3801"/>
      <c r="D244" s="3801"/>
      <c r="E244" s="3801"/>
      <c r="F244" s="3801"/>
      <c r="G244" s="241" t="s">
        <v>440</v>
      </c>
      <c r="H244" s="241" t="s">
        <v>129</v>
      </c>
      <c r="I244" s="714" t="s">
        <v>1043</v>
      </c>
      <c r="O244" s="706" t="s">
        <v>1037</v>
      </c>
    </row>
    <row r="245" spans="1:15">
      <c r="A245" s="3805" t="s">
        <v>1044</v>
      </c>
      <c r="B245" s="3808"/>
      <c r="C245" s="3809"/>
      <c r="D245" s="3809"/>
      <c r="E245" s="3809"/>
      <c r="F245" s="3810"/>
      <c r="G245" s="160"/>
      <c r="H245" s="149" t="s">
        <v>1004</v>
      </c>
      <c r="I245" s="741" t="e">
        <f t="shared" ref="I245:I261" si="9">+G245/G$261</f>
        <v>#DIV/0!</v>
      </c>
      <c r="O245" s="706" t="s">
        <v>1038</v>
      </c>
    </row>
    <row r="246" spans="1:15">
      <c r="A246" s="3806"/>
      <c r="B246" s="3789"/>
      <c r="C246" s="3790"/>
      <c r="D246" s="3790"/>
      <c r="E246" s="3790"/>
      <c r="F246" s="3791"/>
      <c r="G246" s="166"/>
      <c r="H246" s="150" t="s">
        <v>1004</v>
      </c>
      <c r="I246" s="716" t="e">
        <f t="shared" si="9"/>
        <v>#DIV/0!</v>
      </c>
    </row>
    <row r="247" spans="1:15">
      <c r="A247" s="3806"/>
      <c r="B247" s="3789"/>
      <c r="C247" s="3790"/>
      <c r="D247" s="3790"/>
      <c r="E247" s="3790"/>
      <c r="F247" s="3791"/>
      <c r="G247" s="166"/>
      <c r="H247" s="150" t="s">
        <v>1004</v>
      </c>
      <c r="I247" s="716" t="e">
        <f t="shared" si="9"/>
        <v>#DIV/0!</v>
      </c>
    </row>
    <row r="248" spans="1:15">
      <c r="A248" s="3806"/>
      <c r="B248" s="3789"/>
      <c r="C248" s="3790"/>
      <c r="D248" s="3790"/>
      <c r="E248" s="3790"/>
      <c r="F248" s="3791"/>
      <c r="G248" s="166"/>
      <c r="H248" s="150" t="s">
        <v>1004</v>
      </c>
      <c r="I248" s="716" t="e">
        <f t="shared" si="9"/>
        <v>#DIV/0!</v>
      </c>
    </row>
    <row r="249" spans="1:15">
      <c r="A249" s="3806"/>
      <c r="B249" s="3789"/>
      <c r="C249" s="3790"/>
      <c r="D249" s="3790"/>
      <c r="E249" s="3790"/>
      <c r="F249" s="3791"/>
      <c r="G249" s="166"/>
      <c r="H249" s="150" t="s">
        <v>1004</v>
      </c>
      <c r="I249" s="716" t="e">
        <f t="shared" si="9"/>
        <v>#DIV/0!</v>
      </c>
    </row>
    <row r="250" spans="1:15">
      <c r="A250" s="3807"/>
      <c r="B250" s="3802" t="s">
        <v>157</v>
      </c>
      <c r="C250" s="3803"/>
      <c r="D250" s="3803"/>
      <c r="E250" s="3803"/>
      <c r="F250" s="3804"/>
      <c r="G250" s="169">
        <f>SUM(G245:G249)</f>
        <v>0</v>
      </c>
      <c r="H250" s="148" t="s">
        <v>1004</v>
      </c>
      <c r="I250" s="715" t="e">
        <f t="shared" si="9"/>
        <v>#DIV/0!</v>
      </c>
    </row>
    <row r="251" spans="1:15">
      <c r="A251" s="3795" t="s">
        <v>1045</v>
      </c>
      <c r="B251" s="3805" t="s">
        <v>158</v>
      </c>
      <c r="C251" s="3808"/>
      <c r="D251" s="3809"/>
      <c r="E251" s="3809"/>
      <c r="F251" s="3810"/>
      <c r="G251" s="160"/>
      <c r="H251" s="149" t="s">
        <v>1004</v>
      </c>
      <c r="I251" s="715" t="e">
        <f t="shared" si="9"/>
        <v>#DIV/0!</v>
      </c>
    </row>
    <row r="252" spans="1:15">
      <c r="A252" s="3796"/>
      <c r="B252" s="3806"/>
      <c r="C252" s="3789"/>
      <c r="D252" s="3790"/>
      <c r="E252" s="3790"/>
      <c r="F252" s="3791"/>
      <c r="G252" s="173"/>
      <c r="H252" s="152" t="s">
        <v>1004</v>
      </c>
      <c r="I252" s="716" t="e">
        <f t="shared" si="9"/>
        <v>#DIV/0!</v>
      </c>
    </row>
    <row r="253" spans="1:15">
      <c r="A253" s="3796"/>
      <c r="B253" s="3806"/>
      <c r="C253" s="3792"/>
      <c r="D253" s="3793"/>
      <c r="E253" s="3793"/>
      <c r="F253" s="3794"/>
      <c r="G253" s="174"/>
      <c r="H253" s="151" t="s">
        <v>1004</v>
      </c>
      <c r="I253" s="717" t="e">
        <f t="shared" si="9"/>
        <v>#DIV/0!</v>
      </c>
    </row>
    <row r="254" spans="1:15">
      <c r="A254" s="3796"/>
      <c r="B254" s="3807"/>
      <c r="C254" s="3802" t="s">
        <v>1046</v>
      </c>
      <c r="D254" s="3803"/>
      <c r="E254" s="3803"/>
      <c r="F254" s="3804"/>
      <c r="G254" s="175">
        <f>SUM(G251:G253)</f>
        <v>0</v>
      </c>
      <c r="H254" s="148" t="s">
        <v>1004</v>
      </c>
      <c r="I254" s="715" t="e">
        <f t="shared" si="9"/>
        <v>#DIV/0!</v>
      </c>
    </row>
    <row r="255" spans="1:15">
      <c r="A255" s="3796"/>
      <c r="B255" s="3811" t="s">
        <v>159</v>
      </c>
      <c r="C255" s="3808"/>
      <c r="D255" s="3809"/>
      <c r="E255" s="3809"/>
      <c r="F255" s="3810"/>
      <c r="G255" s="176"/>
      <c r="H255" s="149"/>
      <c r="I255" s="715" t="e">
        <f t="shared" si="9"/>
        <v>#DIV/0!</v>
      </c>
    </row>
    <row r="256" spans="1:15">
      <c r="A256" s="3796"/>
      <c r="B256" s="3812"/>
      <c r="C256" s="3789"/>
      <c r="D256" s="3790"/>
      <c r="E256" s="3790"/>
      <c r="F256" s="3791"/>
      <c r="G256" s="177"/>
      <c r="H256" s="150"/>
      <c r="I256" s="716" t="e">
        <f t="shared" si="9"/>
        <v>#DIV/0!</v>
      </c>
    </row>
    <row r="257" spans="1:9">
      <c r="A257" s="3797"/>
      <c r="B257" s="3813"/>
      <c r="C257" s="3792"/>
      <c r="D257" s="3793"/>
      <c r="E257" s="3793"/>
      <c r="F257" s="3794"/>
      <c r="G257" s="174"/>
      <c r="H257" s="151"/>
      <c r="I257" s="717" t="e">
        <f t="shared" si="9"/>
        <v>#DIV/0!</v>
      </c>
    </row>
    <row r="258" spans="1:9" ht="14">
      <c r="A258" s="3795" t="s">
        <v>307</v>
      </c>
      <c r="B258" s="3798" t="s">
        <v>137</v>
      </c>
      <c r="C258" s="3798"/>
      <c r="D258" s="3799"/>
      <c r="E258" s="3799"/>
      <c r="F258" s="3799"/>
      <c r="G258" s="160"/>
      <c r="H258" s="149"/>
      <c r="I258" s="715" t="e">
        <f t="shared" si="9"/>
        <v>#DIV/0!</v>
      </c>
    </row>
    <row r="259" spans="1:9">
      <c r="A259" s="3796"/>
      <c r="B259" s="3798"/>
      <c r="C259" s="3798"/>
      <c r="D259" s="3800"/>
      <c r="E259" s="3800"/>
      <c r="F259" s="3800"/>
      <c r="G259" s="161"/>
      <c r="H259" s="151"/>
      <c r="I259" s="717" t="e">
        <f t="shared" si="9"/>
        <v>#DIV/0!</v>
      </c>
    </row>
    <row r="260" spans="1:9">
      <c r="A260" s="3797"/>
      <c r="B260" s="3798"/>
      <c r="C260" s="3798"/>
      <c r="D260" s="3801" t="s">
        <v>1047</v>
      </c>
      <c r="E260" s="3801"/>
      <c r="F260" s="3801"/>
      <c r="G260" s="159">
        <f>SUM(G258:G259)</f>
        <v>0</v>
      </c>
      <c r="H260" s="148" t="str">
        <f>IF(G260=0,"",G260/#REF!)</f>
        <v/>
      </c>
      <c r="I260" s="715" t="e">
        <f t="shared" si="9"/>
        <v>#DIV/0!</v>
      </c>
    </row>
    <row r="261" spans="1:9">
      <c r="A261" s="3788" t="s">
        <v>1048</v>
      </c>
      <c r="B261" s="3788"/>
      <c r="C261" s="3788"/>
      <c r="D261" s="3788"/>
      <c r="E261" s="3788"/>
      <c r="F261" s="3788"/>
      <c r="G261" s="666">
        <f>+G250+G254+G260</f>
        <v>0</v>
      </c>
      <c r="H261" s="718" t="s">
        <v>1049</v>
      </c>
      <c r="I261" s="719" t="e">
        <f t="shared" si="9"/>
        <v>#DIV/0!</v>
      </c>
    </row>
    <row r="262" spans="1:9">
      <c r="A262" s="706" t="s">
        <v>1050</v>
      </c>
      <c r="B262" s="720"/>
      <c r="C262" s="720"/>
      <c r="D262" s="720"/>
      <c r="E262" s="720"/>
      <c r="F262" s="720"/>
      <c r="G262" s="721"/>
      <c r="H262" s="236"/>
      <c r="I262" s="722"/>
    </row>
  </sheetData>
  <mergeCells count="306">
    <mergeCell ref="L26:N27"/>
    <mergeCell ref="A2:C2"/>
    <mergeCell ref="K2:N2"/>
    <mergeCell ref="O3:W7"/>
    <mergeCell ref="L5:M5"/>
    <mergeCell ref="A6:D6"/>
    <mergeCell ref="L6:M6"/>
    <mergeCell ref="A7:D7"/>
    <mergeCell ref="L7:M7"/>
    <mergeCell ref="A8:D8"/>
    <mergeCell ref="A9:D9"/>
    <mergeCell ref="A10:D10"/>
    <mergeCell ref="O10:W21"/>
    <mergeCell ref="K13:K14"/>
    <mergeCell ref="L13:N14"/>
    <mergeCell ref="A14:F14"/>
    <mergeCell ref="A15:A59"/>
    <mergeCell ref="C15:E15"/>
    <mergeCell ref="L15:N15"/>
    <mergeCell ref="L21:N21"/>
    <mergeCell ref="L22:N22"/>
    <mergeCell ref="L23:N23"/>
    <mergeCell ref="L24:N24"/>
    <mergeCell ref="O24:W27"/>
    <mergeCell ref="L25:N25"/>
    <mergeCell ref="C16:E16"/>
    <mergeCell ref="L16:N16"/>
    <mergeCell ref="L17:N17"/>
    <mergeCell ref="L18:N18"/>
    <mergeCell ref="L19:N19"/>
    <mergeCell ref="L20:N20"/>
    <mergeCell ref="L28:N28"/>
    <mergeCell ref="O28:W59"/>
    <mergeCell ref="L31:N31"/>
    <mergeCell ref="L32:N32"/>
    <mergeCell ref="L33:N33"/>
    <mergeCell ref="L34:N34"/>
    <mergeCell ref="L35:N35"/>
    <mergeCell ref="L36:N36"/>
    <mergeCell ref="L43:N43"/>
    <mergeCell ref="L44:N44"/>
    <mergeCell ref="L46:N46"/>
    <mergeCell ref="L48:N48"/>
    <mergeCell ref="L50:N50"/>
    <mergeCell ref="D51:F51"/>
    <mergeCell ref="L51:N51"/>
    <mergeCell ref="D52:F52"/>
    <mergeCell ref="L52:N52"/>
    <mergeCell ref="D38:E40"/>
    <mergeCell ref="L38:N38"/>
    <mergeCell ref="L39:N39"/>
    <mergeCell ref="L40:N40"/>
    <mergeCell ref="L41:N41"/>
    <mergeCell ref="L42:N42"/>
    <mergeCell ref="D57:F57"/>
    <mergeCell ref="L57:N57"/>
    <mergeCell ref="D58:F58"/>
    <mergeCell ref="L58:N58"/>
    <mergeCell ref="D59:F59"/>
    <mergeCell ref="L59:N59"/>
    <mergeCell ref="D53:F53"/>
    <mergeCell ref="L53:N53"/>
    <mergeCell ref="D54:F54"/>
    <mergeCell ref="L54:N54"/>
    <mergeCell ref="L55:N55"/>
    <mergeCell ref="D56:F56"/>
    <mergeCell ref="L56:N56"/>
    <mergeCell ref="A60:A68"/>
    <mergeCell ref="C60:F60"/>
    <mergeCell ref="L60:N60"/>
    <mergeCell ref="O60:W73"/>
    <mergeCell ref="L61:N61"/>
    <mergeCell ref="D62:F62"/>
    <mergeCell ref="L62:N62"/>
    <mergeCell ref="D63:F63"/>
    <mergeCell ref="L63:N63"/>
    <mergeCell ref="D64:F64"/>
    <mergeCell ref="F70:I70"/>
    <mergeCell ref="G71:H73"/>
    <mergeCell ref="G74:H74"/>
    <mergeCell ref="F76:I76"/>
    <mergeCell ref="L78:M78"/>
    <mergeCell ref="F79:F80"/>
    <mergeCell ref="G79:I79"/>
    <mergeCell ref="J79:K80"/>
    <mergeCell ref="L64:N64"/>
    <mergeCell ref="L65:N65"/>
    <mergeCell ref="D66:F66"/>
    <mergeCell ref="L66:N66"/>
    <mergeCell ref="D67:F67"/>
    <mergeCell ref="D68:F68"/>
    <mergeCell ref="A81:A92"/>
    <mergeCell ref="B81:B92"/>
    <mergeCell ref="C81:E81"/>
    <mergeCell ref="C82:C91"/>
    <mergeCell ref="O86:W91"/>
    <mergeCell ref="D91:F91"/>
    <mergeCell ref="J91:K91"/>
    <mergeCell ref="C92:F92"/>
    <mergeCell ref="J92:K92"/>
    <mergeCell ref="A104:C104"/>
    <mergeCell ref="D104:F104"/>
    <mergeCell ref="G104:H104"/>
    <mergeCell ref="A105:C105"/>
    <mergeCell ref="D105:F105"/>
    <mergeCell ref="G105:H105"/>
    <mergeCell ref="L94:M94"/>
    <mergeCell ref="A97:H97"/>
    <mergeCell ref="A98:H98"/>
    <mergeCell ref="A99:H99"/>
    <mergeCell ref="A100:H100"/>
    <mergeCell ref="A101:G101"/>
    <mergeCell ref="D109:H109"/>
    <mergeCell ref="A110:H110"/>
    <mergeCell ref="A113:F113"/>
    <mergeCell ref="G113:H113"/>
    <mergeCell ref="A114:F114"/>
    <mergeCell ref="A115:F115"/>
    <mergeCell ref="G115:H115"/>
    <mergeCell ref="A106:C106"/>
    <mergeCell ref="D106:F106"/>
    <mergeCell ref="G106:H106"/>
    <mergeCell ref="A107:A109"/>
    <mergeCell ref="B107:C108"/>
    <mergeCell ref="D107:F107"/>
    <mergeCell ref="G107:H107"/>
    <mergeCell ref="D108:F108"/>
    <mergeCell ref="G108:H108"/>
    <mergeCell ref="B109:C109"/>
    <mergeCell ref="D122:F122"/>
    <mergeCell ref="G122:H122"/>
    <mergeCell ref="D123:F123"/>
    <mergeCell ref="G123:H123"/>
    <mergeCell ref="D124:F124"/>
    <mergeCell ref="G124:H124"/>
    <mergeCell ref="A116:H116"/>
    <mergeCell ref="A119:B125"/>
    <mergeCell ref="C119:C121"/>
    <mergeCell ref="D119:F119"/>
    <mergeCell ref="G119:H119"/>
    <mergeCell ref="D120:F120"/>
    <mergeCell ref="G120:H120"/>
    <mergeCell ref="D121:F121"/>
    <mergeCell ref="G121:H121"/>
    <mergeCell ref="C122:C125"/>
    <mergeCell ref="W128:W131"/>
    <mergeCell ref="A130:H130"/>
    <mergeCell ref="A131:C135"/>
    <mergeCell ref="D131:H131"/>
    <mergeCell ref="D132:H132"/>
    <mergeCell ref="D133:H133"/>
    <mergeCell ref="D134:H134"/>
    <mergeCell ref="D135:H135"/>
    <mergeCell ref="D125:H125"/>
    <mergeCell ref="A126:I126"/>
    <mergeCell ref="S128:S131"/>
    <mergeCell ref="T128:T131"/>
    <mergeCell ref="U128:U131"/>
    <mergeCell ref="V128:V131"/>
    <mergeCell ref="A136:H136"/>
    <mergeCell ref="S136:S188"/>
    <mergeCell ref="T136:T188"/>
    <mergeCell ref="V136:V188"/>
    <mergeCell ref="W136:W188"/>
    <mergeCell ref="A137:C141"/>
    <mergeCell ref="D137:H137"/>
    <mergeCell ref="D138:H138"/>
    <mergeCell ref="D139:H139"/>
    <mergeCell ref="D140:H140"/>
    <mergeCell ref="A147:C151"/>
    <mergeCell ref="D147:F147"/>
    <mergeCell ref="D148:F148"/>
    <mergeCell ref="D149:F149"/>
    <mergeCell ref="D150:F150"/>
    <mergeCell ref="D151:F151"/>
    <mergeCell ref="D141:H141"/>
    <mergeCell ref="A142:H142"/>
    <mergeCell ref="A143:C143"/>
    <mergeCell ref="D143:H143"/>
    <mergeCell ref="A146:C146"/>
    <mergeCell ref="D146:F146"/>
    <mergeCell ref="G146:H146"/>
    <mergeCell ref="A156:C158"/>
    <mergeCell ref="D156:F156"/>
    <mergeCell ref="G156:H156"/>
    <mergeCell ref="D157:F157"/>
    <mergeCell ref="G157:H157"/>
    <mergeCell ref="D158:F158"/>
    <mergeCell ref="G158:H158"/>
    <mergeCell ref="A152:A155"/>
    <mergeCell ref="B152:C153"/>
    <mergeCell ref="D152:F152"/>
    <mergeCell ref="G152:H152"/>
    <mergeCell ref="D153:F153"/>
    <mergeCell ref="G153:H153"/>
    <mergeCell ref="B154:H154"/>
    <mergeCell ref="B155:H155"/>
    <mergeCell ref="A166:H166"/>
    <mergeCell ref="A169:F169"/>
    <mergeCell ref="G169:H169"/>
    <mergeCell ref="A170:F170"/>
    <mergeCell ref="A171:F171"/>
    <mergeCell ref="A172:F172"/>
    <mergeCell ref="A159:I159"/>
    <mergeCell ref="A162:F162"/>
    <mergeCell ref="G162:H162"/>
    <mergeCell ref="A163:F163"/>
    <mergeCell ref="A164:F164"/>
    <mergeCell ref="A165:F165"/>
    <mergeCell ref="G165:H165"/>
    <mergeCell ref="A179:F179"/>
    <mergeCell ref="A180:F180"/>
    <mergeCell ref="A181:F181"/>
    <mergeCell ref="G181:H181"/>
    <mergeCell ref="A182:H182"/>
    <mergeCell ref="L184:M184"/>
    <mergeCell ref="A173:F173"/>
    <mergeCell ref="G173:H173"/>
    <mergeCell ref="A174:H174"/>
    <mergeCell ref="A177:F177"/>
    <mergeCell ref="G177:H177"/>
    <mergeCell ref="A178:F178"/>
    <mergeCell ref="A185:E185"/>
    <mergeCell ref="F185:G185"/>
    <mergeCell ref="J185:J186"/>
    <mergeCell ref="A187:A208"/>
    <mergeCell ref="B187:B195"/>
    <mergeCell ref="C187:E187"/>
    <mergeCell ref="C188:E188"/>
    <mergeCell ref="C189:E189"/>
    <mergeCell ref="C194:E194"/>
    <mergeCell ref="C195:E195"/>
    <mergeCell ref="B196:B207"/>
    <mergeCell ref="C196:C202"/>
    <mergeCell ref="C203:C206"/>
    <mergeCell ref="C207:E207"/>
    <mergeCell ref="B208:E208"/>
    <mergeCell ref="G211:H211"/>
    <mergeCell ref="S189:S191"/>
    <mergeCell ref="U189:U191"/>
    <mergeCell ref="C190:E190"/>
    <mergeCell ref="C191:E191"/>
    <mergeCell ref="C192:E192"/>
    <mergeCell ref="C193:E193"/>
    <mergeCell ref="I211:J211"/>
    <mergeCell ref="L211:M211"/>
    <mergeCell ref="A212:E212"/>
    <mergeCell ref="A213:A220"/>
    <mergeCell ref="C213:C218"/>
    <mergeCell ref="D213:E213"/>
    <mergeCell ref="D214:E214"/>
    <mergeCell ref="D215:E215"/>
    <mergeCell ref="D216:E216"/>
    <mergeCell ref="D217:E217"/>
    <mergeCell ref="D218:E218"/>
    <mergeCell ref="C219:E219"/>
    <mergeCell ref="C220:E220"/>
    <mergeCell ref="G222:H222"/>
    <mergeCell ref="I222:J222"/>
    <mergeCell ref="A223:E224"/>
    <mergeCell ref="F223:F224"/>
    <mergeCell ref="G223:H223"/>
    <mergeCell ref="I223:M224"/>
    <mergeCell ref="A237:C237"/>
    <mergeCell ref="D237:E237"/>
    <mergeCell ref="L237:M237"/>
    <mergeCell ref="A238:C238"/>
    <mergeCell ref="D238:E238"/>
    <mergeCell ref="L238:M238"/>
    <mergeCell ref="A225:D230"/>
    <mergeCell ref="L234:M234"/>
    <mergeCell ref="A235:E235"/>
    <mergeCell ref="F235:G235"/>
    <mergeCell ref="H235:I235"/>
    <mergeCell ref="J235:K235"/>
    <mergeCell ref="L235:M236"/>
    <mergeCell ref="A236:C236"/>
    <mergeCell ref="D236:E236"/>
    <mergeCell ref="A239:C239"/>
    <mergeCell ref="D239:E239"/>
    <mergeCell ref="L239:M239"/>
    <mergeCell ref="A243:F244"/>
    <mergeCell ref="G243:H243"/>
    <mergeCell ref="A245:A250"/>
    <mergeCell ref="B245:F245"/>
    <mergeCell ref="B246:F246"/>
    <mergeCell ref="B247:F247"/>
    <mergeCell ref="B248:F248"/>
    <mergeCell ref="A261:F261"/>
    <mergeCell ref="C256:F256"/>
    <mergeCell ref="C257:F257"/>
    <mergeCell ref="A258:A260"/>
    <mergeCell ref="B258:C260"/>
    <mergeCell ref="D258:F258"/>
    <mergeCell ref="D259:F259"/>
    <mergeCell ref="D260:F260"/>
    <mergeCell ref="B249:F249"/>
    <mergeCell ref="B250:F250"/>
    <mergeCell ref="A251:A257"/>
    <mergeCell ref="B251:B254"/>
    <mergeCell ref="C251:F251"/>
    <mergeCell ref="C252:F252"/>
    <mergeCell ref="C253:F253"/>
    <mergeCell ref="C254:F254"/>
    <mergeCell ref="B255:B257"/>
    <mergeCell ref="C255:F255"/>
  </mergeCells>
  <phoneticPr fontId="14"/>
  <hyperlinks>
    <hyperlink ref="A1" location="トップ!A1" display="トップへ" xr:uid="{742843F3-6CE3-4CB0-A454-6885C319D357}"/>
    <hyperlink ref="N1" location="トップ!A1" display="トップへ" xr:uid="{B6841B56-E260-4863-8250-099D6BC03A3C}"/>
  </hyperlinks>
  <pageMargins left="0.9055118110236221" right="0.19685039370078741" top="0.23622047244094491" bottom="0.23622047244094491" header="0.15748031496062992" footer="0.23622047244094491"/>
  <pageSetup paperSize="9" scale="75" orientation="portrait" r:id="rId1"/>
  <headerFooter alignWithMargins="0">
    <oddFooter>&amp;R&amp;P/&amp;N</oddFooter>
  </headerFooter>
  <rowBreaks count="3" manualBreakCount="3">
    <brk id="76" max="13" man="1"/>
    <brk id="144" max="13" man="1"/>
    <brk id="208" max="1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262"/>
  <sheetViews>
    <sheetView view="pageBreakPreview" topLeftCell="A56" zoomScaleNormal="100" zoomScaleSheetLayoutView="100" workbookViewId="0">
      <selection activeCell="M81" sqref="M81:M88"/>
    </sheetView>
  </sheetViews>
  <sheetFormatPr defaultColWidth="9" defaultRowHeight="13"/>
  <cols>
    <col min="1" max="1" width="3.453125" style="234" customWidth="1"/>
    <col min="2" max="2" width="3.08984375" style="234" customWidth="1"/>
    <col min="3" max="3" width="3.90625" style="234" customWidth="1"/>
    <col min="4" max="4" width="3.6328125" style="234" customWidth="1"/>
    <col min="5" max="5" width="10.6328125" style="234" customWidth="1"/>
    <col min="6" max="6" width="8.26953125" style="234" customWidth="1"/>
    <col min="7" max="7" width="8.26953125" style="236" customWidth="1"/>
    <col min="8" max="8" width="8.26953125" style="234" customWidth="1"/>
    <col min="9" max="9" width="9" style="234"/>
    <col min="10" max="10" width="8.453125" style="234" customWidth="1"/>
    <col min="11" max="11" width="7.7265625" style="234" customWidth="1"/>
    <col min="12" max="13" width="7.36328125" style="234" customWidth="1"/>
    <col min="14" max="14" width="7.08984375" style="234" customWidth="1"/>
    <col min="15" max="15" width="4.453125" style="234" customWidth="1"/>
    <col min="16" max="16384" width="9" style="234"/>
  </cols>
  <sheetData>
    <row r="1" spans="1:23">
      <c r="A1" s="556" t="s">
        <v>810</v>
      </c>
      <c r="N1" s="556" t="s">
        <v>810</v>
      </c>
    </row>
    <row r="2" spans="1:23" ht="19">
      <c r="A2" s="4116" t="s">
        <v>262</v>
      </c>
      <c r="B2" s="4116"/>
      <c r="C2" s="4116"/>
      <c r="E2" s="6" t="s">
        <v>2080</v>
      </c>
      <c r="F2" s="235"/>
      <c r="K2" s="4117" t="s">
        <v>1643</v>
      </c>
      <c r="L2" s="4118"/>
      <c r="M2" s="4118"/>
      <c r="N2" s="4119"/>
      <c r="O2" s="45" t="s">
        <v>1670</v>
      </c>
      <c r="P2"/>
      <c r="Q2"/>
      <c r="R2"/>
      <c r="S2"/>
      <c r="T2"/>
      <c r="U2"/>
      <c r="V2"/>
      <c r="W2"/>
    </row>
    <row r="3" spans="1:23" ht="18" customHeight="1">
      <c r="G3" s="237" t="s">
        <v>442</v>
      </c>
      <c r="H3" s="558">
        <f>+トップ!N3</f>
        <v>2024</v>
      </c>
      <c r="I3" s="559" t="str">
        <f>"年"&amp;トップ!X3&amp;"月"&amp;トップ!Z3&amp;"日"</f>
        <v>年4月1日</v>
      </c>
      <c r="J3" s="560" t="s">
        <v>443</v>
      </c>
      <c r="K3" s="558">
        <f>+H3+1</f>
        <v>2025</v>
      </c>
      <c r="L3" s="2292" t="str">
        <f>"年"&amp;トップ!AF3&amp;"月"&amp;トップ!AH3&amp;"日"</f>
        <v>年3月31日</v>
      </c>
      <c r="O3" s="3156" t="s">
        <v>1717</v>
      </c>
      <c r="P3" s="3156"/>
      <c r="Q3" s="3156"/>
      <c r="R3" s="3156"/>
      <c r="S3" s="3156"/>
      <c r="T3" s="3156"/>
      <c r="U3" s="3156"/>
      <c r="V3" s="3156"/>
      <c r="W3" s="3156"/>
    </row>
    <row r="4" spans="1:23" ht="7.5" customHeight="1">
      <c r="O4" s="3156"/>
      <c r="P4" s="3156"/>
      <c r="Q4" s="3156"/>
      <c r="R4" s="3156"/>
      <c r="S4" s="3156"/>
      <c r="T4" s="3156"/>
      <c r="U4" s="3156"/>
      <c r="V4" s="3156"/>
      <c r="W4" s="3156"/>
    </row>
    <row r="5" spans="1:23" ht="15.75" customHeight="1">
      <c r="A5" s="238" t="s">
        <v>655</v>
      </c>
      <c r="B5" s="239"/>
      <c r="K5" s="240" t="s">
        <v>444</v>
      </c>
      <c r="L5" s="4120" t="s">
        <v>2591</v>
      </c>
      <c r="M5" s="4120"/>
      <c r="O5" s="3156"/>
      <c r="P5" s="3156"/>
      <c r="Q5" s="3156"/>
      <c r="R5" s="3156"/>
      <c r="S5" s="3156"/>
      <c r="T5" s="3156"/>
      <c r="U5" s="3156"/>
      <c r="V5" s="3156"/>
      <c r="W5" s="3156"/>
    </row>
    <row r="6" spans="1:23">
      <c r="A6" s="4121" t="s">
        <v>375</v>
      </c>
      <c r="B6" s="4121"/>
      <c r="C6" s="4121"/>
      <c r="D6" s="4121"/>
      <c r="E6" s="241" t="s">
        <v>163</v>
      </c>
      <c r="F6" s="938">
        <f>+(H3-2)</f>
        <v>2022</v>
      </c>
      <c r="G6" s="938">
        <f>+(H3-1)</f>
        <v>2023</v>
      </c>
      <c r="H6" s="938">
        <f>+H3</f>
        <v>2024</v>
      </c>
      <c r="K6" s="240" t="s">
        <v>346</v>
      </c>
      <c r="L6" s="4120"/>
      <c r="M6" s="4120"/>
      <c r="O6" s="3156"/>
      <c r="P6" s="3156"/>
      <c r="Q6" s="3156"/>
      <c r="R6" s="3156"/>
      <c r="S6" s="3156"/>
      <c r="T6" s="3156"/>
      <c r="U6" s="3156"/>
      <c r="V6" s="3156"/>
      <c r="W6" s="3156"/>
    </row>
    <row r="7" spans="1:23">
      <c r="A7" s="4122" t="s">
        <v>1052</v>
      </c>
      <c r="B7" s="4123"/>
      <c r="C7" s="4123"/>
      <c r="D7" s="4124"/>
      <c r="E7" s="241" t="s">
        <v>376</v>
      </c>
      <c r="F7" s="1827"/>
      <c r="G7" s="1828"/>
      <c r="H7" s="1827"/>
      <c r="K7" s="242" t="s">
        <v>445</v>
      </c>
      <c r="L7" s="4120" t="s">
        <v>656</v>
      </c>
      <c r="M7" s="4120"/>
      <c r="O7" s="3156"/>
      <c r="P7" s="3156"/>
      <c r="Q7" s="3156"/>
      <c r="R7" s="3156"/>
      <c r="S7" s="3156"/>
      <c r="T7" s="3156"/>
      <c r="U7" s="3156"/>
      <c r="V7" s="3156"/>
      <c r="W7" s="3156"/>
    </row>
    <row r="8" spans="1:23">
      <c r="A8" s="4122" t="s">
        <v>1053</v>
      </c>
      <c r="B8" s="4123"/>
      <c r="C8" s="4123"/>
      <c r="D8" s="4124"/>
      <c r="E8" s="241" t="s">
        <v>377</v>
      </c>
      <c r="F8" s="1827"/>
      <c r="G8" s="1828"/>
      <c r="H8" s="1827"/>
      <c r="K8" s="583" t="s">
        <v>238</v>
      </c>
      <c r="L8" s="283" t="s">
        <v>53</v>
      </c>
      <c r="M8" s="282"/>
    </row>
    <row r="9" spans="1:23" ht="13.5" thickBot="1">
      <c r="A9" s="4122" t="s">
        <v>1644</v>
      </c>
      <c r="B9" s="4123"/>
      <c r="C9" s="4123"/>
      <c r="D9" s="4124"/>
      <c r="E9" s="241" t="s">
        <v>1125</v>
      </c>
      <c r="F9" s="1827"/>
      <c r="G9" s="1828"/>
      <c r="H9" s="1827"/>
      <c r="O9" s="1354" t="s">
        <v>1561</v>
      </c>
    </row>
    <row r="10" spans="1:23" ht="13.5" customHeight="1">
      <c r="A10" s="4122"/>
      <c r="B10" s="4123"/>
      <c r="C10" s="4123"/>
      <c r="D10" s="4124"/>
      <c r="E10" s="241"/>
      <c r="F10" s="1827"/>
      <c r="G10" s="1828"/>
      <c r="H10" s="1827"/>
      <c r="O10" s="4141" t="s">
        <v>2453</v>
      </c>
      <c r="P10" s="4125"/>
      <c r="Q10" s="4125"/>
      <c r="R10" s="4125"/>
      <c r="S10" s="4125"/>
      <c r="T10" s="4125"/>
      <c r="U10" s="4125"/>
      <c r="V10" s="4125"/>
      <c r="W10" s="4142"/>
    </row>
    <row r="11" spans="1:23" ht="8.25" customHeight="1">
      <c r="O11" s="4143"/>
      <c r="P11" s="4074"/>
      <c r="Q11" s="4074"/>
      <c r="R11" s="4074"/>
      <c r="S11" s="4074"/>
      <c r="T11" s="4074"/>
      <c r="U11" s="4074"/>
      <c r="V11" s="4074"/>
      <c r="W11" s="4144"/>
    </row>
    <row r="12" spans="1:23" ht="8.25" customHeight="1">
      <c r="O12" s="4143"/>
      <c r="P12" s="4074"/>
      <c r="Q12" s="4074"/>
      <c r="R12" s="4074"/>
      <c r="S12" s="4074"/>
      <c r="T12" s="4074"/>
      <c r="U12" s="4074"/>
      <c r="V12" s="4074"/>
      <c r="W12" s="4144"/>
    </row>
    <row r="13" spans="1:23" ht="15" customHeight="1">
      <c r="A13" s="238" t="s">
        <v>657</v>
      </c>
      <c r="B13" s="243"/>
      <c r="C13" s="243"/>
      <c r="D13" s="244"/>
      <c r="E13" s="245"/>
      <c r="F13" s="245"/>
      <c r="G13" s="245"/>
      <c r="H13" s="245"/>
      <c r="J13" s="1446" t="s">
        <v>294</v>
      </c>
      <c r="K13" s="4126" t="s">
        <v>187</v>
      </c>
      <c r="L13" s="4127" t="s">
        <v>42</v>
      </c>
      <c r="M13" s="4127"/>
      <c r="N13" s="4128"/>
      <c r="O13" s="4143"/>
      <c r="P13" s="4074"/>
      <c r="Q13" s="4074"/>
      <c r="R13" s="4074"/>
      <c r="S13" s="4074"/>
      <c r="T13" s="4074"/>
      <c r="U13" s="4074"/>
      <c r="V13" s="4074"/>
      <c r="W13" s="4144"/>
    </row>
    <row r="14" spans="1:23" ht="12.65" customHeight="1">
      <c r="A14" s="4129" t="s">
        <v>283</v>
      </c>
      <c r="B14" s="4130"/>
      <c r="C14" s="4130"/>
      <c r="D14" s="4130"/>
      <c r="E14" s="4130"/>
      <c r="F14" s="4130"/>
      <c r="G14" s="247" t="s">
        <v>163</v>
      </c>
      <c r="H14" s="939">
        <f>+H3-2</f>
        <v>2022</v>
      </c>
      <c r="I14" s="940">
        <f>+H3-1</f>
        <v>2023</v>
      </c>
      <c r="J14" s="941">
        <f>+H3</f>
        <v>2024</v>
      </c>
      <c r="K14" s="4126"/>
      <c r="L14" s="4127"/>
      <c r="M14" s="4127"/>
      <c r="N14" s="4128"/>
      <c r="O14" s="4143"/>
      <c r="P14" s="4074"/>
      <c r="Q14" s="4074"/>
      <c r="R14" s="4074"/>
      <c r="S14" s="4074"/>
      <c r="T14" s="4074"/>
      <c r="U14" s="4074"/>
      <c r="V14" s="4074"/>
      <c r="W14" s="4144"/>
    </row>
    <row r="15" spans="1:23" ht="13.15" customHeight="1">
      <c r="A15" s="4131" t="s">
        <v>1054</v>
      </c>
      <c r="B15" s="250" t="s">
        <v>1055</v>
      </c>
      <c r="C15" s="4134" t="s">
        <v>658</v>
      </c>
      <c r="D15" s="4134"/>
      <c r="E15" s="4134"/>
      <c r="F15" s="251"/>
      <c r="G15" s="247"/>
      <c r="H15" s="249"/>
      <c r="I15" s="249"/>
      <c r="J15" s="85"/>
      <c r="K15" s="1204"/>
      <c r="L15" s="4061"/>
      <c r="M15" s="4061"/>
      <c r="N15" s="4104"/>
      <c r="O15" s="4143"/>
      <c r="P15" s="4074"/>
      <c r="Q15" s="4074"/>
      <c r="R15" s="4074"/>
      <c r="S15" s="4074"/>
      <c r="T15" s="4074"/>
      <c r="U15" s="4074"/>
      <c r="V15" s="4074"/>
      <c r="W15" s="4144"/>
    </row>
    <row r="16" spans="1:23" ht="15">
      <c r="A16" s="4132"/>
      <c r="B16" s="252"/>
      <c r="C16" s="4102" t="s">
        <v>439</v>
      </c>
      <c r="D16" s="4103"/>
      <c r="E16" s="4103"/>
      <c r="F16" s="253" t="s">
        <v>188</v>
      </c>
      <c r="G16" s="247" t="s">
        <v>227</v>
      </c>
      <c r="H16" s="85">
        <f>+H17+H20</f>
        <v>0</v>
      </c>
      <c r="I16" s="85">
        <f>+I17+I20</f>
        <v>28323.4</v>
      </c>
      <c r="J16" s="85">
        <f>+J17+J20</f>
        <v>25387.22</v>
      </c>
      <c r="K16" s="1204"/>
      <c r="L16" s="4061"/>
      <c r="M16" s="4061"/>
      <c r="N16" s="4104"/>
      <c r="O16" s="4143"/>
      <c r="P16" s="4074"/>
      <c r="Q16" s="4074"/>
      <c r="R16" s="4074"/>
      <c r="S16" s="4074"/>
      <c r="T16" s="4074"/>
      <c r="U16" s="4074"/>
      <c r="V16" s="4074"/>
      <c r="W16" s="4144"/>
    </row>
    <row r="17" spans="1:23">
      <c r="A17" s="4132"/>
      <c r="B17" s="254"/>
      <c r="C17" s="246"/>
      <c r="D17" s="255" t="s">
        <v>228</v>
      </c>
      <c r="E17" s="256"/>
      <c r="F17" s="259"/>
      <c r="G17" s="247" t="s">
        <v>997</v>
      </c>
      <c r="H17" s="1816">
        <f>+H18*H19</f>
        <v>0</v>
      </c>
      <c r="I17" s="1816">
        <f>+I18*I19</f>
        <v>4383.3999999999996</v>
      </c>
      <c r="J17" s="2394">
        <f>+J18*J19</f>
        <v>4222.82</v>
      </c>
      <c r="K17" s="1204"/>
      <c r="L17" s="4061"/>
      <c r="M17" s="4061"/>
      <c r="N17" s="4104"/>
      <c r="O17" s="4143"/>
      <c r="P17" s="4074"/>
      <c r="Q17" s="4074"/>
      <c r="R17" s="4074"/>
      <c r="S17" s="4074"/>
      <c r="T17" s="4074"/>
      <c r="U17" s="4074"/>
      <c r="V17" s="4074"/>
      <c r="W17" s="4144"/>
    </row>
    <row r="18" spans="1:23">
      <c r="A18" s="4132"/>
      <c r="B18" s="1445"/>
      <c r="C18" s="246"/>
      <c r="D18" s="2503"/>
      <c r="E18" s="2503"/>
      <c r="F18" s="2504" t="s">
        <v>1665</v>
      </c>
      <c r="G18" s="247" t="s">
        <v>1661</v>
      </c>
      <c r="H18" s="1816"/>
      <c r="I18" s="1816">
        <f>+負荷記録表!Q14</f>
        <v>10100</v>
      </c>
      <c r="J18" s="2394">
        <f>+G81</f>
        <v>9730</v>
      </c>
      <c r="K18" s="2396" t="s">
        <v>13</v>
      </c>
      <c r="L18" s="4101" t="s">
        <v>2592</v>
      </c>
      <c r="M18" s="4101"/>
      <c r="N18" s="4107"/>
      <c r="O18" s="4143"/>
      <c r="P18" s="4074"/>
      <c r="Q18" s="4074"/>
      <c r="R18" s="4074"/>
      <c r="S18" s="4074"/>
      <c r="T18" s="4074"/>
      <c r="U18" s="4074"/>
      <c r="V18" s="4074"/>
      <c r="W18" s="4144"/>
    </row>
    <row r="19" spans="1:23">
      <c r="A19" s="4132"/>
      <c r="B19" s="2362"/>
      <c r="C19" s="246"/>
      <c r="D19" s="2506"/>
      <c r="E19" s="2507"/>
      <c r="F19" s="2508" t="s">
        <v>1662</v>
      </c>
      <c r="G19" s="2509" t="s">
        <v>1664</v>
      </c>
      <c r="H19" s="1817"/>
      <c r="I19" s="1817">
        <f>+J19</f>
        <v>0.434</v>
      </c>
      <c r="J19" s="2395">
        <f>+J81</f>
        <v>0.434</v>
      </c>
      <c r="K19" s="1204"/>
      <c r="L19" s="4061"/>
      <c r="M19" s="4061"/>
      <c r="N19" s="4104"/>
      <c r="O19" s="4143"/>
      <c r="P19" s="4074"/>
      <c r="Q19" s="4074"/>
      <c r="R19" s="4074"/>
      <c r="S19" s="4074"/>
      <c r="T19" s="4074"/>
      <c r="U19" s="4074"/>
      <c r="V19" s="4074"/>
      <c r="W19" s="4144"/>
    </row>
    <row r="20" spans="1:23" ht="15">
      <c r="A20" s="4132"/>
      <c r="B20" s="254"/>
      <c r="C20" s="246"/>
      <c r="D20" s="257" t="s">
        <v>290</v>
      </c>
      <c r="E20" s="258"/>
      <c r="F20" s="248"/>
      <c r="G20" s="247" t="s">
        <v>227</v>
      </c>
      <c r="H20" s="1816">
        <f>SUM(H21:H27)</f>
        <v>0</v>
      </c>
      <c r="I20" s="1816">
        <f>SUM(I21:I27)</f>
        <v>23940</v>
      </c>
      <c r="J20" s="2394">
        <f>SUM(J21:J27)</f>
        <v>21164.400000000001</v>
      </c>
      <c r="K20" s="1204"/>
      <c r="L20" s="4061"/>
      <c r="M20" s="4061"/>
      <c r="N20" s="4104"/>
      <c r="O20" s="4143"/>
      <c r="P20" s="4074"/>
      <c r="Q20" s="4074"/>
      <c r="R20" s="4074"/>
      <c r="S20" s="4074"/>
      <c r="T20" s="4074"/>
      <c r="U20" s="4074"/>
      <c r="V20" s="4074"/>
      <c r="W20" s="4144"/>
    </row>
    <row r="21" spans="1:23" ht="13.5" customHeight="1" thickBot="1">
      <c r="A21" s="4132"/>
      <c r="B21" s="254"/>
      <c r="C21" s="254"/>
      <c r="D21" s="246"/>
      <c r="E21" s="660" t="str">
        <f t="shared" ref="E21:E27" si="0">+D82</f>
        <v>灯油</v>
      </c>
      <c r="F21" s="661"/>
      <c r="G21" s="247" t="s">
        <v>227</v>
      </c>
      <c r="H21" s="1818"/>
      <c r="I21" s="1816">
        <f>+'4負荷 (初年度)'!J21</f>
        <v>0</v>
      </c>
      <c r="J21" s="85">
        <f t="shared" ref="J21:J27" si="1">+H82</f>
        <v>0</v>
      </c>
      <c r="K21" s="1204"/>
      <c r="L21" s="4061"/>
      <c r="M21" s="4061"/>
      <c r="N21" s="4104"/>
      <c r="O21" s="4145"/>
      <c r="P21" s="4146"/>
      <c r="Q21" s="4146"/>
      <c r="R21" s="4146"/>
      <c r="S21" s="4146"/>
      <c r="T21" s="4146"/>
      <c r="U21" s="4146"/>
      <c r="V21" s="4146"/>
      <c r="W21" s="4147"/>
    </row>
    <row r="22" spans="1:23">
      <c r="A22" s="4132"/>
      <c r="B22" s="254"/>
      <c r="C22" s="254"/>
      <c r="D22" s="246"/>
      <c r="E22" s="660" t="str">
        <f t="shared" si="0"/>
        <v>A重油</v>
      </c>
      <c r="F22" s="663"/>
      <c r="G22" s="247" t="s">
        <v>997</v>
      </c>
      <c r="H22" s="1818"/>
      <c r="I22" s="1816">
        <f>+'4負荷 (初年度)'!J22</f>
        <v>0</v>
      </c>
      <c r="J22" s="85">
        <f t="shared" si="1"/>
        <v>0</v>
      </c>
      <c r="K22" s="1204"/>
      <c r="L22" s="4061"/>
      <c r="M22" s="4061"/>
      <c r="N22" s="4061"/>
    </row>
    <row r="23" spans="1:23">
      <c r="A23" s="4132"/>
      <c r="B23" s="254"/>
      <c r="C23" s="254"/>
      <c r="D23" s="246"/>
      <c r="E23" s="660" t="str">
        <f t="shared" si="0"/>
        <v>都市ガス</v>
      </c>
      <c r="F23" s="663"/>
      <c r="G23" s="247" t="s">
        <v>997</v>
      </c>
      <c r="H23" s="1818"/>
      <c r="I23" s="1816">
        <f>+'4負荷 (初年度)'!J23</f>
        <v>14904.000000000002</v>
      </c>
      <c r="J23" s="85">
        <f t="shared" si="1"/>
        <v>13975.2</v>
      </c>
      <c r="K23" s="1204"/>
      <c r="L23" s="4061"/>
      <c r="M23" s="4061"/>
      <c r="N23" s="4061"/>
      <c r="O23" s="234" t="s">
        <v>1563</v>
      </c>
    </row>
    <row r="24" spans="1:23" ht="13" customHeight="1">
      <c r="A24" s="4132"/>
      <c r="B24" s="254"/>
      <c r="C24" s="254"/>
      <c r="D24" s="246"/>
      <c r="E24" s="660" t="str">
        <f t="shared" si="0"/>
        <v>液化天然ガス(LNG)</v>
      </c>
      <c r="F24" s="663"/>
      <c r="G24" s="247" t="s">
        <v>997</v>
      </c>
      <c r="H24" s="1818"/>
      <c r="I24" s="1816">
        <f>+'4負荷 (初年度)'!J24</f>
        <v>0</v>
      </c>
      <c r="J24" s="85">
        <f t="shared" si="1"/>
        <v>0</v>
      </c>
      <c r="K24" s="1204"/>
      <c r="L24" s="4061"/>
      <c r="M24" s="4061"/>
      <c r="N24" s="4061"/>
      <c r="O24" s="4135" t="s">
        <v>1718</v>
      </c>
      <c r="P24" s="4136"/>
      <c r="Q24" s="4136"/>
      <c r="R24" s="4136"/>
      <c r="S24" s="4136"/>
      <c r="T24" s="4136"/>
      <c r="U24" s="4136"/>
      <c r="V24" s="4136"/>
      <c r="W24" s="4137"/>
    </row>
    <row r="25" spans="1:23" ht="15">
      <c r="A25" s="4132"/>
      <c r="B25" s="254"/>
      <c r="C25" s="254"/>
      <c r="D25" s="246"/>
      <c r="E25" s="660" t="str">
        <f t="shared" si="0"/>
        <v>液化石油ガス(LPG)</v>
      </c>
      <c r="F25" s="661"/>
      <c r="G25" s="247" t="s">
        <v>227</v>
      </c>
      <c r="H25" s="1818"/>
      <c r="I25" s="1816">
        <f>+'4負荷 (初年度)'!J25</f>
        <v>0</v>
      </c>
      <c r="J25" s="85">
        <f t="shared" si="1"/>
        <v>0</v>
      </c>
      <c r="K25" s="1204"/>
      <c r="L25" s="4061"/>
      <c r="M25" s="4061"/>
      <c r="N25" s="4061"/>
      <c r="O25" s="4073"/>
      <c r="P25" s="4074"/>
      <c r="Q25" s="4074"/>
      <c r="R25" s="4074"/>
      <c r="S25" s="4074"/>
      <c r="T25" s="4074"/>
      <c r="U25" s="4074"/>
      <c r="V25" s="4074"/>
      <c r="W25" s="4075"/>
    </row>
    <row r="26" spans="1:23" ht="15">
      <c r="A26" s="4132"/>
      <c r="B26" s="254"/>
      <c r="C26" s="254"/>
      <c r="D26" s="246"/>
      <c r="E26" s="660" t="str">
        <f t="shared" si="0"/>
        <v>ガソリン</v>
      </c>
      <c r="F26" s="661"/>
      <c r="G26" s="247" t="s">
        <v>227</v>
      </c>
      <c r="H26" s="1818"/>
      <c r="I26" s="1816">
        <f>+'4負荷 (初年度)'!J26</f>
        <v>2748</v>
      </c>
      <c r="J26" s="85">
        <f t="shared" si="1"/>
        <v>2473.1999999999998</v>
      </c>
      <c r="K26" s="1204" t="s">
        <v>1056</v>
      </c>
      <c r="L26" s="4110" t="s">
        <v>1057</v>
      </c>
      <c r="M26" s="4111"/>
      <c r="N26" s="4112"/>
      <c r="O26" s="4073"/>
      <c r="P26" s="4074"/>
      <c r="Q26" s="4074"/>
      <c r="R26" s="4074"/>
      <c r="S26" s="4074"/>
      <c r="T26" s="4074"/>
      <c r="U26" s="4074"/>
      <c r="V26" s="4074"/>
      <c r="W26" s="4075"/>
    </row>
    <row r="27" spans="1:23" ht="13.5" customHeight="1">
      <c r="A27" s="4132"/>
      <c r="B27" s="254"/>
      <c r="C27" s="254"/>
      <c r="D27" s="246"/>
      <c r="E27" s="660" t="str">
        <f t="shared" si="0"/>
        <v>軽油</v>
      </c>
      <c r="F27" s="661"/>
      <c r="G27" s="247" t="s">
        <v>227</v>
      </c>
      <c r="H27" s="1818"/>
      <c r="I27" s="1816">
        <f>+'4負荷 (初年度)'!J27</f>
        <v>6288</v>
      </c>
      <c r="J27" s="85">
        <f t="shared" si="1"/>
        <v>4716</v>
      </c>
      <c r="K27" s="1204" t="s">
        <v>13</v>
      </c>
      <c r="L27" s="4113"/>
      <c r="M27" s="4114"/>
      <c r="N27" s="4115"/>
      <c r="O27" s="4073"/>
      <c r="P27" s="4074"/>
      <c r="Q27" s="4074"/>
      <c r="R27" s="4074"/>
      <c r="S27" s="4074"/>
      <c r="T27" s="4074"/>
      <c r="U27" s="4074"/>
      <c r="V27" s="4074"/>
      <c r="W27" s="4075"/>
    </row>
    <row r="28" spans="1:23">
      <c r="A28" s="4132"/>
      <c r="B28" s="250" t="s">
        <v>1058</v>
      </c>
      <c r="C28" s="742" t="s">
        <v>1103</v>
      </c>
      <c r="D28" s="742"/>
      <c r="E28" s="742"/>
      <c r="F28" s="742"/>
      <c r="G28" s="2354"/>
      <c r="H28" s="2355"/>
      <c r="I28" s="2355"/>
      <c r="J28" s="2355"/>
      <c r="K28" s="2354"/>
      <c r="L28" s="4105"/>
      <c r="M28" s="4105"/>
      <c r="N28" s="4106"/>
      <c r="O28" s="4073"/>
      <c r="P28" s="4074"/>
      <c r="Q28" s="4074"/>
      <c r="R28" s="4074"/>
      <c r="S28" s="4074"/>
      <c r="T28" s="4074"/>
      <c r="U28" s="4074"/>
      <c r="V28" s="4074"/>
      <c r="W28" s="4075"/>
    </row>
    <row r="29" spans="1:23">
      <c r="A29" s="4132"/>
      <c r="B29" s="252" t="s">
        <v>2498</v>
      </c>
      <c r="D29" s="252"/>
      <c r="E29" s="252"/>
      <c r="F29" s="252"/>
      <c r="G29" s="2356"/>
      <c r="H29" s="2357"/>
      <c r="I29" s="2357"/>
      <c r="J29" s="2357"/>
      <c r="K29" s="2356"/>
      <c r="L29" s="2358"/>
      <c r="M29" s="2358"/>
      <c r="N29" s="2359"/>
      <c r="O29" s="4073"/>
      <c r="P29" s="4074"/>
      <c r="Q29" s="4074"/>
      <c r="R29" s="4074"/>
      <c r="S29" s="4074"/>
      <c r="T29" s="4074"/>
      <c r="U29" s="4074"/>
      <c r="V29" s="4074"/>
      <c r="W29" s="4075"/>
    </row>
    <row r="30" spans="1:23" s="1399" customFormat="1">
      <c r="A30" s="4132"/>
      <c r="B30" s="1910"/>
      <c r="C30" s="1911" t="s">
        <v>2499</v>
      </c>
      <c r="D30" s="1911"/>
      <c r="E30" s="1911"/>
      <c r="F30" s="1911"/>
      <c r="G30" s="1912"/>
      <c r="H30" s="1913"/>
      <c r="I30" s="1913"/>
      <c r="J30" s="1913"/>
      <c r="K30" s="1912"/>
      <c r="L30" s="2360"/>
      <c r="M30" s="2360"/>
      <c r="N30" s="2361"/>
      <c r="O30" s="4138"/>
      <c r="P30" s="4139"/>
      <c r="Q30" s="4139"/>
      <c r="R30" s="4139"/>
      <c r="S30" s="4139"/>
      <c r="T30" s="4139"/>
      <c r="U30" s="4139"/>
      <c r="V30" s="4139"/>
      <c r="W30" s="4140"/>
    </row>
    <row r="31" spans="1:23" s="1399" customFormat="1">
      <c r="A31" s="4132"/>
      <c r="B31" s="1910"/>
      <c r="C31" s="1911"/>
      <c r="D31" s="1914" t="s">
        <v>1059</v>
      </c>
      <c r="E31" s="1915"/>
      <c r="F31" s="1916"/>
      <c r="G31" s="1400" t="s">
        <v>1916</v>
      </c>
      <c r="H31" s="2401"/>
      <c r="I31" s="2402"/>
      <c r="J31" s="1917">
        <f>+J101</f>
        <v>0</v>
      </c>
      <c r="K31" s="2396"/>
      <c r="L31" s="4101"/>
      <c r="M31" s="4101"/>
      <c r="N31" s="4101"/>
      <c r="O31" s="2591"/>
      <c r="P31" s="2592"/>
      <c r="Q31" s="2592"/>
      <c r="R31" s="2592"/>
      <c r="S31" s="2592"/>
      <c r="T31" s="2592"/>
      <c r="U31" s="2592"/>
      <c r="V31" s="2592"/>
      <c r="W31" s="2593"/>
    </row>
    <row r="32" spans="1:23" s="1399" customFormat="1">
      <c r="A32" s="4132"/>
      <c r="B32" s="1910"/>
      <c r="C32" s="1911"/>
      <c r="D32" s="1914" t="s">
        <v>1060</v>
      </c>
      <c r="E32" s="1915"/>
      <c r="F32" s="1916"/>
      <c r="G32" s="1400" t="s">
        <v>1916</v>
      </c>
      <c r="H32" s="2401"/>
      <c r="I32" s="2402"/>
      <c r="J32" s="1917">
        <f>+J110</f>
        <v>0</v>
      </c>
      <c r="K32" s="2396"/>
      <c r="L32" s="4101"/>
      <c r="M32" s="4101"/>
      <c r="N32" s="4101"/>
      <c r="O32" s="4073" t="s">
        <v>1566</v>
      </c>
      <c r="P32" s="4074"/>
      <c r="Q32" s="4074"/>
      <c r="R32" s="4074"/>
      <c r="S32" s="4074"/>
      <c r="T32" s="4074"/>
      <c r="U32" s="4074"/>
      <c r="V32" s="4074"/>
      <c r="W32" s="4075"/>
    </row>
    <row r="33" spans="1:23" s="1399" customFormat="1">
      <c r="A33" s="4132"/>
      <c r="B33" s="1910"/>
      <c r="C33" s="1911"/>
      <c r="D33" s="1914"/>
      <c r="E33" s="1915" t="s">
        <v>1918</v>
      </c>
      <c r="F33" s="1916"/>
      <c r="G33" s="1400" t="s">
        <v>1167</v>
      </c>
      <c r="H33" s="2401"/>
      <c r="I33" s="2402"/>
      <c r="J33" s="1917">
        <f>+J109</f>
        <v>0</v>
      </c>
      <c r="K33" s="2396"/>
      <c r="L33" s="4101"/>
      <c r="M33" s="4101"/>
      <c r="N33" s="4101"/>
      <c r="O33" s="4073"/>
      <c r="P33" s="4074"/>
      <c r="Q33" s="4074"/>
      <c r="R33" s="4074"/>
      <c r="S33" s="4074"/>
      <c r="T33" s="4074"/>
      <c r="U33" s="4074"/>
      <c r="V33" s="4074"/>
      <c r="W33" s="4075"/>
    </row>
    <row r="34" spans="1:23" s="1399" customFormat="1">
      <c r="A34" s="4132"/>
      <c r="B34" s="1910"/>
      <c r="C34" s="1911"/>
      <c r="D34" s="1914" t="s">
        <v>15</v>
      </c>
      <c r="E34" s="1915"/>
      <c r="F34" s="1916"/>
      <c r="G34" s="1400" t="s">
        <v>1916</v>
      </c>
      <c r="H34" s="2401"/>
      <c r="I34" s="2402"/>
      <c r="J34" s="1917">
        <f>+J116</f>
        <v>0</v>
      </c>
      <c r="K34" s="2396"/>
      <c r="L34" s="4101"/>
      <c r="M34" s="4101"/>
      <c r="N34" s="4101"/>
      <c r="O34" s="4073"/>
      <c r="P34" s="4074"/>
      <c r="Q34" s="4074"/>
      <c r="R34" s="4074"/>
      <c r="S34" s="4074"/>
      <c r="T34" s="4074"/>
      <c r="U34" s="4074"/>
      <c r="V34" s="4074"/>
      <c r="W34" s="4075"/>
    </row>
    <row r="35" spans="1:23" s="1399" customFormat="1">
      <c r="A35" s="4132"/>
      <c r="B35" s="1910"/>
      <c r="C35" s="1911"/>
      <c r="D35" s="2293" t="s">
        <v>1061</v>
      </c>
      <c r="E35" s="1915"/>
      <c r="F35" s="1916"/>
      <c r="G35" s="1400" t="s">
        <v>1916</v>
      </c>
      <c r="H35" s="2401"/>
      <c r="I35" s="2402"/>
      <c r="J35" s="1917">
        <f>+J126</f>
        <v>0</v>
      </c>
      <c r="K35" s="2396"/>
      <c r="L35" s="4101"/>
      <c r="M35" s="4101"/>
      <c r="N35" s="4101"/>
      <c r="O35" s="4073"/>
      <c r="P35" s="4074"/>
      <c r="Q35" s="4074"/>
      <c r="R35" s="4074"/>
      <c r="S35" s="4074"/>
      <c r="T35" s="4074"/>
      <c r="U35" s="4074"/>
      <c r="V35" s="4074"/>
      <c r="W35" s="4075"/>
    </row>
    <row r="36" spans="1:23" s="1399" customFormat="1">
      <c r="A36" s="4132"/>
      <c r="B36" s="1910"/>
      <c r="C36" s="1911"/>
      <c r="D36" s="1914"/>
      <c r="E36" s="1915" t="s">
        <v>1918</v>
      </c>
      <c r="F36" s="1916"/>
      <c r="G36" s="1400" t="s">
        <v>1916</v>
      </c>
      <c r="H36" s="2401"/>
      <c r="I36" s="2402"/>
      <c r="J36" s="1917">
        <f>+J125</f>
        <v>0</v>
      </c>
      <c r="K36" s="2396"/>
      <c r="L36" s="4101"/>
      <c r="M36" s="4101"/>
      <c r="N36" s="4101"/>
      <c r="O36" s="4073"/>
      <c r="P36" s="4074"/>
      <c r="Q36" s="4074"/>
      <c r="R36" s="4074"/>
      <c r="S36" s="4074"/>
      <c r="T36" s="4074"/>
      <c r="U36" s="4074"/>
      <c r="V36" s="4074"/>
      <c r="W36" s="4075"/>
    </row>
    <row r="37" spans="1:23" s="1399" customFormat="1">
      <c r="A37" s="4132"/>
      <c r="B37" s="1910"/>
      <c r="C37" s="1911" t="s">
        <v>2500</v>
      </c>
      <c r="D37" s="1911"/>
      <c r="E37" s="1911"/>
      <c r="F37" s="1911"/>
      <c r="G37" s="1912"/>
      <c r="H37" s="1913"/>
      <c r="I37" s="1913"/>
      <c r="J37" s="1913"/>
      <c r="K37" s="2397"/>
      <c r="L37" s="2398"/>
      <c r="M37" s="2398"/>
      <c r="N37" s="2399"/>
      <c r="O37" s="4073"/>
      <c r="P37" s="4074"/>
      <c r="Q37" s="4074"/>
      <c r="R37" s="4074"/>
      <c r="S37" s="4074"/>
      <c r="T37" s="4074"/>
      <c r="U37" s="4074"/>
      <c r="V37" s="4074"/>
      <c r="W37" s="4075"/>
    </row>
    <row r="38" spans="1:23" s="1399" customFormat="1">
      <c r="A38" s="4132"/>
      <c r="B38" s="1910"/>
      <c r="C38" s="1911"/>
      <c r="D38" s="4095" t="s">
        <v>1059</v>
      </c>
      <c r="E38" s="4096"/>
      <c r="F38" s="2352" t="s">
        <v>2484</v>
      </c>
      <c r="G38" s="1400" t="s">
        <v>1167</v>
      </c>
      <c r="H38" s="2401"/>
      <c r="I38" s="2402"/>
      <c r="J38" s="1917">
        <f>+J136</f>
        <v>0</v>
      </c>
      <c r="K38" s="2396"/>
      <c r="L38" s="4101"/>
      <c r="M38" s="4101"/>
      <c r="N38" s="4101"/>
      <c r="O38" s="4073"/>
      <c r="P38" s="4074"/>
      <c r="Q38" s="4074"/>
      <c r="R38" s="4074"/>
      <c r="S38" s="4074"/>
      <c r="T38" s="4074"/>
      <c r="U38" s="4074"/>
      <c r="V38" s="4074"/>
      <c r="W38" s="4075"/>
    </row>
    <row r="39" spans="1:23" s="1399" customFormat="1">
      <c r="A39" s="4132"/>
      <c r="B39" s="1910"/>
      <c r="C39" s="1911"/>
      <c r="D39" s="4097"/>
      <c r="E39" s="4098"/>
      <c r="F39" s="2352" t="s">
        <v>2496</v>
      </c>
      <c r="G39" s="1400"/>
      <c r="H39" s="2401"/>
      <c r="I39" s="2402"/>
      <c r="J39" s="1917">
        <f>+J142</f>
        <v>0</v>
      </c>
      <c r="K39" s="2396"/>
      <c r="L39" s="4101"/>
      <c r="M39" s="4101"/>
      <c r="N39" s="4101"/>
      <c r="O39" s="4073"/>
      <c r="P39" s="4074"/>
      <c r="Q39" s="4074"/>
      <c r="R39" s="4074"/>
      <c r="S39" s="4074"/>
      <c r="T39" s="4074"/>
      <c r="U39" s="4074"/>
      <c r="V39" s="4074"/>
      <c r="W39" s="4075"/>
    </row>
    <row r="40" spans="1:23" s="1399" customFormat="1">
      <c r="A40" s="4132"/>
      <c r="B40" s="1910"/>
      <c r="C40" s="1911"/>
      <c r="D40" s="4099"/>
      <c r="E40" s="4100"/>
      <c r="F40" s="2353" t="s">
        <v>2497</v>
      </c>
      <c r="G40" s="1400"/>
      <c r="H40" s="2401"/>
      <c r="I40" s="2402"/>
      <c r="J40" s="1917">
        <f>+J143</f>
        <v>0</v>
      </c>
      <c r="K40" s="2396"/>
      <c r="L40" s="4101"/>
      <c r="M40" s="4101"/>
      <c r="N40" s="4101"/>
      <c r="O40" s="4073"/>
      <c r="P40" s="4074"/>
      <c r="Q40" s="4074"/>
      <c r="R40" s="4074"/>
      <c r="S40" s="4074"/>
      <c r="T40" s="4074"/>
      <c r="U40" s="4074"/>
      <c r="V40" s="4074"/>
      <c r="W40" s="4075"/>
    </row>
    <row r="41" spans="1:23" s="1399" customFormat="1">
      <c r="A41" s="4132"/>
      <c r="B41" s="1910"/>
      <c r="C41" s="1911"/>
      <c r="D41" s="1914" t="s">
        <v>1060</v>
      </c>
      <c r="E41" s="1915"/>
      <c r="F41" s="1916"/>
      <c r="G41" s="1400" t="s">
        <v>1167</v>
      </c>
      <c r="H41" s="2401"/>
      <c r="I41" s="2402"/>
      <c r="J41" s="1917">
        <f>+J155</f>
        <v>0</v>
      </c>
      <c r="K41" s="2396"/>
      <c r="L41" s="4101"/>
      <c r="M41" s="4101"/>
      <c r="N41" s="4101"/>
      <c r="O41" s="4073"/>
      <c r="P41" s="4074"/>
      <c r="Q41" s="4074"/>
      <c r="R41" s="4074"/>
      <c r="S41" s="4074"/>
      <c r="T41" s="4074"/>
      <c r="U41" s="4074"/>
      <c r="V41" s="4074"/>
      <c r="W41" s="4075"/>
    </row>
    <row r="42" spans="1:23" s="1399" customFormat="1">
      <c r="A42" s="4132"/>
      <c r="B42" s="1910"/>
      <c r="C42" s="1911"/>
      <c r="D42" s="1914"/>
      <c r="E42" s="1915" t="s">
        <v>1918</v>
      </c>
      <c r="F42" s="1916"/>
      <c r="G42" s="1400" t="s">
        <v>1167</v>
      </c>
      <c r="H42" s="2401"/>
      <c r="I42" s="2402"/>
      <c r="J42" s="1917">
        <f>+J154</f>
        <v>0</v>
      </c>
      <c r="K42" s="2396"/>
      <c r="L42" s="4101"/>
      <c r="M42" s="4101"/>
      <c r="N42" s="4101"/>
      <c r="O42" s="4073"/>
      <c r="P42" s="4074"/>
      <c r="Q42" s="4074"/>
      <c r="R42" s="4074"/>
      <c r="S42" s="4074"/>
      <c r="T42" s="4074"/>
      <c r="U42" s="4074"/>
      <c r="V42" s="4074"/>
      <c r="W42" s="4075"/>
    </row>
    <row r="43" spans="1:23" s="1399" customFormat="1">
      <c r="A43" s="4132"/>
      <c r="B43" s="1910"/>
      <c r="C43" s="1911"/>
      <c r="D43" s="2293" t="s">
        <v>1061</v>
      </c>
      <c r="E43" s="1915"/>
      <c r="F43" s="1916"/>
      <c r="G43" s="1400" t="s">
        <v>1167</v>
      </c>
      <c r="H43" s="2401"/>
      <c r="I43" s="2402"/>
      <c r="J43" s="1917">
        <f>+J159</f>
        <v>0</v>
      </c>
      <c r="K43" s="2396"/>
      <c r="L43" s="4101"/>
      <c r="M43" s="4101"/>
      <c r="N43" s="4101"/>
      <c r="O43" s="4073"/>
      <c r="P43" s="4074"/>
      <c r="Q43" s="4074"/>
      <c r="R43" s="4074"/>
      <c r="S43" s="4074"/>
      <c r="T43" s="4074"/>
      <c r="U43" s="4074"/>
      <c r="V43" s="4074"/>
      <c r="W43" s="4075"/>
    </row>
    <row r="44" spans="1:23" s="1399" customFormat="1">
      <c r="A44" s="4132"/>
      <c r="B44" s="1910"/>
      <c r="C44" s="1911"/>
      <c r="D44" s="2293" t="s">
        <v>1127</v>
      </c>
      <c r="E44" s="1915"/>
      <c r="F44" s="1916"/>
      <c r="G44" s="1400" t="s">
        <v>1167</v>
      </c>
      <c r="H44" s="2401"/>
      <c r="I44" s="2402"/>
      <c r="J44" s="1917">
        <f>+J166</f>
        <v>0</v>
      </c>
      <c r="K44" s="2396"/>
      <c r="L44" s="4101"/>
      <c r="M44" s="4101"/>
      <c r="N44" s="4101"/>
      <c r="O44" s="4073"/>
      <c r="P44" s="4074"/>
      <c r="Q44" s="4074"/>
      <c r="R44" s="4074"/>
      <c r="S44" s="4074"/>
      <c r="T44" s="4074"/>
      <c r="U44" s="4074"/>
      <c r="V44" s="4074"/>
      <c r="W44" s="4075"/>
    </row>
    <row r="45" spans="1:23" s="1399" customFormat="1">
      <c r="A45" s="4132"/>
      <c r="B45" s="1910"/>
      <c r="C45" s="1911" t="s">
        <v>2501</v>
      </c>
      <c r="D45" s="1911"/>
      <c r="E45" s="1911"/>
      <c r="F45" s="1911"/>
      <c r="G45" s="1912"/>
      <c r="H45" s="1913"/>
      <c r="I45" s="1913"/>
      <c r="J45" s="1913"/>
      <c r="K45" s="1913"/>
      <c r="L45" s="1913"/>
      <c r="M45" s="1913"/>
      <c r="N45" s="2400"/>
      <c r="O45" s="4073"/>
      <c r="P45" s="4074"/>
      <c r="Q45" s="4074"/>
      <c r="R45" s="4074"/>
      <c r="S45" s="4074"/>
      <c r="T45" s="4074"/>
      <c r="U45" s="4074"/>
      <c r="V45" s="4074"/>
      <c r="W45" s="4075"/>
    </row>
    <row r="46" spans="1:23" s="1399" customFormat="1">
      <c r="A46" s="4132"/>
      <c r="B46" s="1910"/>
      <c r="C46" s="1911"/>
      <c r="D46" s="1914"/>
      <c r="E46" s="1915"/>
      <c r="F46" s="1916"/>
      <c r="G46" s="1400" t="s">
        <v>1167</v>
      </c>
      <c r="H46" s="2401"/>
      <c r="I46" s="2402"/>
      <c r="J46" s="1917">
        <f>+J174</f>
        <v>0</v>
      </c>
      <c r="K46" s="2396"/>
      <c r="L46" s="4107"/>
      <c r="M46" s="4108"/>
      <c r="N46" s="4109"/>
      <c r="O46" s="1788"/>
      <c r="P46" s="1787"/>
      <c r="Q46" s="1787"/>
      <c r="R46" s="1787"/>
      <c r="S46" s="1787"/>
      <c r="T46" s="1787"/>
      <c r="U46" s="1787"/>
      <c r="V46" s="1787"/>
      <c r="W46" s="1789"/>
    </row>
    <row r="47" spans="1:23" s="1399" customFormat="1">
      <c r="A47" s="4132"/>
      <c r="B47" s="1910"/>
      <c r="C47" s="1911" t="s">
        <v>2502</v>
      </c>
      <c r="D47" s="1911"/>
      <c r="E47" s="1911"/>
      <c r="F47" s="1911"/>
      <c r="G47" s="1912"/>
      <c r="H47" s="1913"/>
      <c r="I47" s="1913"/>
      <c r="J47" s="1913"/>
      <c r="K47" s="1912"/>
      <c r="L47" s="2360"/>
      <c r="M47" s="2360"/>
      <c r="N47" s="2361"/>
      <c r="O47" s="1788"/>
      <c r="P47" s="1787"/>
      <c r="Q47" s="1787"/>
      <c r="R47" s="1787"/>
      <c r="S47" s="1787"/>
      <c r="T47" s="1787"/>
      <c r="U47" s="1787"/>
      <c r="V47" s="1787"/>
      <c r="W47" s="1789"/>
    </row>
    <row r="48" spans="1:23" s="1399" customFormat="1">
      <c r="A48" s="4132"/>
      <c r="B48" s="1910"/>
      <c r="C48" s="1911"/>
      <c r="D48" s="1914"/>
      <c r="E48" s="1915"/>
      <c r="F48" s="1916"/>
      <c r="G48" s="1400" t="s">
        <v>1167</v>
      </c>
      <c r="H48" s="2401"/>
      <c r="I48" s="2402"/>
      <c r="J48" s="1917">
        <f>+J182</f>
        <v>0</v>
      </c>
      <c r="K48" s="2396"/>
      <c r="L48" s="4101"/>
      <c r="M48" s="4101"/>
      <c r="N48" s="4101"/>
      <c r="O48" s="1788"/>
      <c r="P48" s="1787"/>
      <c r="Q48" s="1787"/>
      <c r="R48" s="1787"/>
      <c r="S48" s="1787"/>
      <c r="T48" s="1787"/>
      <c r="U48" s="1787"/>
      <c r="V48" s="1787"/>
      <c r="W48" s="1789"/>
    </row>
    <row r="49" spans="1:23" s="1399" customFormat="1">
      <c r="A49" s="4132"/>
      <c r="B49" s="252" t="s">
        <v>2505</v>
      </c>
      <c r="C49" s="1911"/>
      <c r="D49" s="1911"/>
      <c r="E49" s="1911"/>
      <c r="F49" s="1911"/>
      <c r="G49" s="1912"/>
      <c r="H49" s="1913"/>
      <c r="I49" s="1913"/>
      <c r="J49" s="1913"/>
      <c r="K49" s="1912"/>
      <c r="L49" s="2360"/>
      <c r="M49" s="2360"/>
      <c r="N49" s="2361"/>
      <c r="O49" s="1788"/>
      <c r="P49" s="1787"/>
      <c r="Q49" s="1787"/>
      <c r="R49" s="1787"/>
      <c r="S49" s="1787"/>
      <c r="T49" s="1787"/>
      <c r="U49" s="1787"/>
      <c r="V49" s="1787"/>
      <c r="W49" s="1789"/>
    </row>
    <row r="50" spans="1:23">
      <c r="A50" s="4132"/>
      <c r="B50" s="252"/>
      <c r="C50" s="255" t="s">
        <v>435</v>
      </c>
      <c r="D50" s="256"/>
      <c r="E50" s="256"/>
      <c r="F50" s="248" t="s">
        <v>281</v>
      </c>
      <c r="G50" s="247" t="str">
        <f>+J184</f>
        <v>ｔ</v>
      </c>
      <c r="H50" s="1818"/>
      <c r="I50" s="1819"/>
      <c r="J50" s="85">
        <f>SUM(J51:J53)</f>
        <v>1080</v>
      </c>
      <c r="K50" s="1204"/>
      <c r="L50" s="4061"/>
      <c r="M50" s="4061"/>
      <c r="N50" s="4061"/>
      <c r="O50" s="1788"/>
      <c r="P50" s="1787"/>
      <c r="Q50" s="1787"/>
      <c r="R50" s="1787"/>
      <c r="S50" s="1787"/>
      <c r="T50" s="1787"/>
      <c r="U50" s="1787"/>
      <c r="V50" s="1787"/>
      <c r="W50" s="1789"/>
    </row>
    <row r="51" spans="1:23">
      <c r="A51" s="4132"/>
      <c r="B51" s="254"/>
      <c r="C51" s="261"/>
      <c r="D51" s="4092" t="s">
        <v>782</v>
      </c>
      <c r="E51" s="4093"/>
      <c r="F51" s="4094"/>
      <c r="G51" s="247" t="str">
        <f t="shared" ref="G51:G58" si="2">+G50</f>
        <v>ｔ</v>
      </c>
      <c r="H51" s="1818"/>
      <c r="I51" s="1819"/>
      <c r="J51" s="85">
        <f>+G195</f>
        <v>0</v>
      </c>
      <c r="K51" s="1204"/>
      <c r="L51" s="4061"/>
      <c r="M51" s="4061"/>
      <c r="N51" s="4061"/>
      <c r="O51" s="1788"/>
      <c r="P51" s="1787"/>
      <c r="Q51" s="1787"/>
      <c r="R51" s="1787"/>
      <c r="S51" s="1787"/>
      <c r="T51" s="1787"/>
      <c r="U51" s="1787"/>
      <c r="V51" s="1787"/>
      <c r="W51" s="1789"/>
    </row>
    <row r="52" spans="1:23">
      <c r="A52" s="4132"/>
      <c r="B52" s="254"/>
      <c r="C52" s="261"/>
      <c r="D52" s="4086" t="s">
        <v>16</v>
      </c>
      <c r="E52" s="4087"/>
      <c r="F52" s="4088"/>
      <c r="G52" s="247" t="str">
        <f t="shared" si="2"/>
        <v>ｔ</v>
      </c>
      <c r="H52" s="1818"/>
      <c r="I52" s="1819"/>
      <c r="J52" s="85">
        <f>+H195</f>
        <v>1080</v>
      </c>
      <c r="K52" s="1204" t="s">
        <v>1056</v>
      </c>
      <c r="L52" s="4061" t="s">
        <v>43</v>
      </c>
      <c r="M52" s="4061"/>
      <c r="N52" s="4061"/>
      <c r="O52" s="1790"/>
      <c r="P52" s="1791"/>
      <c r="Q52" s="1791"/>
      <c r="R52" s="1791"/>
      <c r="S52" s="1791"/>
      <c r="T52" s="1791"/>
      <c r="U52" s="1791"/>
      <c r="V52" s="1791"/>
      <c r="W52" s="1792"/>
    </row>
    <row r="53" spans="1:23">
      <c r="A53" s="4132"/>
      <c r="B53" s="252"/>
      <c r="C53" s="261"/>
      <c r="D53" s="4089" t="s">
        <v>15</v>
      </c>
      <c r="E53" s="4090"/>
      <c r="F53" s="4091"/>
      <c r="G53" s="247" t="str">
        <f t="shared" si="2"/>
        <v>ｔ</v>
      </c>
      <c r="H53" s="1818"/>
      <c r="I53" s="1819"/>
      <c r="J53" s="85">
        <f>+I195</f>
        <v>0</v>
      </c>
      <c r="K53" s="1204"/>
      <c r="L53" s="4061"/>
      <c r="M53" s="4061"/>
      <c r="N53" s="4061"/>
    </row>
    <row r="54" spans="1:23">
      <c r="A54" s="4132"/>
      <c r="B54" s="252"/>
      <c r="C54" s="266"/>
      <c r="D54" s="4089" t="s">
        <v>998</v>
      </c>
      <c r="E54" s="4090"/>
      <c r="F54" s="4091"/>
      <c r="G54" s="247" t="s">
        <v>1062</v>
      </c>
      <c r="H54" s="1820" t="e">
        <f>+H51/(H51+H52+H53)</f>
        <v>#DIV/0!</v>
      </c>
      <c r="I54" s="1820"/>
      <c r="J54" s="664">
        <f>+J51/(J51+J52+J53)</f>
        <v>0</v>
      </c>
      <c r="K54" s="1204"/>
      <c r="L54" s="4061"/>
      <c r="M54" s="4061"/>
      <c r="N54" s="4061"/>
    </row>
    <row r="55" spans="1:23">
      <c r="A55" s="4132"/>
      <c r="B55" s="246"/>
      <c r="C55" s="255" t="s">
        <v>436</v>
      </c>
      <c r="D55" s="256"/>
      <c r="E55" s="256"/>
      <c r="F55" s="248" t="s">
        <v>281</v>
      </c>
      <c r="G55" s="247" t="str">
        <f>+G53</f>
        <v>ｔ</v>
      </c>
      <c r="H55" s="1821"/>
      <c r="I55" s="1822"/>
      <c r="J55" s="263">
        <f>SUM(J56:J58)</f>
        <v>0</v>
      </c>
      <c r="K55" s="1206"/>
      <c r="L55" s="4061"/>
      <c r="M55" s="4061"/>
      <c r="N55" s="4061"/>
    </row>
    <row r="56" spans="1:23">
      <c r="A56" s="4132"/>
      <c r="B56" s="246"/>
      <c r="C56" s="261"/>
      <c r="D56" s="4092" t="s">
        <v>782</v>
      </c>
      <c r="E56" s="4093"/>
      <c r="F56" s="4094"/>
      <c r="G56" s="247" t="str">
        <f t="shared" si="2"/>
        <v>ｔ</v>
      </c>
      <c r="H56" s="1821"/>
      <c r="I56" s="1822"/>
      <c r="J56" s="263">
        <f>+G207</f>
        <v>0</v>
      </c>
      <c r="K56" s="1206"/>
      <c r="L56" s="4061"/>
      <c r="M56" s="4061"/>
      <c r="N56" s="4061"/>
    </row>
    <row r="57" spans="1:23" ht="16.5">
      <c r="A57" s="4132"/>
      <c r="B57" s="246"/>
      <c r="C57" s="261"/>
      <c r="D57" s="4086" t="s">
        <v>16</v>
      </c>
      <c r="E57" s="4087"/>
      <c r="F57" s="4088"/>
      <c r="G57" s="247" t="str">
        <f t="shared" si="2"/>
        <v>ｔ</v>
      </c>
      <c r="H57" s="1821"/>
      <c r="I57" s="1822"/>
      <c r="J57" s="263">
        <f>+H207</f>
        <v>0</v>
      </c>
      <c r="K57" s="1204" t="s">
        <v>1645</v>
      </c>
      <c r="L57" s="4061" t="s">
        <v>1646</v>
      </c>
      <c r="M57" s="4061"/>
      <c r="N57" s="4061"/>
      <c r="O57" s="1357" t="s">
        <v>1560</v>
      </c>
      <c r="P57"/>
      <c r="Q57"/>
      <c r="R57"/>
      <c r="S57"/>
      <c r="T57"/>
      <c r="U57"/>
      <c r="V57"/>
      <c r="W57"/>
    </row>
    <row r="58" spans="1:23" ht="13.5" customHeight="1">
      <c r="A58" s="4132"/>
      <c r="B58" s="265"/>
      <c r="C58" s="261"/>
      <c r="D58" s="4086" t="s">
        <v>15</v>
      </c>
      <c r="E58" s="4087"/>
      <c r="F58" s="4088"/>
      <c r="G58" s="247" t="str">
        <f t="shared" si="2"/>
        <v>ｔ</v>
      </c>
      <c r="H58" s="1823"/>
      <c r="I58" s="1822"/>
      <c r="J58" s="665">
        <f>+I207</f>
        <v>0</v>
      </c>
      <c r="K58" s="1207"/>
      <c r="L58" s="4061"/>
      <c r="M58" s="4061"/>
      <c r="N58" s="4061"/>
      <c r="O58" s="3516" t="s">
        <v>1568</v>
      </c>
      <c r="P58" s="3155"/>
      <c r="Q58" s="3155"/>
      <c r="R58" s="3155"/>
      <c r="S58" s="3155"/>
      <c r="T58" s="3155"/>
      <c r="U58" s="3155"/>
      <c r="V58" s="3155"/>
      <c r="W58" s="3718"/>
    </row>
    <row r="59" spans="1:23">
      <c r="A59" s="4133"/>
      <c r="B59" s="267"/>
      <c r="C59" s="264"/>
      <c r="D59" s="4086" t="s">
        <v>998</v>
      </c>
      <c r="E59" s="4087"/>
      <c r="F59" s="4088"/>
      <c r="G59" s="247" t="s">
        <v>1062</v>
      </c>
      <c r="H59" s="1820" t="e">
        <f>+H56/(H56+H57+H58)</f>
        <v>#DIV/0!</v>
      </c>
      <c r="I59" s="1820"/>
      <c r="J59" s="664" t="e">
        <f>+J56/(J56+J57+J58)</f>
        <v>#DIV/0!</v>
      </c>
      <c r="K59" s="1204"/>
      <c r="L59" s="4061"/>
      <c r="M59" s="4061"/>
      <c r="N59" s="4061"/>
      <c r="O59" s="3719"/>
      <c r="P59" s="3156"/>
      <c r="Q59" s="3156"/>
      <c r="R59" s="3156"/>
      <c r="S59" s="3156"/>
      <c r="T59" s="3156"/>
      <c r="U59" s="3156"/>
      <c r="V59" s="3156"/>
      <c r="W59" s="3720"/>
    </row>
    <row r="60" spans="1:23">
      <c r="A60" s="4067" t="s">
        <v>1065</v>
      </c>
      <c r="B60" s="268" t="s">
        <v>1063</v>
      </c>
      <c r="C60" s="4070" t="s">
        <v>437</v>
      </c>
      <c r="D60" s="4070"/>
      <c r="E60" s="4070"/>
      <c r="F60" s="4070"/>
      <c r="H60" s="1824"/>
      <c r="I60" s="1824"/>
      <c r="J60" s="277"/>
      <c r="K60" s="1205"/>
      <c r="L60" s="4071"/>
      <c r="M60" s="4071"/>
      <c r="N60" s="4072"/>
      <c r="O60" s="3719"/>
      <c r="P60" s="3156"/>
      <c r="Q60" s="3156"/>
      <c r="R60" s="3156"/>
      <c r="S60" s="3156"/>
      <c r="T60" s="3156"/>
      <c r="U60" s="3156"/>
      <c r="V60" s="3156"/>
      <c r="W60" s="3720"/>
    </row>
    <row r="61" spans="1:23" ht="13.15" customHeight="1">
      <c r="A61" s="4068"/>
      <c r="B61" s="237"/>
      <c r="C61" s="246"/>
      <c r="D61" s="246"/>
      <c r="E61" s="246"/>
      <c r="F61" s="262" t="s">
        <v>999</v>
      </c>
      <c r="G61" s="241" t="s">
        <v>1000</v>
      </c>
      <c r="H61" s="1821"/>
      <c r="I61" s="1822"/>
      <c r="J61" s="666">
        <f>SUM(J62:J64)</f>
        <v>1080</v>
      </c>
      <c r="K61" s="1208"/>
      <c r="L61" s="4061"/>
      <c r="M61" s="4061"/>
      <c r="N61" s="4061"/>
      <c r="O61" s="3719"/>
      <c r="P61" s="3156"/>
      <c r="Q61" s="3156"/>
      <c r="R61" s="3156"/>
      <c r="S61" s="3156"/>
      <c r="T61" s="3156"/>
      <c r="U61" s="3156"/>
      <c r="V61" s="3156"/>
      <c r="W61" s="3720"/>
    </row>
    <row r="62" spans="1:23">
      <c r="A62" s="4068"/>
      <c r="C62" s="246"/>
      <c r="D62" s="4076" t="s">
        <v>47</v>
      </c>
      <c r="E62" s="4077"/>
      <c r="F62" s="4078"/>
      <c r="G62" s="241" t="s">
        <v>1064</v>
      </c>
      <c r="H62" s="1821"/>
      <c r="I62" s="1825"/>
      <c r="J62" s="666">
        <f>+G225+I225</f>
        <v>1080</v>
      </c>
      <c r="K62" s="1204" t="s">
        <v>1056</v>
      </c>
      <c r="L62" s="4061" t="s">
        <v>1001</v>
      </c>
      <c r="M62" s="4061"/>
      <c r="N62" s="4061"/>
      <c r="O62" s="3719"/>
      <c r="P62" s="3156"/>
      <c r="Q62" s="3156"/>
      <c r="R62" s="3156"/>
      <c r="S62" s="3156"/>
      <c r="T62" s="3156"/>
      <c r="U62" s="3156"/>
      <c r="V62" s="3156"/>
      <c r="W62" s="3720"/>
    </row>
    <row r="63" spans="1:23">
      <c r="A63" s="4068"/>
      <c r="C63" s="246"/>
      <c r="D63" s="4076" t="s">
        <v>48</v>
      </c>
      <c r="E63" s="4077"/>
      <c r="F63" s="4078"/>
      <c r="G63" s="241" t="s">
        <v>1066</v>
      </c>
      <c r="H63" s="1821"/>
      <c r="I63" s="1825"/>
      <c r="J63" s="666">
        <f>+G226+I226</f>
        <v>0</v>
      </c>
      <c r="K63" s="1208"/>
      <c r="L63" s="4061"/>
      <c r="M63" s="4061"/>
      <c r="N63" s="4061"/>
      <c r="O63" s="3719"/>
      <c r="P63" s="3156"/>
      <c r="Q63" s="3156"/>
      <c r="R63" s="3156"/>
      <c r="S63" s="3156"/>
      <c r="T63" s="3156"/>
      <c r="U63" s="3156"/>
      <c r="V63" s="3156"/>
      <c r="W63" s="3720"/>
    </row>
    <row r="64" spans="1:23">
      <c r="A64" s="4068"/>
      <c r="B64" s="269"/>
      <c r="C64" s="260"/>
      <c r="D64" s="4076" t="s">
        <v>49</v>
      </c>
      <c r="E64" s="4077"/>
      <c r="F64" s="4078"/>
      <c r="G64" s="241"/>
      <c r="H64" s="1821"/>
      <c r="I64" s="1825"/>
      <c r="J64" s="666">
        <f>+G227+I227</f>
        <v>0</v>
      </c>
      <c r="K64" s="1208"/>
      <c r="L64" s="4061"/>
      <c r="M64" s="4061"/>
      <c r="N64" s="4061"/>
    </row>
    <row r="65" spans="1:14">
      <c r="A65" s="4068"/>
      <c r="B65" s="270" t="s">
        <v>1067</v>
      </c>
      <c r="C65" s="270" t="s">
        <v>438</v>
      </c>
      <c r="D65" s="246"/>
      <c r="E65" s="668"/>
      <c r="F65" s="668"/>
      <c r="G65" s="284"/>
      <c r="H65" s="1826"/>
      <c r="I65" s="1826"/>
      <c r="J65" s="669"/>
      <c r="K65" s="1209"/>
      <c r="L65" s="4062"/>
      <c r="M65" s="4062"/>
      <c r="N65" s="4063"/>
    </row>
    <row r="66" spans="1:14">
      <c r="A66" s="4068"/>
      <c r="C66" s="246"/>
      <c r="D66" s="4064" t="str">
        <f>+D237</f>
        <v>トルエン</v>
      </c>
      <c r="E66" s="4065"/>
      <c r="F66" s="4066"/>
      <c r="G66" s="241" t="s">
        <v>1068</v>
      </c>
      <c r="H66" s="1821"/>
      <c r="I66" s="1822"/>
      <c r="J66" s="666">
        <f>+I237</f>
        <v>210</v>
      </c>
      <c r="K66" s="1204" t="s">
        <v>1056</v>
      </c>
      <c r="L66" s="4061" t="s">
        <v>44</v>
      </c>
      <c r="M66" s="4061"/>
      <c r="N66" s="4061"/>
    </row>
    <row r="67" spans="1:14">
      <c r="A67" s="4068"/>
      <c r="C67" s="246"/>
      <c r="D67" s="4064">
        <f>+D238</f>
        <v>0</v>
      </c>
      <c r="E67" s="4065"/>
      <c r="F67" s="4066"/>
      <c r="G67" s="241" t="s">
        <v>1069</v>
      </c>
      <c r="H67" s="1821"/>
      <c r="I67" s="1822"/>
      <c r="J67" s="666">
        <f>+I238</f>
        <v>0</v>
      </c>
      <c r="K67" s="1204"/>
      <c r="L67" s="1210"/>
      <c r="M67" s="1798"/>
      <c r="N67" s="1799"/>
    </row>
    <row r="68" spans="1:14">
      <c r="A68" s="4069"/>
      <c r="B68" s="269"/>
      <c r="C68" s="667"/>
      <c r="D68" s="4064">
        <f>+D239</f>
        <v>0</v>
      </c>
      <c r="E68" s="4065"/>
      <c r="F68" s="4066"/>
      <c r="G68" s="241" t="s">
        <v>1068</v>
      </c>
      <c r="H68" s="1821"/>
      <c r="I68" s="1822"/>
      <c r="J68" s="666">
        <f>+I239</f>
        <v>0</v>
      </c>
      <c r="K68" s="1204"/>
      <c r="L68" s="1210"/>
      <c r="M68" s="1798"/>
      <c r="N68" s="1799"/>
    </row>
    <row r="69" spans="1:14">
      <c r="B69" s="234" t="s">
        <v>37</v>
      </c>
    </row>
    <row r="70" spans="1:14">
      <c r="B70" s="271" t="s">
        <v>1071</v>
      </c>
      <c r="F70" s="4079" t="s">
        <v>1072</v>
      </c>
      <c r="G70" s="4079"/>
      <c r="H70" s="4079"/>
      <c r="I70" s="4079"/>
      <c r="J70" s="272" t="s">
        <v>1073</v>
      </c>
    </row>
    <row r="71" spans="1:14">
      <c r="B71" s="273" t="s">
        <v>2532</v>
      </c>
      <c r="E71" s="1394">
        <f>+J61</f>
        <v>1080</v>
      </c>
      <c r="F71" s="234" t="str">
        <f>+G61</f>
        <v>㎥</v>
      </c>
      <c r="G71" s="4080" t="str">
        <f>+環境経営レポート!B189</f>
        <v>法人設立</v>
      </c>
      <c r="H71" s="4081"/>
      <c r="J71" s="273" t="s">
        <v>107</v>
      </c>
      <c r="K71" s="274"/>
      <c r="L71" s="1394">
        <f>+J16</f>
        <v>25387.22</v>
      </c>
      <c r="M71" s="234" t="str">
        <f>+G16</f>
        <v>Kg-CO2</v>
      </c>
    </row>
    <row r="72" spans="1:14">
      <c r="B72" s="273" t="s">
        <v>106</v>
      </c>
      <c r="G72" s="4082"/>
      <c r="H72" s="4083"/>
      <c r="J72" s="273" t="s">
        <v>105</v>
      </c>
      <c r="K72" s="274"/>
      <c r="L72" s="1394">
        <f>+J50+J55</f>
        <v>1080</v>
      </c>
      <c r="M72" s="234" t="str">
        <f>+G50</f>
        <v>ｔ</v>
      </c>
    </row>
    <row r="73" spans="1:14">
      <c r="B73" s="271" t="s">
        <v>1074</v>
      </c>
      <c r="E73" s="1394"/>
      <c r="F73" s="703"/>
      <c r="G73" s="4084"/>
      <c r="H73" s="4085"/>
      <c r="J73" s="271" t="s">
        <v>2533</v>
      </c>
      <c r="K73" s="274"/>
      <c r="L73" s="1394">
        <f>+E71</f>
        <v>1080</v>
      </c>
      <c r="M73" s="2292" t="s">
        <v>2504</v>
      </c>
    </row>
    <row r="74" spans="1:14">
      <c r="B74" s="271" t="s">
        <v>108</v>
      </c>
      <c r="G74" s="4051" t="s">
        <v>109</v>
      </c>
      <c r="H74" s="4052"/>
      <c r="J74" s="271" t="s">
        <v>110</v>
      </c>
      <c r="K74" s="274"/>
    </row>
    <row r="75" spans="1:14">
      <c r="B75" s="271"/>
      <c r="F75" s="2363"/>
      <c r="G75" s="2364" t="s">
        <v>146</v>
      </c>
      <c r="H75" s="2364"/>
      <c r="I75" s="2363"/>
      <c r="J75" s="274"/>
      <c r="K75" s="274"/>
    </row>
    <row r="76" spans="1:14">
      <c r="F76" s="4053" t="s">
        <v>111</v>
      </c>
      <c r="G76" s="4053"/>
      <c r="H76" s="4053"/>
      <c r="I76" s="4053"/>
      <c r="J76" s="274"/>
      <c r="K76" s="274"/>
    </row>
    <row r="77" spans="1:14" ht="13.5" customHeight="1">
      <c r="F77" s="275"/>
      <c r="G77" s="275"/>
      <c r="H77" s="275"/>
      <c r="I77" s="275"/>
      <c r="J77" s="274"/>
      <c r="K77" s="274"/>
    </row>
    <row r="78" spans="1:14" ht="14.5" thickBot="1">
      <c r="A78" s="238" t="s">
        <v>112</v>
      </c>
      <c r="B78" s="243"/>
      <c r="C78" s="276"/>
      <c r="D78" s="246"/>
      <c r="E78" s="246"/>
      <c r="F78" s="246"/>
      <c r="G78" s="276"/>
      <c r="H78" s="246"/>
      <c r="I78" s="246"/>
      <c r="J78" s="276" t="s">
        <v>200</v>
      </c>
      <c r="K78" s="277"/>
      <c r="L78" s="3828" t="s">
        <v>775</v>
      </c>
      <c r="M78" s="3829"/>
    </row>
    <row r="79" spans="1:14">
      <c r="A79" s="670"/>
      <c r="B79" s="671"/>
      <c r="C79" s="671"/>
      <c r="D79" s="671"/>
      <c r="E79" s="671"/>
      <c r="F79" s="4054" t="s">
        <v>129</v>
      </c>
      <c r="G79" s="4056" t="s">
        <v>130</v>
      </c>
      <c r="H79" s="4056"/>
      <c r="I79" s="4056"/>
      <c r="J79" s="4057" t="s">
        <v>1075</v>
      </c>
      <c r="K79" s="4058"/>
      <c r="L79" s="2846" t="s">
        <v>3233</v>
      </c>
      <c r="M79" s="2847"/>
      <c r="N79" s="2847"/>
    </row>
    <row r="80" spans="1:14" ht="46.5" thickBot="1">
      <c r="A80" s="672"/>
      <c r="B80" s="673"/>
      <c r="C80" s="673"/>
      <c r="D80" s="673"/>
      <c r="E80" s="673"/>
      <c r="F80" s="4055"/>
      <c r="G80" s="674" t="s">
        <v>131</v>
      </c>
      <c r="H80" s="795" t="s">
        <v>1174</v>
      </c>
      <c r="I80" s="675" t="s">
        <v>132</v>
      </c>
      <c r="J80" s="4059"/>
      <c r="K80" s="4060"/>
      <c r="L80" s="2848" t="s">
        <v>3234</v>
      </c>
      <c r="M80" s="2849" t="s">
        <v>3235</v>
      </c>
      <c r="N80" s="2850"/>
    </row>
    <row r="81" spans="1:23" ht="13.5" thickBot="1">
      <c r="A81" s="4033" t="s">
        <v>439</v>
      </c>
      <c r="B81" s="4036" t="s">
        <v>133</v>
      </c>
      <c r="C81" s="4039" t="s">
        <v>1663</v>
      </c>
      <c r="D81" s="4040"/>
      <c r="E81" s="4040"/>
      <c r="F81" s="690" t="s">
        <v>1076</v>
      </c>
      <c r="G81" s="2287">
        <f>+負荷記録表!Q16</f>
        <v>9730</v>
      </c>
      <c r="H81" s="728">
        <f>G81*J81</f>
        <v>4222.82</v>
      </c>
      <c r="I81" s="688">
        <f>H81/H92</f>
        <v>0.1663364480238482</v>
      </c>
      <c r="J81" s="763">
        <f>+'6経営計画'!E10</f>
        <v>0.434</v>
      </c>
      <c r="K81" s="2284" t="s">
        <v>1077</v>
      </c>
      <c r="L81" s="2851">
        <f>+M81*G81</f>
        <v>84067.200000000012</v>
      </c>
      <c r="M81" s="2852">
        <v>8.64</v>
      </c>
      <c r="N81" s="2853" t="s">
        <v>3236</v>
      </c>
    </row>
    <row r="82" spans="1:23">
      <c r="A82" s="4034"/>
      <c r="B82" s="4037"/>
      <c r="C82" s="4041" t="s">
        <v>290</v>
      </c>
      <c r="D82" s="760" t="s">
        <v>1021</v>
      </c>
      <c r="E82" s="2392"/>
      <c r="F82" s="761" t="s">
        <v>1078</v>
      </c>
      <c r="G82" s="2288">
        <f>+負荷記録表!Q46</f>
        <v>0</v>
      </c>
      <c r="H82" s="2289">
        <f>G82*J82</f>
        <v>0</v>
      </c>
      <c r="I82" s="762">
        <f>H82/H92</f>
        <v>0</v>
      </c>
      <c r="J82" s="3046">
        <v>2.5</v>
      </c>
      <c r="K82" s="2280" t="s">
        <v>2470</v>
      </c>
      <c r="L82" s="2854">
        <f t="shared" ref="L82:L88" si="3">+M82*G82</f>
        <v>0</v>
      </c>
      <c r="M82" s="2852">
        <v>36.5</v>
      </c>
      <c r="N82" s="2855" t="s">
        <v>3237</v>
      </c>
    </row>
    <row r="83" spans="1:23">
      <c r="A83" s="4034"/>
      <c r="B83" s="4037"/>
      <c r="C83" s="4041"/>
      <c r="D83" s="680" t="s">
        <v>160</v>
      </c>
      <c r="E83" s="2393"/>
      <c r="F83" s="676" t="s">
        <v>1079</v>
      </c>
      <c r="G83" s="2290">
        <f>+負荷記録表!Q42</f>
        <v>0</v>
      </c>
      <c r="H83" s="2291">
        <f>G83*J83</f>
        <v>0</v>
      </c>
      <c r="I83" s="677">
        <f>H83/H92</f>
        <v>0</v>
      </c>
      <c r="J83" s="679">
        <v>2.75</v>
      </c>
      <c r="K83" s="2281" t="s">
        <v>2470</v>
      </c>
      <c r="L83" s="2854">
        <f t="shared" si="3"/>
        <v>0</v>
      </c>
      <c r="M83" s="2852">
        <v>38.9</v>
      </c>
      <c r="N83" s="2855" t="s">
        <v>3237</v>
      </c>
    </row>
    <row r="84" spans="1:23" ht="14">
      <c r="A84" s="4034"/>
      <c r="B84" s="4037"/>
      <c r="C84" s="4041"/>
      <c r="D84" s="680" t="s">
        <v>1023</v>
      </c>
      <c r="E84" s="2393"/>
      <c r="F84" s="676" t="s">
        <v>2469</v>
      </c>
      <c r="G84" s="2290">
        <f>+負荷記録表!Q20</f>
        <v>6470</v>
      </c>
      <c r="H84" s="2291">
        <f>G84*J84</f>
        <v>13975.2</v>
      </c>
      <c r="I84" s="677">
        <f>H84/H92</f>
        <v>0.55048169905960553</v>
      </c>
      <c r="J84" s="679">
        <v>2.16</v>
      </c>
      <c r="K84" s="2281" t="s">
        <v>2471</v>
      </c>
      <c r="L84" s="2854">
        <f t="shared" si="3"/>
        <v>289856</v>
      </c>
      <c r="M84" s="2852">
        <v>44.8</v>
      </c>
      <c r="N84" s="2856" t="s">
        <v>3238</v>
      </c>
    </row>
    <row r="85" spans="1:23">
      <c r="A85" s="4034"/>
      <c r="B85" s="4037"/>
      <c r="C85" s="4041"/>
      <c r="D85" s="2285" t="s">
        <v>1024</v>
      </c>
      <c r="E85" s="2393"/>
      <c r="F85" s="676" t="s">
        <v>1080</v>
      </c>
      <c r="G85" s="2290">
        <f>+負荷記録表!Q30</f>
        <v>0</v>
      </c>
      <c r="H85" s="2291">
        <f t="shared" ref="H85:H88" si="4">G85*J85</f>
        <v>0</v>
      </c>
      <c r="I85" s="677">
        <f>H85/H92</f>
        <v>0</v>
      </c>
      <c r="J85" s="2282">
        <v>2.79</v>
      </c>
      <c r="K85" s="2281" t="s">
        <v>2472</v>
      </c>
      <c r="L85" s="2854">
        <f t="shared" si="3"/>
        <v>0</v>
      </c>
      <c r="M85" s="2852">
        <v>54.7</v>
      </c>
      <c r="N85" s="2856" t="s">
        <v>3239</v>
      </c>
    </row>
    <row r="86" spans="1:23">
      <c r="A86" s="4034"/>
      <c r="B86" s="4037"/>
      <c r="C86" s="4041"/>
      <c r="D86" s="2286" t="s">
        <v>1081</v>
      </c>
      <c r="E86" s="681"/>
      <c r="F86" s="676" t="s">
        <v>1080</v>
      </c>
      <c r="G86" s="2290">
        <f>+負荷記録表!Q24</f>
        <v>0</v>
      </c>
      <c r="H86" s="2291">
        <f t="shared" si="4"/>
        <v>0</v>
      </c>
      <c r="I86" s="677">
        <f>H86/H92</f>
        <v>0</v>
      </c>
      <c r="J86" s="2282">
        <v>2.99</v>
      </c>
      <c r="K86" s="2281" t="s">
        <v>2472</v>
      </c>
      <c r="L86" s="2854">
        <f t="shared" si="3"/>
        <v>0</v>
      </c>
      <c r="M86" s="2852">
        <v>50.1</v>
      </c>
      <c r="N86" s="2856" t="s">
        <v>3239</v>
      </c>
    </row>
    <row r="87" spans="1:23">
      <c r="A87" s="4034"/>
      <c r="B87" s="4037"/>
      <c r="C87" s="4041"/>
      <c r="D87" s="678" t="s">
        <v>1082</v>
      </c>
      <c r="E87" s="682"/>
      <c r="F87" s="676" t="s">
        <v>1079</v>
      </c>
      <c r="G87" s="2290">
        <f>+負荷記録表!Q34</f>
        <v>1080</v>
      </c>
      <c r="H87" s="2291">
        <f t="shared" si="4"/>
        <v>2473.1999999999998</v>
      </c>
      <c r="I87" s="677">
        <f>H87/H92</f>
        <v>9.7419095119512883E-2</v>
      </c>
      <c r="J87" s="679">
        <v>2.29</v>
      </c>
      <c r="K87" s="2281" t="s">
        <v>2470</v>
      </c>
      <c r="L87" s="2854">
        <f t="shared" si="3"/>
        <v>36072</v>
      </c>
      <c r="M87" s="2852">
        <v>33.4</v>
      </c>
      <c r="N87" s="2855" t="s">
        <v>3237</v>
      </c>
    </row>
    <row r="88" spans="1:23">
      <c r="A88" s="4034"/>
      <c r="B88" s="4037"/>
      <c r="C88" s="4041"/>
      <c r="D88" s="678" t="s">
        <v>1106</v>
      </c>
      <c r="E88" s="683"/>
      <c r="F88" s="676" t="s">
        <v>1079</v>
      </c>
      <c r="G88" s="2290">
        <f>+負荷記録表!Q38</f>
        <v>1800</v>
      </c>
      <c r="H88" s="2291">
        <f t="shared" si="4"/>
        <v>4716</v>
      </c>
      <c r="I88" s="677">
        <f>H88/H92</f>
        <v>0.1857627577970333</v>
      </c>
      <c r="J88" s="686">
        <v>2.62</v>
      </c>
      <c r="K88" s="2281" t="s">
        <v>2470</v>
      </c>
      <c r="L88" s="2854">
        <f t="shared" si="3"/>
        <v>68400</v>
      </c>
      <c r="M88" s="3047">
        <v>38</v>
      </c>
      <c r="N88" s="2855" t="s">
        <v>3237</v>
      </c>
    </row>
    <row r="89" spans="1:23">
      <c r="A89" s="4034"/>
      <c r="B89" s="4037"/>
      <c r="C89" s="4041"/>
      <c r="D89" s="678"/>
      <c r="E89" s="683"/>
      <c r="F89" s="676"/>
      <c r="G89" s="2290"/>
      <c r="H89" s="2291"/>
      <c r="I89" s="677"/>
      <c r="J89" s="679"/>
      <c r="K89" s="2281"/>
      <c r="L89" s="2857">
        <f>SUM(L82:L88)</f>
        <v>394328</v>
      </c>
      <c r="M89" s="2852"/>
      <c r="N89" s="2858"/>
    </row>
    <row r="90" spans="1:23" ht="13.5" thickBot="1">
      <c r="A90" s="4034"/>
      <c r="B90" s="4037"/>
      <c r="C90" s="4041"/>
      <c r="D90" s="2389"/>
      <c r="E90" s="2390"/>
      <c r="F90" s="689"/>
      <c r="G90" s="2391"/>
      <c r="H90" s="726"/>
      <c r="I90" s="684"/>
      <c r="J90" s="686"/>
      <c r="K90" s="2283"/>
      <c r="L90" s="79"/>
      <c r="M90" s="79"/>
      <c r="N90" s="1399"/>
      <c r="O90" s="1925"/>
    </row>
    <row r="91" spans="1:23" ht="13.5" thickBot="1">
      <c r="A91" s="4034"/>
      <c r="B91" s="4037"/>
      <c r="C91" s="4042"/>
      <c r="D91" s="4043" t="s">
        <v>777</v>
      </c>
      <c r="E91" s="4043"/>
      <c r="F91" s="4044"/>
      <c r="G91" s="2306"/>
      <c r="H91" s="727">
        <f>SUM(H82:H88)</f>
        <v>21164.400000000001</v>
      </c>
      <c r="I91" s="685"/>
      <c r="J91" s="4045"/>
      <c r="K91" s="4046"/>
      <c r="L91" s="79"/>
      <c r="M91" s="79"/>
      <c r="N91" s="1399"/>
      <c r="O91" s="1927"/>
    </row>
    <row r="92" spans="1:23" ht="13.5" thickBot="1">
      <c r="A92" s="4035"/>
      <c r="B92" s="4038"/>
      <c r="C92" s="4047" t="s">
        <v>776</v>
      </c>
      <c r="D92" s="4047"/>
      <c r="E92" s="4047"/>
      <c r="F92" s="4048"/>
      <c r="G92" s="687"/>
      <c r="H92" s="728">
        <f>+H81+H91</f>
        <v>25387.22</v>
      </c>
      <c r="I92" s="688"/>
      <c r="J92" s="4049"/>
      <c r="K92" s="4050"/>
      <c r="L92" s="79"/>
      <c r="M92" s="79"/>
      <c r="N92" s="1399"/>
      <c r="O92" s="1930"/>
    </row>
    <row r="93" spans="1:23">
      <c r="F93" s="275"/>
      <c r="G93" s="278"/>
      <c r="H93" s="275"/>
      <c r="I93" s="275"/>
      <c r="J93" s="274"/>
      <c r="K93" s="2863" t="s">
        <v>3242</v>
      </c>
      <c r="L93" s="2859">
        <f>+L81+L89</f>
        <v>478395.2</v>
      </c>
      <c r="M93" s="2860">
        <v>2.58E-5</v>
      </c>
      <c r="N93" s="79" t="s">
        <v>3240</v>
      </c>
      <c r="O93" s="1930"/>
      <c r="P93" s="79"/>
    </row>
    <row r="94" spans="1:23" ht="14">
      <c r="A94" s="1918" t="s">
        <v>2480</v>
      </c>
      <c r="B94" s="178"/>
      <c r="C94" s="178"/>
      <c r="D94" s="178"/>
      <c r="E94" s="178"/>
      <c r="F94" s="178"/>
      <c r="G94" s="178"/>
      <c r="H94" s="178"/>
      <c r="I94" s="178"/>
      <c r="J94" s="178"/>
      <c r="K94" s="178"/>
      <c r="L94" s="2861">
        <f>+L93*0.0000258</f>
        <v>12.342596160000001</v>
      </c>
      <c r="M94" s="2862" t="s">
        <v>3241</v>
      </c>
      <c r="N94" s="1399"/>
      <c r="O94" s="1930"/>
      <c r="P94" s="1399"/>
      <c r="Q94" s="1919"/>
      <c r="R94" s="1919"/>
      <c r="S94" s="1399"/>
      <c r="T94" s="1399"/>
      <c r="U94" s="1399"/>
      <c r="V94" s="1399"/>
      <c r="W94" s="1399"/>
    </row>
    <row r="95" spans="1:23" ht="14">
      <c r="A95" s="1918" t="s">
        <v>2481</v>
      </c>
      <c r="B95" s="178"/>
      <c r="C95" s="178"/>
      <c r="D95" s="178"/>
      <c r="E95" s="178"/>
      <c r="F95" s="178"/>
      <c r="G95" s="178"/>
      <c r="H95" s="178"/>
      <c r="I95" s="178"/>
      <c r="J95" s="178"/>
      <c r="K95" s="178"/>
      <c r="L95" s="178"/>
      <c r="M95" s="178"/>
      <c r="N95" s="178"/>
      <c r="O95" s="1399"/>
      <c r="P95" s="1919"/>
      <c r="Q95" s="1919"/>
      <c r="R95" s="1399"/>
      <c r="S95" s="1399"/>
      <c r="T95" s="1399"/>
      <c r="U95" s="1399"/>
      <c r="V95" s="1399"/>
      <c r="W95" s="1920"/>
    </row>
    <row r="96" spans="1:23">
      <c r="A96" s="1922" t="s">
        <v>2476</v>
      </c>
      <c r="B96" s="178"/>
      <c r="C96" s="178"/>
      <c r="D96" s="178"/>
      <c r="E96" s="178"/>
      <c r="F96" s="178"/>
      <c r="G96" s="178"/>
      <c r="H96" s="178"/>
      <c r="I96" s="178"/>
      <c r="J96" s="178"/>
      <c r="K96" s="178"/>
      <c r="L96" s="178"/>
      <c r="M96" s="178"/>
      <c r="N96" s="178"/>
      <c r="O96" s="1399"/>
      <c r="P96" s="1919"/>
      <c r="Q96" s="1919"/>
      <c r="R96" s="1399"/>
      <c r="S96" s="1399"/>
      <c r="T96" s="1399"/>
      <c r="U96" s="1399"/>
      <c r="V96" s="1399"/>
      <c r="W96" s="1920"/>
    </row>
    <row r="97" spans="1:23">
      <c r="A97" s="4029" t="s">
        <v>2483</v>
      </c>
      <c r="B97" s="4030"/>
      <c r="C97" s="4030"/>
      <c r="D97" s="4030"/>
      <c r="E97" s="4030"/>
      <c r="F97" s="4030"/>
      <c r="G97" s="4030"/>
      <c r="H97" s="4031"/>
      <c r="I97" s="2318" t="s">
        <v>2487</v>
      </c>
      <c r="J97" s="2319" t="s">
        <v>2488</v>
      </c>
      <c r="K97" s="1925"/>
      <c r="L97" s="1925"/>
      <c r="M97" s="1925"/>
      <c r="N97" s="1925"/>
      <c r="O97" s="1930"/>
      <c r="P97" s="1399"/>
      <c r="Q97" s="1919"/>
      <c r="R97" s="1919"/>
      <c r="S97" s="1399"/>
      <c r="T97" s="1399"/>
      <c r="U97" s="1399"/>
      <c r="V97" s="1399"/>
      <c r="W97" s="1399"/>
    </row>
    <row r="98" spans="1:23">
      <c r="A98" s="3923"/>
      <c r="B98" s="3924"/>
      <c r="C98" s="3924"/>
      <c r="D98" s="3924"/>
      <c r="E98" s="3924"/>
      <c r="F98" s="3924"/>
      <c r="G98" s="3924"/>
      <c r="H98" s="3926"/>
      <c r="I98" s="2345" t="s">
        <v>2495</v>
      </c>
      <c r="J98" s="2313"/>
      <c r="K98" s="1925"/>
      <c r="L98" s="1927"/>
      <c r="M98" s="1927"/>
      <c r="N98" s="1927"/>
      <c r="O98" s="1930"/>
      <c r="P98" s="1399"/>
      <c r="Q98" s="1919"/>
      <c r="R98" s="1919"/>
      <c r="S98" s="1923"/>
      <c r="T98" s="1399"/>
      <c r="U98" s="1399"/>
      <c r="V98" s="1399"/>
      <c r="W98" s="1399"/>
    </row>
    <row r="99" spans="1:23">
      <c r="A99" s="3963"/>
      <c r="B99" s="3964"/>
      <c r="C99" s="3964"/>
      <c r="D99" s="3964"/>
      <c r="E99" s="3964"/>
      <c r="F99" s="3964"/>
      <c r="G99" s="3964"/>
      <c r="H99" s="4032"/>
      <c r="I99" s="2346" t="s">
        <v>1049</v>
      </c>
      <c r="J99" s="2314"/>
      <c r="K99" s="1925"/>
      <c r="L99" s="1930"/>
      <c r="M99" s="1930"/>
      <c r="N99" s="1930"/>
      <c r="O99" s="1933"/>
      <c r="P99" s="1925"/>
      <c r="Q99" s="1919"/>
      <c r="R99" s="1919"/>
      <c r="S99" s="1926"/>
      <c r="T99" s="1926"/>
      <c r="U99" s="1926"/>
      <c r="V99" s="1926"/>
      <c r="W99" s="1926"/>
    </row>
    <row r="100" spans="1:23" ht="13.5" thickBot="1">
      <c r="A100" s="4004"/>
      <c r="B100" s="3929"/>
      <c r="C100" s="3929"/>
      <c r="D100" s="3929"/>
      <c r="E100" s="3929"/>
      <c r="F100" s="3929"/>
      <c r="G100" s="3929"/>
      <c r="H100" s="3930"/>
      <c r="I100" s="2347" t="s">
        <v>1049</v>
      </c>
      <c r="J100" s="2315"/>
      <c r="K100" s="1925"/>
      <c r="L100" s="1930"/>
      <c r="M100" s="1930"/>
      <c r="N100" s="1930"/>
      <c r="O100" s="1930"/>
      <c r="P100" s="1927"/>
      <c r="Q100" s="1919"/>
      <c r="R100" s="1919"/>
      <c r="S100" s="3952"/>
      <c r="T100" s="3870" t="s">
        <v>1919</v>
      </c>
      <c r="U100" s="3870" t="s">
        <v>1919</v>
      </c>
      <c r="V100" s="3980"/>
      <c r="W100" s="3870" t="s">
        <v>1919</v>
      </c>
    </row>
    <row r="101" spans="1:23" ht="13.5" thickTop="1">
      <c r="A101" s="3915" t="s">
        <v>2489</v>
      </c>
      <c r="B101" s="3916"/>
      <c r="C101" s="3916"/>
      <c r="D101" s="3916"/>
      <c r="E101" s="3916"/>
      <c r="F101" s="3916"/>
      <c r="G101" s="3916"/>
      <c r="H101" s="2320"/>
      <c r="I101" s="2317"/>
      <c r="J101" s="2510">
        <f>SUM(J98:J100)</f>
        <v>0</v>
      </c>
      <c r="K101" s="1925"/>
      <c r="L101" s="1930"/>
      <c r="M101" s="1930"/>
      <c r="N101" s="1930"/>
      <c r="O101" s="1933"/>
      <c r="P101" s="1930"/>
      <c r="Q101" s="1919"/>
      <c r="R101" s="1919"/>
      <c r="S101" s="3952"/>
      <c r="T101" s="3871"/>
      <c r="U101" s="3871"/>
      <c r="V101" s="3980"/>
      <c r="W101" s="3871"/>
    </row>
    <row r="102" spans="1:23">
      <c r="A102" s="2310"/>
      <c r="B102" s="2310"/>
      <c r="C102" s="2310"/>
      <c r="D102" s="2310"/>
      <c r="E102" s="2310"/>
      <c r="F102" s="2310"/>
      <c r="G102" s="2311"/>
      <c r="H102" s="2311"/>
      <c r="I102" s="2312"/>
      <c r="J102" s="1930"/>
      <c r="K102" s="1930"/>
      <c r="L102" s="1930"/>
      <c r="M102" s="1930"/>
      <c r="N102" s="1930"/>
      <c r="O102" s="1930"/>
      <c r="P102" s="1930"/>
      <c r="Q102" s="1919"/>
      <c r="R102" s="1919"/>
      <c r="S102" s="3952"/>
      <c r="T102" s="3871"/>
      <c r="U102" s="3871"/>
      <c r="V102" s="3980"/>
      <c r="W102" s="3871"/>
    </row>
    <row r="103" spans="1:23">
      <c r="A103" s="1922" t="s">
        <v>2477</v>
      </c>
      <c r="B103" s="2310"/>
      <c r="C103" s="2310"/>
      <c r="D103" s="2310"/>
      <c r="E103" s="2310"/>
      <c r="F103" s="2310"/>
      <c r="G103" s="2311"/>
      <c r="H103" s="2311"/>
      <c r="I103" s="2312"/>
      <c r="J103" s="1930"/>
      <c r="K103" s="1930"/>
      <c r="L103" s="1930"/>
      <c r="M103" s="1930"/>
      <c r="N103" s="1930"/>
      <c r="O103" s="1930"/>
      <c r="P103" s="1930"/>
      <c r="Q103" s="1919"/>
      <c r="R103" s="1919"/>
      <c r="S103" s="3952"/>
      <c r="T103" s="3872"/>
      <c r="U103" s="3872"/>
      <c r="V103" s="3981"/>
      <c r="W103" s="3872"/>
    </row>
    <row r="104" spans="1:23">
      <c r="A104" s="4020"/>
      <c r="B104" s="4021"/>
      <c r="C104" s="4022"/>
      <c r="D104" s="3919" t="s">
        <v>2483</v>
      </c>
      <c r="E104" s="3920"/>
      <c r="F104" s="3920"/>
      <c r="G104" s="3919" t="s">
        <v>2491</v>
      </c>
      <c r="H104" s="3920"/>
      <c r="I104" s="2318" t="s">
        <v>2487</v>
      </c>
      <c r="J104" s="2319" t="s">
        <v>2485</v>
      </c>
      <c r="K104" s="1930"/>
      <c r="L104" s="1930"/>
      <c r="M104" s="1930"/>
      <c r="N104" s="1930"/>
      <c r="O104" s="1399"/>
      <c r="P104" s="1919"/>
      <c r="Q104" s="1919"/>
      <c r="R104" s="1399"/>
      <c r="S104" s="1399"/>
      <c r="T104" s="1399"/>
      <c r="U104" s="1399"/>
      <c r="V104" s="1399"/>
      <c r="W104" s="1920"/>
    </row>
    <row r="105" spans="1:23">
      <c r="A105" s="4010"/>
      <c r="B105" s="4023"/>
      <c r="C105" s="4024"/>
      <c r="D105" s="4025"/>
      <c r="E105" s="4026"/>
      <c r="F105" s="4026"/>
      <c r="G105" s="4027"/>
      <c r="H105" s="4028"/>
      <c r="I105" s="2348" t="s">
        <v>1049</v>
      </c>
      <c r="J105" s="2325"/>
      <c r="K105" s="1930"/>
      <c r="L105" s="1930"/>
      <c r="M105" s="1930"/>
      <c r="N105" s="1930"/>
      <c r="O105" s="1399"/>
      <c r="P105" s="1919"/>
      <c r="Q105" s="1919"/>
      <c r="R105" s="1399"/>
      <c r="S105" s="1399"/>
      <c r="T105" s="1399"/>
      <c r="U105" s="1399"/>
      <c r="V105" s="1399"/>
      <c r="W105" s="1920"/>
    </row>
    <row r="106" spans="1:23">
      <c r="A106" s="4005" t="s">
        <v>1925</v>
      </c>
      <c r="B106" s="4006"/>
      <c r="C106" s="4007"/>
      <c r="D106" s="4008"/>
      <c r="E106" s="4009"/>
      <c r="F106" s="4009"/>
      <c r="G106" s="3913"/>
      <c r="H106" s="3918"/>
      <c r="I106" s="2339" t="s">
        <v>1049</v>
      </c>
      <c r="J106" s="2327"/>
      <c r="K106" s="1933"/>
      <c r="L106" s="1933"/>
      <c r="M106" s="1933"/>
      <c r="N106" s="1933"/>
      <c r="O106" s="1399"/>
      <c r="P106" s="1919"/>
      <c r="Q106" s="1919"/>
      <c r="R106" s="1399"/>
      <c r="S106" s="1399"/>
      <c r="T106" s="1399"/>
      <c r="U106" s="1399"/>
      <c r="V106" s="1399"/>
      <c r="W106" s="1920"/>
    </row>
    <row r="107" spans="1:23">
      <c r="A107" s="4010"/>
      <c r="B107" s="4012" t="s">
        <v>2475</v>
      </c>
      <c r="C107" s="4013"/>
      <c r="D107" s="4014"/>
      <c r="E107" s="4015"/>
      <c r="F107" s="4015"/>
      <c r="G107" s="4016"/>
      <c r="H107" s="4017"/>
      <c r="I107" s="2349" t="s">
        <v>1049</v>
      </c>
      <c r="J107" s="2325"/>
      <c r="K107" s="1930"/>
      <c r="L107" s="1930"/>
      <c r="M107" s="1930"/>
      <c r="N107" s="1930"/>
      <c r="O107" s="1399"/>
      <c r="P107" s="1919"/>
      <c r="Q107" s="1919"/>
      <c r="R107" s="1399"/>
      <c r="S107" s="1399"/>
      <c r="T107" s="1399"/>
      <c r="U107" s="1399"/>
      <c r="V107" s="1399"/>
      <c r="W107" s="1920"/>
    </row>
    <row r="108" spans="1:23">
      <c r="A108" s="4010"/>
      <c r="B108" s="3937"/>
      <c r="C108" s="3938"/>
      <c r="D108" s="4008"/>
      <c r="E108" s="4009"/>
      <c r="F108" s="4009"/>
      <c r="G108" s="3913"/>
      <c r="H108" s="3918"/>
      <c r="I108" s="2339" t="s">
        <v>1049</v>
      </c>
      <c r="J108" s="2327"/>
      <c r="K108" s="1933"/>
      <c r="L108" s="1933"/>
      <c r="M108" s="1933"/>
      <c r="N108" s="1933"/>
      <c r="O108" s="1933"/>
      <c r="P108" s="1930"/>
      <c r="Q108" s="1919"/>
      <c r="R108" s="1919"/>
      <c r="S108" s="3952"/>
      <c r="T108" s="3870" t="s">
        <v>1919</v>
      </c>
      <c r="U108" s="1932"/>
      <c r="V108" s="3870" t="s">
        <v>1919</v>
      </c>
      <c r="W108" s="3870" t="s">
        <v>1919</v>
      </c>
    </row>
    <row r="109" spans="1:23" ht="13.5" thickBot="1">
      <c r="A109" s="4011"/>
      <c r="B109" s="4018"/>
      <c r="C109" s="4019"/>
      <c r="D109" s="3947" t="s">
        <v>2490</v>
      </c>
      <c r="E109" s="3948"/>
      <c r="F109" s="3948"/>
      <c r="G109" s="3948"/>
      <c r="H109" s="3948"/>
      <c r="I109" s="2323"/>
      <c r="J109" s="2512">
        <f>SUM(J107:J108)</f>
        <v>0</v>
      </c>
      <c r="K109" s="1930"/>
      <c r="L109" s="1930"/>
      <c r="M109" s="1930"/>
      <c r="N109" s="1930"/>
      <c r="O109" s="1930"/>
      <c r="P109" s="1930"/>
      <c r="Q109" s="1919"/>
      <c r="R109" s="1919"/>
      <c r="S109" s="3952"/>
      <c r="T109" s="3871"/>
      <c r="U109" s="1932"/>
      <c r="V109" s="3871"/>
      <c r="W109" s="3871"/>
    </row>
    <row r="110" spans="1:23" ht="13.5" thickTop="1">
      <c r="A110" s="3936" t="s">
        <v>2489</v>
      </c>
      <c r="B110" s="3950"/>
      <c r="C110" s="3950"/>
      <c r="D110" s="3950"/>
      <c r="E110" s="3950"/>
      <c r="F110" s="3950"/>
      <c r="G110" s="3950"/>
      <c r="H110" s="3951"/>
      <c r="I110" s="2324"/>
      <c r="J110" s="2510">
        <f>SUM(J105:J106)</f>
        <v>0</v>
      </c>
      <c r="K110" s="1930"/>
      <c r="L110" s="1930"/>
      <c r="M110" s="1930"/>
      <c r="N110" s="1930"/>
      <c r="O110" s="1399"/>
      <c r="P110" s="1919"/>
      <c r="Q110" s="1919"/>
      <c r="R110" s="1399"/>
      <c r="S110" s="3952"/>
      <c r="T110" s="3871"/>
      <c r="U110" s="1399"/>
      <c r="V110" s="3871"/>
      <c r="W110" s="3871"/>
    </row>
    <row r="111" spans="1:23">
      <c r="A111" s="2310"/>
      <c r="B111" s="2310"/>
      <c r="C111" s="2310"/>
      <c r="D111" s="2310"/>
      <c r="E111" s="2310"/>
      <c r="F111" s="2310"/>
      <c r="G111" s="2311"/>
      <c r="H111" s="2311"/>
      <c r="I111" s="2311"/>
      <c r="J111" s="1930"/>
      <c r="K111" s="1930"/>
      <c r="L111" s="1930"/>
      <c r="M111" s="1930"/>
      <c r="N111" s="1930"/>
      <c r="O111" s="1399"/>
      <c r="P111" s="1919"/>
      <c r="Q111" s="1919"/>
      <c r="R111" s="1399"/>
      <c r="S111" s="3952"/>
      <c r="T111" s="3871"/>
      <c r="U111" s="1399"/>
      <c r="V111" s="3871"/>
      <c r="W111" s="3871"/>
    </row>
    <row r="112" spans="1:23">
      <c r="A112" s="1922" t="s">
        <v>2478</v>
      </c>
      <c r="B112" s="2310"/>
      <c r="C112" s="2310"/>
      <c r="D112" s="2310"/>
      <c r="E112" s="2310"/>
      <c r="F112" s="2310"/>
      <c r="G112" s="2311"/>
      <c r="H112" s="2311"/>
      <c r="I112" s="2312"/>
      <c r="J112" s="1930"/>
      <c r="K112" s="1930"/>
      <c r="L112" s="1930"/>
      <c r="M112" s="1930"/>
      <c r="N112" s="1930"/>
      <c r="O112" s="1399"/>
      <c r="P112" s="1919"/>
      <c r="Q112" s="1919"/>
      <c r="R112" s="1399"/>
      <c r="S112" s="3952"/>
      <c r="T112" s="3871"/>
      <c r="U112" s="1399"/>
      <c r="V112" s="3871"/>
      <c r="W112" s="3871"/>
    </row>
    <row r="113" spans="1:35">
      <c r="A113" s="3919" t="s">
        <v>2483</v>
      </c>
      <c r="B113" s="3920"/>
      <c r="C113" s="3920"/>
      <c r="D113" s="3920"/>
      <c r="E113" s="3920"/>
      <c r="F113" s="3925"/>
      <c r="G113" s="3920" t="s">
        <v>2491</v>
      </c>
      <c r="H113" s="3920"/>
      <c r="I113" s="2318" t="s">
        <v>2487</v>
      </c>
      <c r="J113" s="2319" t="s">
        <v>2492</v>
      </c>
      <c r="K113" s="1933"/>
      <c r="L113" s="1933"/>
      <c r="M113" s="1933"/>
      <c r="N113" s="1933"/>
      <c r="O113" s="1399"/>
      <c r="P113" s="1919"/>
      <c r="Q113" s="1919"/>
      <c r="R113" s="1399"/>
      <c r="S113" s="3952"/>
      <c r="T113" s="3871"/>
      <c r="U113" s="1399"/>
      <c r="V113" s="3871"/>
      <c r="W113" s="3871"/>
    </row>
    <row r="114" spans="1:35">
      <c r="A114" s="3923"/>
      <c r="B114" s="3924"/>
      <c r="C114" s="3924"/>
      <c r="D114" s="3924"/>
      <c r="E114" s="3924"/>
      <c r="F114" s="3926"/>
      <c r="G114" s="2329"/>
      <c r="H114" s="2329"/>
      <c r="I114" s="2350" t="s">
        <v>1049</v>
      </c>
      <c r="J114" s="2331"/>
      <c r="K114" s="1933"/>
      <c r="L114" s="1933"/>
      <c r="M114" s="1933"/>
      <c r="N114" s="1933"/>
      <c r="O114" s="1933"/>
      <c r="P114" s="1930"/>
      <c r="Q114" s="1919"/>
      <c r="R114" s="1919"/>
      <c r="S114" s="3952"/>
      <c r="T114" s="3871"/>
      <c r="U114" s="1932"/>
      <c r="V114" s="3871"/>
      <c r="W114" s="3871"/>
    </row>
    <row r="115" spans="1:35" s="1399" customFormat="1" ht="13.5" thickBot="1">
      <c r="A115" s="4004"/>
      <c r="B115" s="3929"/>
      <c r="C115" s="3929"/>
      <c r="D115" s="3929"/>
      <c r="E115" s="3929"/>
      <c r="F115" s="3930"/>
      <c r="G115" s="3931"/>
      <c r="H115" s="3931"/>
      <c r="I115" s="2347" t="s">
        <v>1049</v>
      </c>
      <c r="J115" s="2315"/>
      <c r="K115" s="1933"/>
      <c r="L115" s="1933"/>
      <c r="M115" s="1933"/>
      <c r="N115" s="1933"/>
      <c r="P115" s="1919"/>
      <c r="Q115" s="1919"/>
      <c r="S115" s="3952"/>
      <c r="T115" s="3871"/>
      <c r="V115" s="3871"/>
      <c r="W115" s="3871"/>
      <c r="Y115" s="1921"/>
      <c r="AA115" s="1403"/>
      <c r="AB115" s="1403"/>
      <c r="AC115" s="1404"/>
      <c r="AD115" s="1404"/>
      <c r="AE115" s="1404"/>
      <c r="AF115" s="1404"/>
      <c r="AG115" s="1404"/>
      <c r="AH115" s="1404"/>
      <c r="AI115" s="1404"/>
    </row>
    <row r="116" spans="1:35" s="1399" customFormat="1" ht="13.5" thickTop="1">
      <c r="A116" s="3915" t="s">
        <v>2489</v>
      </c>
      <c r="B116" s="3916"/>
      <c r="C116" s="3916"/>
      <c r="D116" s="3916"/>
      <c r="E116" s="3916"/>
      <c r="F116" s="3916"/>
      <c r="G116" s="3916"/>
      <c r="H116" s="3917"/>
      <c r="I116" s="2324"/>
      <c r="J116" s="2510">
        <f>SUM(J113:J115)</f>
        <v>0</v>
      </c>
      <c r="K116" s="1933"/>
      <c r="L116" s="1933"/>
      <c r="M116" s="1933"/>
      <c r="N116" s="1933"/>
      <c r="O116" s="1933"/>
      <c r="P116" s="1930"/>
      <c r="Q116" s="1919"/>
      <c r="R116" s="1919"/>
      <c r="S116" s="3952"/>
      <c r="T116" s="3871"/>
      <c r="U116" s="1932"/>
      <c r="V116" s="3871"/>
      <c r="W116" s="3871"/>
      <c r="Y116" s="1921"/>
      <c r="AA116" s="1403"/>
      <c r="AB116" s="1403"/>
      <c r="AC116" s="1404"/>
      <c r="AD116" s="1404"/>
      <c r="AE116" s="1404"/>
      <c r="AF116" s="1404"/>
      <c r="AG116" s="1404"/>
      <c r="AH116" s="1404"/>
      <c r="AI116" s="1404"/>
    </row>
    <row r="117" spans="1:35" s="1399" customFormat="1">
      <c r="A117" s="2310"/>
      <c r="B117" s="2310"/>
      <c r="C117" s="2310"/>
      <c r="D117" s="2310"/>
      <c r="E117" s="2310"/>
      <c r="F117" s="2310"/>
      <c r="G117" s="2311"/>
      <c r="H117" s="2311"/>
      <c r="I117" s="2311"/>
      <c r="J117" s="2312"/>
      <c r="K117" s="1930"/>
      <c r="L117" s="1930"/>
      <c r="M117" s="1930"/>
      <c r="N117" s="1930"/>
      <c r="O117" s="1933"/>
      <c r="P117" s="1933"/>
      <c r="Q117" s="1919"/>
      <c r="R117" s="1919"/>
      <c r="S117" s="3952"/>
      <c r="T117" s="3871"/>
      <c r="U117" s="1932"/>
      <c r="V117" s="3871"/>
      <c r="W117" s="3871"/>
      <c r="Y117" s="1921"/>
      <c r="AA117" s="1403"/>
      <c r="AB117" s="1403"/>
      <c r="AC117" s="1404"/>
      <c r="AD117" s="1404"/>
      <c r="AE117" s="1404"/>
      <c r="AF117" s="1404"/>
      <c r="AG117" s="1404"/>
      <c r="AH117" s="1404"/>
      <c r="AI117" s="1404"/>
    </row>
    <row r="118" spans="1:35" s="1399" customFormat="1" ht="14.5" customHeight="1">
      <c r="A118" s="1922" t="s">
        <v>2479</v>
      </c>
      <c r="B118" s="2310"/>
      <c r="C118" s="2310"/>
      <c r="D118" s="2310"/>
      <c r="E118" s="2310"/>
      <c r="F118" s="2310"/>
      <c r="G118" s="2311"/>
      <c r="H118" s="2311"/>
      <c r="I118" s="2311"/>
      <c r="J118" s="2312"/>
      <c r="K118" s="1930"/>
      <c r="L118" s="1930"/>
      <c r="M118" s="1930"/>
      <c r="N118" s="1930"/>
      <c r="O118" s="1930"/>
      <c r="P118" s="1930"/>
      <c r="Q118" s="1919"/>
      <c r="R118" s="1919"/>
      <c r="S118" s="3952"/>
      <c r="T118" s="3871"/>
      <c r="U118" s="1932"/>
      <c r="V118" s="3871"/>
      <c r="W118" s="3871"/>
      <c r="X118" s="234"/>
      <c r="Y118" s="1921"/>
      <c r="AA118" s="1403"/>
      <c r="AB118" s="1403"/>
      <c r="AC118" s="1404"/>
      <c r="AD118" s="1404"/>
      <c r="AE118" s="1404"/>
      <c r="AF118" s="1404"/>
      <c r="AG118" s="1404"/>
      <c r="AH118" s="1404"/>
      <c r="AI118" s="1404"/>
    </row>
    <row r="119" spans="1:35" s="1399" customFormat="1">
      <c r="A119" s="3987" t="s">
        <v>1931</v>
      </c>
      <c r="B119" s="3988"/>
      <c r="C119" s="3993" t="s">
        <v>1932</v>
      </c>
      <c r="D119" s="3996" t="s">
        <v>2483</v>
      </c>
      <c r="E119" s="3996"/>
      <c r="F119" s="3996"/>
      <c r="G119" s="3997" t="s">
        <v>2491</v>
      </c>
      <c r="H119" s="3996"/>
      <c r="I119" s="2334" t="s">
        <v>2487</v>
      </c>
      <c r="J119" s="2335" t="s">
        <v>2493</v>
      </c>
      <c r="K119" s="1930"/>
      <c r="L119" s="1930"/>
      <c r="M119" s="1930"/>
      <c r="N119" s="1930"/>
      <c r="O119" s="1930"/>
      <c r="P119" s="1930"/>
      <c r="Q119" s="1919"/>
      <c r="R119" s="1919"/>
      <c r="S119" s="3952"/>
      <c r="T119" s="3871"/>
      <c r="U119" s="1932"/>
      <c r="V119" s="3871"/>
      <c r="W119" s="3871"/>
      <c r="X119" s="234"/>
      <c r="Y119" s="1928" t="s">
        <v>1920</v>
      </c>
      <c r="Z119" s="1929"/>
      <c r="AA119" s="1929"/>
      <c r="AB119" s="1929"/>
      <c r="AC119" s="1404"/>
      <c r="AD119" s="1404"/>
      <c r="AE119" s="1404"/>
      <c r="AF119" s="1404"/>
      <c r="AG119" s="1404"/>
      <c r="AH119" s="1404"/>
      <c r="AI119" s="1404"/>
    </row>
    <row r="120" spans="1:35" s="1399" customFormat="1" ht="13.5" customHeight="1">
      <c r="A120" s="3989"/>
      <c r="B120" s="3990"/>
      <c r="C120" s="3994"/>
      <c r="D120" s="3926"/>
      <c r="E120" s="3998"/>
      <c r="F120" s="3998"/>
      <c r="G120" s="3999"/>
      <c r="H120" s="3999"/>
      <c r="I120" s="2337" t="s">
        <v>1049</v>
      </c>
      <c r="J120" s="2338"/>
      <c r="K120" s="1933"/>
      <c r="L120" s="1933"/>
      <c r="M120" s="1933"/>
      <c r="N120" s="1933"/>
      <c r="P120" s="1919"/>
      <c r="Q120" s="1919"/>
      <c r="S120" s="3952"/>
      <c r="T120" s="3871"/>
      <c r="V120" s="3871"/>
      <c r="W120" s="3871"/>
      <c r="X120" s="234"/>
      <c r="Y120" s="1931" t="s">
        <v>1921</v>
      </c>
      <c r="Z120" s="1929"/>
      <c r="AA120" s="1929"/>
      <c r="AC120" s="1404"/>
      <c r="AD120" s="1404"/>
      <c r="AE120" s="1404"/>
      <c r="AF120" s="1404"/>
      <c r="AG120" s="1404"/>
      <c r="AH120" s="1404"/>
      <c r="AI120" s="1404"/>
    </row>
    <row r="121" spans="1:35" s="1399" customFormat="1">
      <c r="A121" s="3989"/>
      <c r="B121" s="3990"/>
      <c r="C121" s="3995"/>
      <c r="D121" s="4000"/>
      <c r="E121" s="4001"/>
      <c r="F121" s="4001"/>
      <c r="G121" s="4002"/>
      <c r="H121" s="4002"/>
      <c r="I121" s="2339" t="s">
        <v>1049</v>
      </c>
      <c r="J121" s="2340"/>
      <c r="K121" s="1933"/>
      <c r="L121" s="1933"/>
      <c r="M121" s="1933"/>
      <c r="N121" s="1933"/>
      <c r="P121" s="1919"/>
      <c r="Q121" s="1919"/>
      <c r="S121" s="3952"/>
      <c r="T121" s="3871"/>
      <c r="V121" s="3871"/>
      <c r="W121" s="3871"/>
      <c r="X121" s="234"/>
      <c r="Y121" s="1931" t="s">
        <v>1922</v>
      </c>
      <c r="Z121" s="1929"/>
      <c r="AA121" s="1929"/>
      <c r="AC121" s="1404"/>
      <c r="AD121" s="1404"/>
      <c r="AE121" s="1404"/>
      <c r="AF121" s="1404"/>
      <c r="AG121" s="1404"/>
      <c r="AH121" s="1404"/>
      <c r="AI121" s="1404"/>
    </row>
    <row r="122" spans="1:35" s="1399" customFormat="1" ht="14.5" customHeight="1">
      <c r="A122" s="3989"/>
      <c r="B122" s="3990"/>
      <c r="C122" s="3993" t="s">
        <v>1933</v>
      </c>
      <c r="D122" s="3925" t="s">
        <v>2483</v>
      </c>
      <c r="E122" s="3982"/>
      <c r="F122" s="3982"/>
      <c r="G122" s="3982" t="s">
        <v>2491</v>
      </c>
      <c r="H122" s="3982"/>
      <c r="I122" s="2334" t="s">
        <v>2487</v>
      </c>
      <c r="J122" s="2351" t="s">
        <v>2494</v>
      </c>
      <c r="K122" s="1933"/>
      <c r="L122" s="1933"/>
      <c r="M122" s="1933"/>
      <c r="N122" s="1933"/>
      <c r="P122" s="1919"/>
      <c r="Q122" s="1919"/>
      <c r="S122" s="3952"/>
      <c r="T122" s="3871"/>
      <c r="V122" s="3871"/>
      <c r="W122" s="3871"/>
      <c r="X122" s="1920"/>
      <c r="Y122" s="1929" t="s">
        <v>1923</v>
      </c>
      <c r="Z122" s="1929"/>
      <c r="AC122" s="1404"/>
      <c r="AD122" s="1404"/>
      <c r="AE122" s="1404"/>
      <c r="AF122" s="1404"/>
      <c r="AG122" s="1404"/>
      <c r="AH122" s="1404"/>
      <c r="AI122" s="1404"/>
    </row>
    <row r="123" spans="1:35" s="1399" customFormat="1">
      <c r="A123" s="3989"/>
      <c r="B123" s="3990"/>
      <c r="C123" s="3994"/>
      <c r="D123" s="3924"/>
      <c r="E123" s="3924"/>
      <c r="F123" s="3924"/>
      <c r="G123" s="3983"/>
      <c r="H123" s="3984"/>
      <c r="I123" s="2337" t="s">
        <v>1049</v>
      </c>
      <c r="J123" s="2341"/>
      <c r="K123" s="1933"/>
      <c r="L123" s="1933"/>
      <c r="M123" s="1933"/>
      <c r="N123" s="1933"/>
      <c r="P123" s="1919"/>
      <c r="Q123" s="1919"/>
      <c r="S123" s="3952"/>
      <c r="T123" s="3871"/>
      <c r="V123" s="3871"/>
      <c r="W123" s="3871"/>
      <c r="X123" s="1929"/>
      <c r="Y123" s="1929"/>
      <c r="AB123" s="1404"/>
      <c r="AC123" s="1404"/>
      <c r="AD123" s="1404"/>
      <c r="AE123" s="1404"/>
      <c r="AF123" s="1404"/>
      <c r="AG123" s="1404"/>
      <c r="AH123" s="1404"/>
    </row>
    <row r="124" spans="1:35" s="1399" customFormat="1">
      <c r="A124" s="3989"/>
      <c r="B124" s="3990"/>
      <c r="C124" s="3994"/>
      <c r="D124" s="3960"/>
      <c r="E124" s="3960"/>
      <c r="F124" s="3960"/>
      <c r="G124" s="3985"/>
      <c r="H124" s="3986"/>
      <c r="I124" s="2342" t="s">
        <v>1049</v>
      </c>
      <c r="J124" s="2340"/>
      <c r="K124" s="1933"/>
      <c r="L124" s="1933"/>
      <c r="M124" s="1933"/>
      <c r="N124" s="1933"/>
      <c r="O124" s="234"/>
      <c r="P124" s="234"/>
      <c r="Q124" s="234"/>
      <c r="R124" s="234"/>
      <c r="S124" s="3952"/>
      <c r="T124" s="3871"/>
      <c r="U124" s="234"/>
      <c r="V124" s="3871"/>
      <c r="W124" s="3871"/>
      <c r="X124" s="1929"/>
      <c r="Y124" s="1929"/>
      <c r="AB124" s="1404"/>
      <c r="AC124" s="1404"/>
      <c r="AD124" s="1404"/>
      <c r="AE124" s="1404"/>
      <c r="AF124" s="1404"/>
      <c r="AG124" s="1404"/>
      <c r="AH124" s="1404"/>
    </row>
    <row r="125" spans="1:35" s="1399" customFormat="1" ht="13.5" thickBot="1">
      <c r="A125" s="3991"/>
      <c r="B125" s="3992"/>
      <c r="C125" s="4003"/>
      <c r="D125" s="3948" t="s">
        <v>2490</v>
      </c>
      <c r="E125" s="3948"/>
      <c r="F125" s="3948"/>
      <c r="G125" s="3948"/>
      <c r="H125" s="3948"/>
      <c r="I125" s="2344"/>
      <c r="J125" s="2514">
        <f>SUM(J123:J124)</f>
        <v>0</v>
      </c>
      <c r="K125" s="1933"/>
      <c r="L125" s="1933"/>
      <c r="M125" s="1933"/>
      <c r="N125" s="1933"/>
      <c r="O125" s="234"/>
      <c r="P125" s="234"/>
      <c r="Q125" s="234"/>
      <c r="R125" s="234"/>
      <c r="S125" s="3952"/>
      <c r="T125" s="3871"/>
      <c r="U125" s="234"/>
      <c r="V125" s="3871"/>
      <c r="W125" s="3871"/>
      <c r="X125" s="1920"/>
      <c r="Y125" s="1929"/>
      <c r="Z125" s="1929"/>
      <c r="AC125" s="1404"/>
      <c r="AD125" s="1404"/>
      <c r="AE125" s="1404"/>
      <c r="AF125" s="1404"/>
      <c r="AG125" s="1404"/>
      <c r="AH125" s="1404"/>
      <c r="AI125" s="1404"/>
    </row>
    <row r="126" spans="1:35" s="1399" customFormat="1" ht="13.5" thickTop="1">
      <c r="A126" s="3915" t="s">
        <v>2489</v>
      </c>
      <c r="B126" s="3916"/>
      <c r="C126" s="3916"/>
      <c r="D126" s="3916"/>
      <c r="E126" s="3916"/>
      <c r="F126" s="3916"/>
      <c r="G126" s="3916"/>
      <c r="H126" s="3916"/>
      <c r="I126" s="3917"/>
      <c r="J126" s="2511">
        <f>SUM(J120:J124)</f>
        <v>0</v>
      </c>
      <c r="K126" s="1933"/>
      <c r="L126" s="1933"/>
      <c r="M126" s="1933"/>
      <c r="N126" s="1933"/>
      <c r="O126" s="234"/>
      <c r="P126" s="234"/>
      <c r="Q126" s="234"/>
      <c r="R126" s="234"/>
      <c r="S126" s="3952"/>
      <c r="T126" s="3871"/>
      <c r="U126" s="234"/>
      <c r="V126" s="3871"/>
      <c r="W126" s="3871"/>
      <c r="X126" s="1924"/>
      <c r="Y126" s="1929" t="s">
        <v>1924</v>
      </c>
      <c r="Z126" s="1929"/>
      <c r="AC126" s="1404"/>
      <c r="AD126" s="1404"/>
      <c r="AE126" s="1404"/>
      <c r="AF126" s="1404"/>
      <c r="AG126" s="1404"/>
      <c r="AH126" s="1404"/>
      <c r="AI126" s="1404"/>
    </row>
    <row r="127" spans="1:35" s="1399" customFormat="1">
      <c r="A127" s="234"/>
      <c r="B127" s="234"/>
      <c r="C127" s="234"/>
      <c r="D127" s="234"/>
      <c r="E127" s="234"/>
      <c r="F127" s="275"/>
      <c r="G127" s="278"/>
      <c r="H127" s="275"/>
      <c r="I127" s="275"/>
      <c r="J127" s="275"/>
      <c r="K127" s="274"/>
      <c r="L127" s="274"/>
      <c r="M127" s="234"/>
      <c r="N127" s="1933"/>
      <c r="O127" s="234"/>
      <c r="P127" s="234"/>
      <c r="Q127" s="234"/>
      <c r="R127" s="234"/>
      <c r="S127" s="3952"/>
      <c r="T127" s="3871"/>
      <c r="U127" s="234"/>
      <c r="V127" s="3871"/>
      <c r="W127" s="3871"/>
      <c r="Y127" s="1929" t="s">
        <v>1926</v>
      </c>
      <c r="Z127" s="1929"/>
      <c r="AC127" s="1404"/>
      <c r="AD127" s="1404"/>
      <c r="AE127" s="1404"/>
      <c r="AF127" s="1404"/>
      <c r="AG127" s="1404"/>
      <c r="AH127" s="1404"/>
      <c r="AI127" s="1404"/>
    </row>
    <row r="128" spans="1:35" s="1399" customFormat="1" ht="13.5" customHeight="1">
      <c r="A128" s="1918" t="s">
        <v>2482</v>
      </c>
      <c r="B128" s="178"/>
      <c r="C128" s="178"/>
      <c r="D128" s="178"/>
      <c r="E128" s="178"/>
      <c r="F128" s="178"/>
      <c r="G128" s="178"/>
      <c r="H128" s="178"/>
      <c r="I128" s="178"/>
      <c r="J128" s="178"/>
      <c r="K128" s="178"/>
      <c r="L128" s="178"/>
      <c r="M128" s="178"/>
      <c r="N128" s="1933"/>
      <c r="O128" s="1933"/>
      <c r="P128" s="1930"/>
      <c r="Q128" s="1919"/>
      <c r="R128" s="1919"/>
      <c r="S128" s="3952"/>
      <c r="T128" s="3871"/>
      <c r="U128" s="1932"/>
      <c r="V128" s="3871"/>
      <c r="W128" s="3871"/>
      <c r="Y128" s="1931" t="s">
        <v>1927</v>
      </c>
      <c r="Z128" s="1929"/>
      <c r="AA128" s="1929"/>
      <c r="AC128" s="1404"/>
      <c r="AD128" s="1404"/>
      <c r="AE128" s="1404"/>
      <c r="AF128" s="1404"/>
      <c r="AG128" s="1404"/>
      <c r="AH128" s="1404"/>
      <c r="AI128" s="1404"/>
    </row>
    <row r="129" spans="1:35" s="1399" customFormat="1">
      <c r="A129" s="1922" t="s">
        <v>2476</v>
      </c>
      <c r="B129" s="178"/>
      <c r="C129" s="178"/>
      <c r="D129" s="178"/>
      <c r="E129" s="178"/>
      <c r="F129" s="178"/>
      <c r="G129" s="178"/>
      <c r="H129" s="178"/>
      <c r="I129" s="178"/>
      <c r="J129" s="178" t="s">
        <v>2486</v>
      </c>
      <c r="K129" s="178"/>
      <c r="L129" s="178"/>
      <c r="M129" s="178"/>
      <c r="N129" s="178"/>
      <c r="O129" s="1933"/>
      <c r="P129" s="1930"/>
      <c r="Q129" s="1919"/>
      <c r="R129" s="1919"/>
      <c r="S129" s="3952"/>
      <c r="T129" s="3871"/>
      <c r="U129" s="1926"/>
      <c r="V129" s="3871"/>
      <c r="W129" s="3871"/>
      <c r="Y129" s="1929" t="s">
        <v>1928</v>
      </c>
      <c r="Z129" s="1929"/>
      <c r="AC129" s="1404"/>
      <c r="AD129" s="1404"/>
      <c r="AE129" s="1404"/>
      <c r="AF129" s="1404"/>
      <c r="AG129" s="1404"/>
      <c r="AH129" s="1404"/>
      <c r="AI129" s="1404"/>
    </row>
    <row r="130" spans="1:35" s="1399" customFormat="1" ht="13.9" customHeight="1">
      <c r="A130" s="3968" t="s">
        <v>2483</v>
      </c>
      <c r="B130" s="3969"/>
      <c r="C130" s="3969"/>
      <c r="D130" s="3969"/>
      <c r="E130" s="3969"/>
      <c r="F130" s="3969"/>
      <c r="G130" s="3969"/>
      <c r="H130" s="3969"/>
      <c r="I130" s="2318" t="s">
        <v>2487</v>
      </c>
      <c r="J130" s="2319" t="s">
        <v>2488</v>
      </c>
      <c r="K130" s="1925"/>
      <c r="L130" s="1925"/>
      <c r="M130" s="1925"/>
      <c r="N130" s="1925"/>
      <c r="O130" s="1933"/>
      <c r="P130" s="1930"/>
      <c r="Q130" s="1919"/>
      <c r="R130" s="1919"/>
      <c r="S130" s="3952"/>
      <c r="T130" s="3871"/>
      <c r="U130" s="1926"/>
      <c r="V130" s="3871"/>
      <c r="W130" s="3871"/>
      <c r="Y130" s="1931" t="s">
        <v>1929</v>
      </c>
      <c r="Z130" s="1929"/>
      <c r="AA130" s="1929"/>
      <c r="AC130" s="1404"/>
      <c r="AD130" s="1404"/>
      <c r="AE130" s="1404"/>
      <c r="AF130" s="1404"/>
      <c r="AG130" s="1404"/>
      <c r="AH130" s="1404"/>
      <c r="AI130" s="1404"/>
    </row>
    <row r="131" spans="1:35" s="1399" customFormat="1" ht="13.9" customHeight="1">
      <c r="A131" s="3953" t="s">
        <v>2484</v>
      </c>
      <c r="B131" s="3954"/>
      <c r="C131" s="3954"/>
      <c r="D131" s="3923" t="s">
        <v>2506</v>
      </c>
      <c r="E131" s="3924"/>
      <c r="F131" s="3924"/>
      <c r="G131" s="3924"/>
      <c r="H131" s="3924"/>
      <c r="I131" s="2330"/>
      <c r="J131" s="2331"/>
      <c r="K131" s="1927"/>
      <c r="L131" s="1927"/>
      <c r="M131" s="1927"/>
      <c r="N131" s="1927"/>
      <c r="O131" s="1930"/>
      <c r="Q131" s="1919"/>
      <c r="R131" s="1919"/>
      <c r="S131" s="3952"/>
      <c r="T131" s="3871"/>
      <c r="V131" s="3871"/>
      <c r="W131" s="3871"/>
      <c r="Y131" s="1929" t="s">
        <v>1930</v>
      </c>
      <c r="Z131" s="1929"/>
      <c r="AC131" s="1404"/>
      <c r="AD131" s="1404"/>
      <c r="AE131" s="1404"/>
      <c r="AF131" s="1404"/>
      <c r="AG131" s="1404"/>
      <c r="AH131" s="1404"/>
      <c r="AI131" s="1404"/>
    </row>
    <row r="132" spans="1:35" s="1399" customFormat="1" ht="13.15" customHeight="1">
      <c r="A132" s="3955"/>
      <c r="B132" s="3956"/>
      <c r="C132" s="3956"/>
      <c r="D132" s="3959" t="s">
        <v>2507</v>
      </c>
      <c r="E132" s="3960"/>
      <c r="F132" s="3960"/>
      <c r="G132" s="3960"/>
      <c r="H132" s="3960"/>
      <c r="I132" s="2326"/>
      <c r="J132" s="2327"/>
      <c r="K132" s="1930"/>
      <c r="L132" s="1930"/>
      <c r="M132" s="1930"/>
      <c r="N132" s="1930"/>
      <c r="O132" s="1930"/>
      <c r="Q132" s="1919"/>
      <c r="R132" s="1919"/>
      <c r="S132" s="3952"/>
      <c r="T132" s="3871"/>
      <c r="V132" s="3871"/>
      <c r="W132" s="3871"/>
      <c r="X132" s="1929"/>
      <c r="Y132" s="1929"/>
      <c r="AB132" s="1404"/>
      <c r="AC132" s="1404"/>
      <c r="AD132" s="1404"/>
      <c r="AE132" s="1404"/>
      <c r="AF132" s="1404"/>
      <c r="AG132" s="1404"/>
      <c r="AH132" s="1404"/>
    </row>
    <row r="133" spans="1:35" s="1399" customFormat="1">
      <c r="A133" s="3955"/>
      <c r="B133" s="3956"/>
      <c r="C133" s="3956"/>
      <c r="D133" s="3961" t="s">
        <v>2508</v>
      </c>
      <c r="E133" s="3962"/>
      <c r="F133" s="3962"/>
      <c r="G133" s="3962"/>
      <c r="H133" s="3962"/>
      <c r="I133" s="2366"/>
      <c r="J133" s="2313"/>
      <c r="K133" s="1930"/>
      <c r="L133" s="1930"/>
      <c r="M133" s="1930"/>
      <c r="N133" s="1930"/>
      <c r="O133" s="234"/>
      <c r="P133" s="234"/>
      <c r="Q133" s="234"/>
      <c r="R133" s="234"/>
      <c r="S133" s="3952"/>
      <c r="T133" s="3871"/>
      <c r="U133" s="234"/>
      <c r="V133" s="3871"/>
      <c r="W133" s="3871"/>
      <c r="X133" s="1929"/>
      <c r="Y133" s="1929"/>
      <c r="AB133" s="1404"/>
      <c r="AC133" s="1404"/>
      <c r="AD133" s="1404"/>
      <c r="AE133" s="1404"/>
      <c r="AF133" s="1404"/>
      <c r="AG133" s="1404"/>
      <c r="AH133" s="1404"/>
    </row>
    <row r="134" spans="1:35" s="1399" customFormat="1" ht="13.15" customHeight="1">
      <c r="A134" s="3955"/>
      <c r="B134" s="3956"/>
      <c r="C134" s="3956"/>
      <c r="D134" s="3963" t="s">
        <v>2508</v>
      </c>
      <c r="E134" s="3964"/>
      <c r="F134" s="3964"/>
      <c r="G134" s="3964"/>
      <c r="H134" s="3964"/>
      <c r="I134" s="2367"/>
      <c r="J134" s="2314"/>
      <c r="K134" s="1930"/>
      <c r="L134" s="1930"/>
      <c r="M134" s="1930"/>
      <c r="N134" s="1930"/>
      <c r="O134" s="234"/>
      <c r="P134" s="234"/>
      <c r="Q134" s="234"/>
      <c r="R134" s="234"/>
      <c r="S134" s="3952"/>
      <c r="T134" s="3871"/>
      <c r="U134" s="234"/>
      <c r="V134" s="3871"/>
      <c r="W134" s="3871"/>
      <c r="X134" s="1929"/>
      <c r="Y134" s="1929"/>
      <c r="AB134" s="1404"/>
      <c r="AC134" s="1404"/>
      <c r="AD134" s="1404"/>
      <c r="AE134" s="1404"/>
      <c r="AF134" s="1404"/>
      <c r="AG134" s="1404"/>
      <c r="AH134" s="1404"/>
    </row>
    <row r="135" spans="1:35" s="1399" customFormat="1" ht="13.5" thickBot="1">
      <c r="A135" s="3957"/>
      <c r="B135" s="3958"/>
      <c r="C135" s="3958"/>
      <c r="D135" s="3966" t="s">
        <v>2509</v>
      </c>
      <c r="E135" s="3967"/>
      <c r="F135" s="3967"/>
      <c r="G135" s="3967"/>
      <c r="H135" s="3967"/>
      <c r="I135" s="2332"/>
      <c r="J135" s="2315"/>
      <c r="K135" s="1930"/>
      <c r="L135" s="1930"/>
      <c r="M135" s="1930"/>
      <c r="N135" s="1930"/>
      <c r="O135" s="234"/>
      <c r="P135" s="234"/>
      <c r="Q135" s="234"/>
      <c r="R135" s="234"/>
      <c r="S135" s="3952"/>
      <c r="T135" s="3871"/>
      <c r="U135" s="234"/>
      <c r="V135" s="3871"/>
      <c r="W135" s="3871"/>
      <c r="X135" s="1929"/>
      <c r="Y135" s="1929"/>
      <c r="AB135" s="1404"/>
      <c r="AC135" s="1404"/>
      <c r="AD135" s="1404"/>
      <c r="AE135" s="1404"/>
      <c r="AF135" s="1404"/>
      <c r="AG135" s="1404"/>
      <c r="AH135" s="1404"/>
    </row>
    <row r="136" spans="1:35" s="1399" customFormat="1" ht="13.9" customHeight="1" thickTop="1">
      <c r="A136" s="3915" t="s">
        <v>2489</v>
      </c>
      <c r="B136" s="3916"/>
      <c r="C136" s="3916"/>
      <c r="D136" s="3916"/>
      <c r="E136" s="3916"/>
      <c r="F136" s="3916"/>
      <c r="G136" s="3916"/>
      <c r="H136" s="3917"/>
      <c r="I136" s="2365"/>
      <c r="J136" s="2513">
        <f>SUM(J131:J135)</f>
        <v>0</v>
      </c>
      <c r="K136" s="1930"/>
      <c r="L136" s="1930"/>
      <c r="M136" s="1930"/>
      <c r="N136" s="1930"/>
      <c r="O136" s="234"/>
      <c r="P136" s="234"/>
      <c r="Q136" s="234"/>
      <c r="R136" s="234"/>
      <c r="S136" s="3952"/>
      <c r="T136" s="3871"/>
      <c r="U136" s="234"/>
      <c r="V136" s="3871"/>
      <c r="W136" s="3871"/>
      <c r="Y136" s="1921"/>
      <c r="AA136" s="1403"/>
      <c r="AB136" s="1403"/>
      <c r="AC136" s="1404"/>
      <c r="AD136" s="1404"/>
      <c r="AE136" s="1404"/>
      <c r="AF136" s="1404"/>
      <c r="AG136" s="1404"/>
      <c r="AH136" s="1404"/>
      <c r="AI136" s="1404"/>
    </row>
    <row r="137" spans="1:35" s="1399" customFormat="1" ht="13.9" customHeight="1">
      <c r="A137" s="3953" t="s">
        <v>2510</v>
      </c>
      <c r="B137" s="3954"/>
      <c r="C137" s="3954"/>
      <c r="D137" s="3923" t="s">
        <v>2506</v>
      </c>
      <c r="E137" s="3924"/>
      <c r="F137" s="3924"/>
      <c r="G137" s="3924"/>
      <c r="H137" s="3924"/>
      <c r="I137" s="2330"/>
      <c r="J137" s="2331"/>
      <c r="K137" s="1927"/>
      <c r="L137" s="1927"/>
      <c r="M137" s="1927"/>
      <c r="N137" s="1927"/>
      <c r="O137" s="234"/>
      <c r="P137" s="234"/>
      <c r="Q137" s="234"/>
      <c r="R137" s="234"/>
      <c r="S137" s="3952"/>
      <c r="T137" s="3871"/>
      <c r="U137" s="234"/>
      <c r="V137" s="3871"/>
      <c r="W137" s="3871"/>
      <c r="Y137" s="1929" t="s">
        <v>1930</v>
      </c>
      <c r="Z137" s="1929"/>
      <c r="AC137" s="1404"/>
      <c r="AD137" s="1404"/>
      <c r="AE137" s="1404"/>
      <c r="AF137" s="1404"/>
      <c r="AG137" s="1404"/>
      <c r="AH137" s="1404"/>
      <c r="AI137" s="1404"/>
    </row>
    <row r="138" spans="1:35" s="1399" customFormat="1" ht="13.15" customHeight="1">
      <c r="A138" s="3955"/>
      <c r="B138" s="3956"/>
      <c r="C138" s="3956"/>
      <c r="D138" s="3959" t="s">
        <v>2507</v>
      </c>
      <c r="E138" s="3960"/>
      <c r="F138" s="3960"/>
      <c r="G138" s="3960"/>
      <c r="H138" s="3960"/>
      <c r="I138" s="2326"/>
      <c r="J138" s="2327"/>
      <c r="K138" s="1930"/>
      <c r="L138" s="1930"/>
      <c r="M138" s="1930"/>
      <c r="N138" s="1930"/>
      <c r="O138" s="234"/>
      <c r="P138" s="234"/>
      <c r="Q138" s="234"/>
      <c r="R138" s="234"/>
      <c r="S138" s="3952"/>
      <c r="T138" s="3871"/>
      <c r="U138" s="234"/>
      <c r="V138" s="3871"/>
      <c r="W138" s="3871"/>
      <c r="X138" s="1929"/>
      <c r="Y138" s="1929"/>
      <c r="AB138" s="1404"/>
      <c r="AC138" s="1404"/>
      <c r="AD138" s="1404"/>
      <c r="AE138" s="1404"/>
      <c r="AF138" s="1404"/>
      <c r="AG138" s="1404"/>
      <c r="AH138" s="1404"/>
    </row>
    <row r="139" spans="1:35" s="1399" customFormat="1">
      <c r="A139" s="3955"/>
      <c r="B139" s="3956"/>
      <c r="C139" s="3956"/>
      <c r="D139" s="3961" t="s">
        <v>2508</v>
      </c>
      <c r="E139" s="3962"/>
      <c r="F139" s="3962"/>
      <c r="G139" s="3962"/>
      <c r="H139" s="3962"/>
      <c r="I139" s="2366"/>
      <c r="J139" s="2313"/>
      <c r="K139" s="1930"/>
      <c r="L139" s="1930"/>
      <c r="M139" s="1930"/>
      <c r="N139" s="1930"/>
      <c r="O139" s="234"/>
      <c r="P139" s="234"/>
      <c r="Q139" s="234"/>
      <c r="R139" s="234"/>
      <c r="S139" s="3952"/>
      <c r="T139" s="3871"/>
      <c r="U139" s="234"/>
      <c r="V139" s="3871"/>
      <c r="W139" s="3871"/>
      <c r="X139" s="1929"/>
      <c r="Y139" s="1929"/>
      <c r="AB139" s="1404"/>
      <c r="AC139" s="1404"/>
      <c r="AD139" s="1404"/>
      <c r="AE139" s="1404"/>
      <c r="AF139" s="1404"/>
      <c r="AG139" s="1404"/>
      <c r="AH139" s="1404"/>
    </row>
    <row r="140" spans="1:35" s="1399" customFormat="1" ht="13.15" customHeight="1">
      <c r="A140" s="3955"/>
      <c r="B140" s="3956"/>
      <c r="C140" s="3956"/>
      <c r="D140" s="3963" t="s">
        <v>2508</v>
      </c>
      <c r="E140" s="3964"/>
      <c r="F140" s="3964"/>
      <c r="G140" s="3964"/>
      <c r="H140" s="3964"/>
      <c r="I140" s="2367"/>
      <c r="J140" s="2314"/>
      <c r="K140" s="1930"/>
      <c r="L140" s="1930"/>
      <c r="M140" s="1930"/>
      <c r="N140" s="1930"/>
      <c r="O140" s="234"/>
      <c r="P140" s="234"/>
      <c r="Q140" s="234"/>
      <c r="R140" s="234"/>
      <c r="S140" s="3952"/>
      <c r="T140" s="3871"/>
      <c r="U140" s="234"/>
      <c r="V140" s="3871"/>
      <c r="W140" s="3871"/>
      <c r="X140" s="1929"/>
      <c r="Y140" s="1929"/>
      <c r="AB140" s="1404"/>
      <c r="AC140" s="1404"/>
      <c r="AD140" s="1404"/>
      <c r="AE140" s="1404"/>
      <c r="AF140" s="1404"/>
      <c r="AG140" s="1404"/>
      <c r="AH140" s="1404"/>
    </row>
    <row r="141" spans="1:35" s="1399" customFormat="1" ht="13.5" thickBot="1">
      <c r="A141" s="3957"/>
      <c r="B141" s="3958"/>
      <c r="C141" s="3958"/>
      <c r="D141" s="3966" t="s">
        <v>2509</v>
      </c>
      <c r="E141" s="3967"/>
      <c r="F141" s="3967"/>
      <c r="G141" s="3967"/>
      <c r="H141" s="3967"/>
      <c r="I141" s="2332"/>
      <c r="J141" s="2315"/>
      <c r="K141" s="1930"/>
      <c r="L141" s="1930"/>
      <c r="M141" s="1930"/>
      <c r="N141" s="1930"/>
      <c r="O141" s="234"/>
      <c r="P141" s="234"/>
      <c r="Q141" s="234"/>
      <c r="R141" s="234"/>
      <c r="S141" s="3952"/>
      <c r="T141" s="3871"/>
      <c r="U141" s="234"/>
      <c r="V141" s="3871"/>
      <c r="W141" s="3871"/>
      <c r="X141" s="1929"/>
      <c r="Y141" s="1929"/>
      <c r="AB141" s="1404"/>
      <c r="AC141" s="1404"/>
      <c r="AD141" s="1404"/>
      <c r="AE141" s="1404"/>
      <c r="AF141" s="1404"/>
      <c r="AG141" s="1404"/>
      <c r="AH141" s="1404"/>
    </row>
    <row r="142" spans="1:35" s="1399" customFormat="1" ht="13.9" customHeight="1" thickTop="1">
      <c r="A142" s="3915" t="s">
        <v>2489</v>
      </c>
      <c r="B142" s="3916"/>
      <c r="C142" s="3916"/>
      <c r="D142" s="3916"/>
      <c r="E142" s="3916"/>
      <c r="F142" s="3916"/>
      <c r="G142" s="3916"/>
      <c r="H142" s="3917"/>
      <c r="I142" s="2365"/>
      <c r="J142" s="2513">
        <f>SUM(J137:J141)</f>
        <v>0</v>
      </c>
      <c r="K142" s="1930"/>
      <c r="L142" s="1930"/>
      <c r="M142" s="1930"/>
      <c r="N142" s="1930"/>
      <c r="O142" s="234"/>
      <c r="P142" s="234"/>
      <c r="Q142" s="234"/>
      <c r="R142" s="234"/>
      <c r="S142" s="3952"/>
      <c r="T142" s="3871"/>
      <c r="U142" s="234"/>
      <c r="V142" s="3871"/>
      <c r="W142" s="3871"/>
      <c r="Y142" s="1921"/>
      <c r="AA142" s="1403"/>
      <c r="AB142" s="1403"/>
      <c r="AC142" s="1404"/>
      <c r="AD142" s="1404"/>
      <c r="AE142" s="1404"/>
      <c r="AF142" s="1404"/>
      <c r="AG142" s="1404"/>
      <c r="AH142" s="1404"/>
      <c r="AI142" s="1404"/>
    </row>
    <row r="143" spans="1:35" s="1399" customFormat="1" ht="13.15" customHeight="1">
      <c r="A143" s="3919" t="s">
        <v>2511</v>
      </c>
      <c r="B143" s="3920"/>
      <c r="C143" s="3925"/>
      <c r="D143" s="3959"/>
      <c r="E143" s="3960"/>
      <c r="F143" s="3960"/>
      <c r="G143" s="3960"/>
      <c r="H143" s="3960"/>
      <c r="I143" s="2326"/>
      <c r="J143" s="2326"/>
      <c r="K143" s="1930"/>
      <c r="L143" s="1930"/>
      <c r="M143" s="1930"/>
      <c r="N143" s="1930"/>
      <c r="O143" s="234"/>
      <c r="P143" s="234"/>
      <c r="Q143" s="234"/>
      <c r="R143" s="234"/>
      <c r="S143" s="3952"/>
      <c r="T143" s="3871"/>
      <c r="U143" s="234"/>
      <c r="V143" s="3871"/>
      <c r="W143" s="3871"/>
      <c r="X143" s="1929"/>
      <c r="Y143" s="1929"/>
      <c r="AB143" s="1404"/>
      <c r="AC143" s="1404"/>
      <c r="AD143" s="1404"/>
      <c r="AE143" s="1404"/>
      <c r="AF143" s="1404"/>
      <c r="AG143" s="1404"/>
      <c r="AH143" s="1404"/>
    </row>
    <row r="144" spans="1:35" s="1399" customFormat="1">
      <c r="A144" s="1922"/>
      <c r="B144" s="178"/>
      <c r="C144" s="178"/>
      <c r="D144" s="178"/>
      <c r="E144" s="178"/>
      <c r="F144" s="178"/>
      <c r="G144" s="178"/>
      <c r="H144" s="178"/>
      <c r="I144" s="178"/>
      <c r="J144" s="178"/>
      <c r="K144" s="178"/>
      <c r="L144" s="178"/>
      <c r="M144" s="178"/>
      <c r="N144" s="178"/>
      <c r="O144" s="234"/>
      <c r="P144" s="234"/>
      <c r="Q144" s="234"/>
      <c r="R144" s="234"/>
      <c r="S144" s="3952"/>
      <c r="T144" s="3871"/>
      <c r="U144" s="234"/>
      <c r="V144" s="3871"/>
      <c r="W144" s="3871"/>
      <c r="Y144" s="1921"/>
      <c r="AA144" s="1403"/>
      <c r="AB144" s="1403"/>
      <c r="AC144" s="1404"/>
      <c r="AD144" s="1404"/>
      <c r="AE144" s="1404"/>
      <c r="AF144" s="1404"/>
      <c r="AG144" s="1404"/>
      <c r="AH144" s="1404"/>
      <c r="AI144" s="1404"/>
    </row>
    <row r="145" spans="1:35" s="1399" customFormat="1">
      <c r="A145" s="1922" t="s">
        <v>2477</v>
      </c>
      <c r="B145" s="2310"/>
      <c r="C145" s="2310"/>
      <c r="D145" s="2310"/>
      <c r="E145" s="2310"/>
      <c r="F145" s="2310"/>
      <c r="G145" s="2311"/>
      <c r="H145" s="2311"/>
      <c r="I145" s="2312"/>
      <c r="J145" s="1930"/>
      <c r="K145" s="1930"/>
      <c r="L145" s="1930"/>
      <c r="M145" s="1930"/>
      <c r="N145" s="1930"/>
      <c r="O145" s="234"/>
      <c r="P145" s="234"/>
      <c r="Q145" s="234"/>
      <c r="R145" s="234"/>
      <c r="S145" s="3952"/>
      <c r="T145" s="3871"/>
      <c r="U145" s="234"/>
      <c r="V145" s="3871"/>
      <c r="W145" s="3871"/>
      <c r="Y145" s="1921"/>
      <c r="AA145" s="1403"/>
      <c r="AB145" s="1403"/>
      <c r="AC145" s="1404"/>
      <c r="AD145" s="1404"/>
      <c r="AE145" s="1404"/>
      <c r="AF145" s="1404"/>
      <c r="AG145" s="1404"/>
      <c r="AH145" s="1404"/>
      <c r="AI145" s="1404"/>
    </row>
    <row r="146" spans="1:35" s="1399" customFormat="1" ht="13.9" customHeight="1">
      <c r="A146" s="3968"/>
      <c r="B146" s="3969"/>
      <c r="C146" s="3969"/>
      <c r="D146" s="3969" t="s">
        <v>2512</v>
      </c>
      <c r="E146" s="3969"/>
      <c r="F146" s="3969"/>
      <c r="G146" s="3968" t="s">
        <v>2491</v>
      </c>
      <c r="H146" s="3970"/>
      <c r="I146" s="2318" t="s">
        <v>2487</v>
      </c>
      <c r="J146" s="2319" t="s">
        <v>2513</v>
      </c>
      <c r="K146" s="1925"/>
      <c r="L146" s="1925"/>
      <c r="M146" s="1925"/>
      <c r="N146" s="1925"/>
      <c r="O146" s="234"/>
      <c r="P146" s="234"/>
      <c r="Q146" s="234"/>
      <c r="R146" s="234"/>
      <c r="S146" s="3952"/>
      <c r="T146" s="3871"/>
      <c r="U146" s="234"/>
      <c r="V146" s="3871"/>
      <c r="W146" s="3871"/>
      <c r="Y146" s="1931" t="s">
        <v>1929</v>
      </c>
      <c r="Z146" s="1929"/>
      <c r="AA146" s="1929"/>
      <c r="AC146" s="1404"/>
      <c r="AD146" s="1404"/>
      <c r="AE146" s="1404"/>
      <c r="AF146" s="1404"/>
      <c r="AG146" s="1404"/>
      <c r="AH146" s="1404"/>
      <c r="AI146" s="1404"/>
    </row>
    <row r="147" spans="1:35" s="1399" customFormat="1" ht="13.9" customHeight="1">
      <c r="A147" s="3953" t="s">
        <v>2514</v>
      </c>
      <c r="B147" s="3954"/>
      <c r="C147" s="3954"/>
      <c r="D147" s="3923" t="s">
        <v>2506</v>
      </c>
      <c r="E147" s="3924"/>
      <c r="F147" s="3924"/>
      <c r="G147" s="2368"/>
      <c r="H147" s="2370"/>
      <c r="I147" s="2330"/>
      <c r="J147" s="2331"/>
      <c r="K147" s="1927"/>
      <c r="L147" s="1927"/>
      <c r="M147" s="1927"/>
      <c r="N147" s="1927"/>
      <c r="O147" s="234"/>
      <c r="P147" s="234"/>
      <c r="Q147" s="234"/>
      <c r="R147" s="234"/>
      <c r="S147" s="3952"/>
      <c r="T147" s="3871"/>
      <c r="U147" s="234"/>
      <c r="V147" s="3871"/>
      <c r="W147" s="3871"/>
      <c r="Y147" s="1929" t="s">
        <v>1930</v>
      </c>
      <c r="Z147" s="1929"/>
      <c r="AC147" s="1404"/>
      <c r="AD147" s="1404"/>
      <c r="AE147" s="1404"/>
      <c r="AF147" s="1404"/>
      <c r="AG147" s="1404"/>
      <c r="AH147" s="1404"/>
      <c r="AI147" s="1404"/>
    </row>
    <row r="148" spans="1:35" s="1399" customFormat="1" ht="13.15" customHeight="1">
      <c r="A148" s="3955"/>
      <c r="B148" s="3956"/>
      <c r="C148" s="3956"/>
      <c r="D148" s="3959" t="s">
        <v>2507</v>
      </c>
      <c r="E148" s="3960"/>
      <c r="F148" s="3960"/>
      <c r="G148" s="2369"/>
      <c r="H148" s="2371"/>
      <c r="I148" s="2326"/>
      <c r="J148" s="2327"/>
      <c r="K148" s="1930"/>
      <c r="L148" s="1930"/>
      <c r="M148" s="1930"/>
      <c r="N148" s="1930"/>
      <c r="O148" s="234"/>
      <c r="P148" s="234"/>
      <c r="Q148" s="234"/>
      <c r="R148" s="234"/>
      <c r="S148" s="3952"/>
      <c r="T148" s="3871"/>
      <c r="U148" s="234"/>
      <c r="V148" s="3871"/>
      <c r="W148" s="3871"/>
      <c r="X148" s="1929"/>
      <c r="Y148" s="1929"/>
      <c r="AB148" s="1404"/>
      <c r="AC148" s="1404"/>
      <c r="AD148" s="1404"/>
      <c r="AE148" s="1404"/>
      <c r="AF148" s="1404"/>
      <c r="AG148" s="1404"/>
      <c r="AH148" s="1404"/>
    </row>
    <row r="149" spans="1:35" s="1399" customFormat="1" ht="13.15" customHeight="1">
      <c r="A149" s="3955"/>
      <c r="B149" s="3956"/>
      <c r="C149" s="3956"/>
      <c r="D149" s="3923" t="s">
        <v>2508</v>
      </c>
      <c r="E149" s="3924"/>
      <c r="F149" s="3924"/>
      <c r="G149" s="2321"/>
      <c r="H149" s="2372"/>
      <c r="I149" s="2366"/>
      <c r="J149" s="2313"/>
      <c r="K149" s="1930"/>
      <c r="L149" s="1930"/>
      <c r="M149" s="1930"/>
      <c r="N149" s="1930"/>
      <c r="O149" s="234"/>
      <c r="P149" s="234"/>
      <c r="Q149" s="234"/>
      <c r="R149" s="234"/>
      <c r="S149" s="3952"/>
      <c r="T149" s="3871"/>
      <c r="U149" s="234"/>
      <c r="V149" s="3871"/>
      <c r="W149" s="3871"/>
      <c r="X149" s="1929"/>
      <c r="Y149" s="1929"/>
      <c r="AB149" s="1404"/>
      <c r="AC149" s="1404"/>
      <c r="AD149" s="1404"/>
      <c r="AE149" s="1404"/>
      <c r="AF149" s="1404"/>
      <c r="AG149" s="1404"/>
      <c r="AH149" s="1404"/>
    </row>
    <row r="150" spans="1:35" s="1399" customFormat="1" ht="13.15" customHeight="1">
      <c r="A150" s="3955"/>
      <c r="B150" s="3956"/>
      <c r="C150" s="3956"/>
      <c r="D150" s="3963" t="s">
        <v>2508</v>
      </c>
      <c r="E150" s="3964"/>
      <c r="F150" s="3964"/>
      <c r="G150" s="2322"/>
      <c r="H150" s="2373"/>
      <c r="I150" s="2367"/>
      <c r="J150" s="2314"/>
      <c r="K150" s="1930"/>
      <c r="L150" s="1930"/>
      <c r="M150" s="1930"/>
      <c r="N150" s="1930"/>
      <c r="O150" s="234"/>
      <c r="P150" s="234"/>
      <c r="Q150" s="234"/>
      <c r="R150" s="234"/>
      <c r="S150" s="3952"/>
      <c r="T150" s="3871"/>
      <c r="U150" s="234"/>
      <c r="V150" s="3871"/>
      <c r="W150" s="3871"/>
      <c r="X150" s="1929"/>
      <c r="Y150" s="1929"/>
      <c r="AB150" s="1404"/>
      <c r="AC150" s="1404"/>
      <c r="AD150" s="1404"/>
      <c r="AE150" s="1404"/>
      <c r="AF150" s="1404"/>
      <c r="AG150" s="1404"/>
      <c r="AH150" s="1404"/>
    </row>
    <row r="151" spans="1:35" s="1399" customFormat="1" ht="13.9" customHeight="1">
      <c r="A151" s="3955"/>
      <c r="B151" s="3965"/>
      <c r="C151" s="3965"/>
      <c r="D151" s="3959" t="s">
        <v>2509</v>
      </c>
      <c r="E151" s="3960"/>
      <c r="F151" s="3960"/>
      <c r="G151" s="2369"/>
      <c r="H151" s="2371"/>
      <c r="I151" s="2326"/>
      <c r="J151" s="2327"/>
      <c r="K151" s="1930"/>
      <c r="L151" s="1930"/>
      <c r="M151" s="1930"/>
      <c r="N151" s="1930"/>
      <c r="O151" s="234"/>
      <c r="P151" s="234"/>
      <c r="Q151" s="234"/>
      <c r="R151" s="234"/>
      <c r="S151" s="3952"/>
      <c r="T151" s="3871"/>
      <c r="U151" s="234"/>
      <c r="V151" s="3871"/>
      <c r="W151" s="3871"/>
      <c r="X151" s="1929"/>
      <c r="Y151" s="1929"/>
      <c r="AB151" s="1404"/>
      <c r="AC151" s="1404"/>
      <c r="AD151" s="1404"/>
      <c r="AE151" s="1404"/>
      <c r="AF151" s="1404"/>
      <c r="AG151" s="1404"/>
      <c r="AH151" s="1404"/>
    </row>
    <row r="152" spans="1:35">
      <c r="A152" s="3935"/>
      <c r="B152" s="3937" t="s">
        <v>2475</v>
      </c>
      <c r="C152" s="3938"/>
      <c r="D152" s="3939"/>
      <c r="E152" s="3940"/>
      <c r="F152" s="3940"/>
      <c r="G152" s="3941"/>
      <c r="H152" s="3942"/>
      <c r="I152" s="2374" t="s">
        <v>1049</v>
      </c>
      <c r="J152" s="2375"/>
      <c r="K152" s="1930"/>
      <c r="L152" s="1930"/>
      <c r="M152" s="1930"/>
      <c r="N152" s="1930"/>
      <c r="S152" s="3952"/>
      <c r="T152" s="3871"/>
      <c r="V152" s="3871"/>
      <c r="W152" s="3871"/>
    </row>
    <row r="153" spans="1:35">
      <c r="A153" s="3935"/>
      <c r="B153" s="3937"/>
      <c r="C153" s="3938"/>
      <c r="D153" s="3943"/>
      <c r="E153" s="3944"/>
      <c r="F153" s="3944"/>
      <c r="G153" s="3945"/>
      <c r="H153" s="3946"/>
      <c r="I153" s="2339" t="s">
        <v>1049</v>
      </c>
      <c r="J153" s="2327"/>
      <c r="K153" s="1933"/>
      <c r="L153" s="1933"/>
      <c r="M153" s="1933"/>
      <c r="N153" s="1933"/>
      <c r="S153" s="3952"/>
      <c r="T153" s="3871"/>
      <c r="V153" s="3871"/>
      <c r="W153" s="3871"/>
    </row>
    <row r="154" spans="1:35" ht="13.9" customHeight="1" thickBot="1">
      <c r="A154" s="3935"/>
      <c r="B154" s="3947" t="s">
        <v>2490</v>
      </c>
      <c r="C154" s="3948"/>
      <c r="D154" s="3948"/>
      <c r="E154" s="3948"/>
      <c r="F154" s="3948"/>
      <c r="G154" s="3948"/>
      <c r="H154" s="3949"/>
      <c r="I154" s="2376"/>
      <c r="J154" s="2512">
        <f>SUM(J152:J153)</f>
        <v>0</v>
      </c>
      <c r="K154" s="1930"/>
      <c r="L154" s="1930"/>
      <c r="M154" s="1930"/>
      <c r="N154" s="1930"/>
      <c r="S154" s="3952"/>
      <c r="T154" s="3871"/>
      <c r="V154" s="3871"/>
      <c r="W154" s="3871"/>
    </row>
    <row r="155" spans="1:35" ht="13.9" customHeight="1" thickTop="1">
      <c r="A155" s="3936"/>
      <c r="B155" s="3936" t="s">
        <v>2489</v>
      </c>
      <c r="C155" s="3950"/>
      <c r="D155" s="3950"/>
      <c r="E155" s="3950"/>
      <c r="F155" s="3950"/>
      <c r="G155" s="3950"/>
      <c r="H155" s="3951"/>
      <c r="I155" s="2365"/>
      <c r="J155" s="2510">
        <f>SUM(J150:J151)</f>
        <v>0</v>
      </c>
      <c r="K155" s="1930"/>
      <c r="L155" s="1930"/>
      <c r="M155" s="1930"/>
      <c r="N155" s="1930"/>
      <c r="S155" s="3952"/>
      <c r="T155" s="3871"/>
      <c r="V155" s="3871"/>
      <c r="W155" s="3871"/>
    </row>
    <row r="156" spans="1:35" s="1399" customFormat="1" ht="13.9" customHeight="1">
      <c r="A156" s="3971" t="s">
        <v>2515</v>
      </c>
      <c r="B156" s="3972"/>
      <c r="C156" s="3973"/>
      <c r="D156" s="3932"/>
      <c r="E156" s="3932"/>
      <c r="F156" s="3932"/>
      <c r="G156" s="3932"/>
      <c r="H156" s="3932"/>
      <c r="I156" s="2377"/>
      <c r="J156" s="2377"/>
      <c r="K156" s="178"/>
      <c r="L156" s="178"/>
      <c r="M156" s="178"/>
      <c r="N156" s="178"/>
      <c r="O156" s="1930"/>
      <c r="Q156" s="1919"/>
      <c r="R156" s="1919"/>
      <c r="S156" s="3952"/>
      <c r="T156" s="3871"/>
      <c r="V156" s="3871"/>
      <c r="W156" s="3871"/>
      <c r="Y156" s="1921"/>
      <c r="AA156" s="1403"/>
      <c r="AB156" s="1403"/>
      <c r="AC156" s="1404"/>
      <c r="AD156" s="1404"/>
      <c r="AE156" s="1404"/>
      <c r="AF156" s="1404"/>
      <c r="AG156" s="1404"/>
      <c r="AH156" s="1404"/>
      <c r="AI156" s="1404"/>
    </row>
    <row r="157" spans="1:35" s="1399" customFormat="1" ht="13.9" customHeight="1">
      <c r="A157" s="3974"/>
      <c r="B157" s="3975"/>
      <c r="C157" s="3976"/>
      <c r="D157" s="3933"/>
      <c r="E157" s="3933"/>
      <c r="F157" s="3933"/>
      <c r="G157" s="3933"/>
      <c r="H157" s="3933"/>
      <c r="I157" s="2378"/>
      <c r="J157" s="2378"/>
      <c r="K157" s="178"/>
      <c r="L157" s="178"/>
      <c r="M157" s="178"/>
      <c r="N157" s="178"/>
      <c r="O157" s="1930"/>
      <c r="Q157" s="1919"/>
      <c r="R157" s="1919"/>
      <c r="S157" s="3952"/>
      <c r="T157" s="3871"/>
      <c r="V157" s="3871"/>
      <c r="W157" s="3871"/>
      <c r="Y157" s="1921"/>
      <c r="AA157" s="1403"/>
      <c r="AB157" s="1403"/>
      <c r="AC157" s="1404"/>
      <c r="AD157" s="1404"/>
      <c r="AE157" s="1404"/>
      <c r="AF157" s="1404"/>
      <c r="AG157" s="1404"/>
      <c r="AH157" s="1404"/>
      <c r="AI157" s="1404"/>
    </row>
    <row r="158" spans="1:35" s="1399" customFormat="1" ht="13.9" customHeight="1" thickBot="1">
      <c r="A158" s="3977"/>
      <c r="B158" s="3978"/>
      <c r="C158" s="3979"/>
      <c r="D158" s="3934"/>
      <c r="E158" s="3934"/>
      <c r="F158" s="3934"/>
      <c r="G158" s="3934"/>
      <c r="H158" s="3934"/>
      <c r="I158" s="2379"/>
      <c r="J158" s="2379"/>
      <c r="K158" s="178"/>
      <c r="L158" s="178"/>
      <c r="M158" s="178"/>
      <c r="N158" s="178"/>
      <c r="O158" s="1933"/>
      <c r="P158" s="1933"/>
      <c r="Q158" s="1919"/>
      <c r="R158" s="1919"/>
      <c r="S158" s="3952"/>
      <c r="T158" s="3871"/>
      <c r="U158" s="1932"/>
      <c r="V158" s="3871"/>
      <c r="W158" s="3871"/>
      <c r="Y158" s="1921"/>
      <c r="AA158" s="1403"/>
      <c r="AB158" s="1403"/>
      <c r="AC158" s="1404"/>
      <c r="AD158" s="1404"/>
      <c r="AE158" s="1404"/>
      <c r="AF158" s="1404"/>
      <c r="AG158" s="1404"/>
      <c r="AH158" s="1404"/>
      <c r="AI158" s="1404"/>
    </row>
    <row r="159" spans="1:35" s="1399" customFormat="1" ht="13.5" thickTop="1">
      <c r="A159" s="3915" t="s">
        <v>2489</v>
      </c>
      <c r="B159" s="3916"/>
      <c r="C159" s="3916"/>
      <c r="D159" s="3916"/>
      <c r="E159" s="3916"/>
      <c r="F159" s="3916"/>
      <c r="G159" s="3916"/>
      <c r="H159" s="3916"/>
      <c r="I159" s="3917"/>
      <c r="J159" s="2343">
        <f>SUM(J153:J157)</f>
        <v>0</v>
      </c>
      <c r="K159" s="274"/>
      <c r="L159" s="234"/>
      <c r="M159" s="234"/>
      <c r="N159" s="234"/>
      <c r="O159" s="1933"/>
      <c r="P159" s="1930"/>
      <c r="Q159" s="1919"/>
      <c r="R159" s="1919"/>
      <c r="S159" s="3952"/>
      <c r="T159" s="3871"/>
      <c r="U159" s="1932"/>
      <c r="V159" s="3871"/>
      <c r="W159" s="3871"/>
      <c r="X159" s="1920"/>
      <c r="Y159" s="1929"/>
      <c r="Z159" s="1929"/>
      <c r="AC159" s="1404"/>
      <c r="AD159" s="1404"/>
      <c r="AE159" s="1404"/>
      <c r="AF159" s="1404"/>
      <c r="AG159" s="1404"/>
      <c r="AH159" s="1404"/>
      <c r="AI159" s="1404"/>
    </row>
    <row r="160" spans="1:35" s="1399" customFormat="1">
      <c r="A160" s="2311"/>
      <c r="B160" s="2311"/>
      <c r="C160" s="2311"/>
      <c r="D160" s="2311"/>
      <c r="E160" s="2311"/>
      <c r="F160" s="2311"/>
      <c r="G160" s="2311"/>
      <c r="H160" s="2311"/>
      <c r="I160" s="2311"/>
      <c r="J160" s="2311"/>
      <c r="K160" s="274"/>
      <c r="L160" s="234"/>
      <c r="M160" s="234"/>
      <c r="N160" s="234"/>
      <c r="O160" s="1933"/>
      <c r="P160" s="1930"/>
      <c r="Q160" s="1919"/>
      <c r="R160" s="1919"/>
      <c r="S160" s="3952"/>
      <c r="T160" s="3872"/>
      <c r="U160" s="1932"/>
      <c r="V160" s="3872"/>
      <c r="W160" s="3872"/>
      <c r="X160" s="2333"/>
      <c r="Y160" s="1929"/>
      <c r="Z160" s="1929"/>
      <c r="AC160" s="1404"/>
      <c r="AD160" s="1404"/>
      <c r="AE160" s="1404"/>
      <c r="AF160" s="1404"/>
      <c r="AG160" s="1404"/>
      <c r="AH160" s="1404"/>
      <c r="AI160" s="1404"/>
    </row>
    <row r="161" spans="1:35">
      <c r="A161" s="1922" t="s">
        <v>2478</v>
      </c>
      <c r="B161" s="2310"/>
      <c r="C161" s="2310"/>
      <c r="D161" s="2310"/>
      <c r="E161" s="2310"/>
      <c r="F161" s="2310"/>
      <c r="G161" s="2311"/>
      <c r="H161" s="2311"/>
      <c r="I161" s="2312"/>
      <c r="J161" s="1930"/>
      <c r="K161" s="1930"/>
      <c r="L161" s="1930"/>
      <c r="M161" s="1930"/>
      <c r="N161" s="1930"/>
      <c r="O161" s="1933"/>
      <c r="P161" s="1933"/>
      <c r="Q161" s="1919"/>
      <c r="R161" s="1919"/>
      <c r="S161" s="3870" t="s">
        <v>712</v>
      </c>
      <c r="T161" s="1934"/>
      <c r="U161" s="3870" t="s">
        <v>712</v>
      </c>
      <c r="V161" s="1934"/>
      <c r="W161" s="1934"/>
    </row>
    <row r="162" spans="1:35">
      <c r="A162" s="3919" t="s">
        <v>2483</v>
      </c>
      <c r="B162" s="3920"/>
      <c r="C162" s="3920"/>
      <c r="D162" s="3920"/>
      <c r="E162" s="3920"/>
      <c r="F162" s="3925"/>
      <c r="G162" s="3920" t="s">
        <v>2491</v>
      </c>
      <c r="H162" s="3920"/>
      <c r="I162" s="2318" t="s">
        <v>2487</v>
      </c>
      <c r="J162" s="2319" t="s">
        <v>2492</v>
      </c>
      <c r="K162" s="1933"/>
      <c r="L162" s="1933"/>
      <c r="M162" s="1933"/>
      <c r="N162" s="1933"/>
      <c r="O162" s="1933"/>
      <c r="P162" s="1933"/>
      <c r="Q162" s="1919"/>
      <c r="R162" s="1919"/>
      <c r="S162" s="3871"/>
      <c r="T162" s="1934"/>
      <c r="U162" s="3871"/>
      <c r="V162" s="1934"/>
      <c r="W162" s="1934"/>
    </row>
    <row r="163" spans="1:35">
      <c r="A163" s="3923" t="s">
        <v>2507</v>
      </c>
      <c r="B163" s="3924"/>
      <c r="C163" s="3924"/>
      <c r="D163" s="3924"/>
      <c r="E163" s="3924"/>
      <c r="F163" s="3926"/>
      <c r="G163" s="2329"/>
      <c r="H163" s="2329"/>
      <c r="I163" s="2350" t="s">
        <v>1049</v>
      </c>
      <c r="J163" s="2331"/>
      <c r="K163" s="1933"/>
      <c r="L163" s="1933"/>
      <c r="M163" s="1933"/>
      <c r="N163" s="1933"/>
      <c r="O163" s="1933"/>
      <c r="P163" s="1933"/>
      <c r="Q163" s="1919"/>
      <c r="R163" s="1919"/>
      <c r="S163" s="3872"/>
      <c r="T163" s="1934"/>
      <c r="U163" s="3872"/>
      <c r="V163" s="1934"/>
      <c r="W163" s="1934"/>
    </row>
    <row r="164" spans="1:35">
      <c r="A164" s="3909" t="s">
        <v>2516</v>
      </c>
      <c r="B164" s="3910"/>
      <c r="C164" s="3910"/>
      <c r="D164" s="3910"/>
      <c r="E164" s="3910"/>
      <c r="F164" s="3927"/>
      <c r="G164" s="2380"/>
      <c r="H164" s="2380"/>
      <c r="I164" s="2346" t="s">
        <v>1049</v>
      </c>
      <c r="J164" s="2314"/>
      <c r="K164" s="1933"/>
      <c r="L164" s="1933"/>
      <c r="M164" s="1933"/>
      <c r="N164" s="1933"/>
      <c r="P164" s="1933"/>
      <c r="Q164" s="1919"/>
      <c r="R164" s="1919"/>
      <c r="S164" s="1934"/>
      <c r="T164" s="2307" t="s">
        <v>712</v>
      </c>
      <c r="U164" s="1934"/>
      <c r="V164" s="2307" t="s">
        <v>712</v>
      </c>
      <c r="W164" s="2307" t="s">
        <v>712</v>
      </c>
    </row>
    <row r="165" spans="1:35" s="1399" customFormat="1" ht="13.5" thickBot="1">
      <c r="A165" s="3928" t="s">
        <v>2509</v>
      </c>
      <c r="B165" s="3929"/>
      <c r="C165" s="3929"/>
      <c r="D165" s="3929"/>
      <c r="E165" s="3929"/>
      <c r="F165" s="3930"/>
      <c r="G165" s="3931"/>
      <c r="H165" s="3931"/>
      <c r="I165" s="2347" t="s">
        <v>1049</v>
      </c>
      <c r="J165" s="2315"/>
      <c r="K165" s="1933"/>
      <c r="L165" s="1933"/>
      <c r="M165" s="1933"/>
      <c r="N165" s="1933"/>
      <c r="O165" s="178"/>
      <c r="P165" s="234"/>
      <c r="Q165" s="234"/>
      <c r="R165" s="234"/>
      <c r="S165" s="234"/>
      <c r="T165" s="2308"/>
      <c r="U165" s="234"/>
      <c r="V165" s="2308"/>
      <c r="W165" s="2308"/>
      <c r="Y165" s="1921"/>
      <c r="AA165" s="1403"/>
      <c r="AB165" s="1403"/>
      <c r="AC165" s="1404"/>
      <c r="AD165" s="1404"/>
      <c r="AE165" s="1404"/>
      <c r="AF165" s="1404"/>
      <c r="AG165" s="1404"/>
      <c r="AH165" s="1404"/>
      <c r="AI165" s="1404"/>
    </row>
    <row r="166" spans="1:35" s="1399" customFormat="1" ht="13.5" thickTop="1">
      <c r="A166" s="3915" t="s">
        <v>2489</v>
      </c>
      <c r="B166" s="3916"/>
      <c r="C166" s="3916"/>
      <c r="D166" s="3916"/>
      <c r="E166" s="3916"/>
      <c r="F166" s="3916"/>
      <c r="G166" s="3916"/>
      <c r="H166" s="3917"/>
      <c r="I166" s="2324"/>
      <c r="J166" s="2510">
        <f>SUM(J162:J165)</f>
        <v>0</v>
      </c>
      <c r="K166" s="1933"/>
      <c r="L166" s="1933"/>
      <c r="M166" s="1933"/>
      <c r="N166" s="1933"/>
      <c r="O166" s="178"/>
      <c r="P166" s="234"/>
      <c r="Q166" s="234"/>
      <c r="R166" s="234"/>
      <c r="S166" s="234"/>
      <c r="T166" s="2308"/>
      <c r="U166" s="234"/>
      <c r="V166" s="2308"/>
      <c r="W166" s="2308"/>
      <c r="Y166" s="1921"/>
      <c r="AA166" s="1403"/>
      <c r="AB166" s="1403"/>
      <c r="AC166" s="1404"/>
      <c r="AD166" s="1404"/>
      <c r="AE166" s="1404"/>
      <c r="AF166" s="1404"/>
      <c r="AG166" s="1404"/>
      <c r="AH166" s="1404"/>
      <c r="AI166" s="1404"/>
    </row>
    <row r="167" spans="1:35" s="1399" customFormat="1">
      <c r="A167" s="2311"/>
      <c r="B167" s="2311"/>
      <c r="C167" s="2311"/>
      <c r="D167" s="2311"/>
      <c r="E167" s="2311"/>
      <c r="F167" s="2311"/>
      <c r="G167" s="2311"/>
      <c r="H167" s="2311"/>
      <c r="I167" s="2311"/>
      <c r="J167" s="2311"/>
      <c r="K167" s="1933"/>
      <c r="L167" s="1933"/>
      <c r="M167" s="1933"/>
      <c r="N167" s="1933"/>
      <c r="O167" s="1925"/>
      <c r="P167" s="234"/>
      <c r="Q167" s="234"/>
      <c r="R167" s="234"/>
      <c r="S167" s="234"/>
      <c r="T167" s="2308"/>
      <c r="U167" s="234"/>
      <c r="V167" s="2308"/>
      <c r="W167" s="2308"/>
      <c r="Y167" s="1921"/>
      <c r="AA167" s="1403"/>
      <c r="AB167" s="1403"/>
      <c r="AC167" s="1404"/>
      <c r="AD167" s="1404"/>
      <c r="AE167" s="1404"/>
      <c r="AF167" s="1404"/>
      <c r="AG167" s="1404"/>
      <c r="AH167" s="1404"/>
      <c r="AI167" s="1404"/>
    </row>
    <row r="168" spans="1:35" s="1399" customFormat="1" ht="14">
      <c r="A168" s="1918" t="s">
        <v>2517</v>
      </c>
      <c r="B168" s="2311"/>
      <c r="C168" s="2311"/>
      <c r="D168" s="2311"/>
      <c r="E168" s="2311"/>
      <c r="F168" s="2311"/>
      <c r="G168" s="2311"/>
      <c r="H168" s="2311"/>
      <c r="I168" s="2311"/>
      <c r="J168" s="2311"/>
      <c r="K168" s="1933"/>
      <c r="L168" s="1933"/>
      <c r="M168" s="1933"/>
      <c r="N168" s="1933"/>
      <c r="O168" s="1927"/>
      <c r="P168" s="234"/>
      <c r="Q168" s="234"/>
      <c r="R168" s="234"/>
      <c r="S168" s="234"/>
      <c r="T168" s="2308"/>
      <c r="U168" s="234"/>
      <c r="V168" s="2308"/>
      <c r="W168" s="2308"/>
      <c r="Y168" s="1921"/>
      <c r="AA168" s="1403"/>
      <c r="AB168" s="1403"/>
      <c r="AC168" s="1404"/>
      <c r="AD168" s="1404"/>
      <c r="AE168" s="1404"/>
      <c r="AF168" s="1404"/>
      <c r="AG168" s="1404"/>
      <c r="AH168" s="1404"/>
      <c r="AI168" s="1404"/>
    </row>
    <row r="169" spans="1:35">
      <c r="A169" s="3919" t="s">
        <v>2518</v>
      </c>
      <c r="B169" s="3920"/>
      <c r="C169" s="3920"/>
      <c r="D169" s="3920"/>
      <c r="E169" s="3920"/>
      <c r="F169" s="3920"/>
      <c r="G169" s="3920"/>
      <c r="H169" s="3925"/>
      <c r="I169" s="2318" t="s">
        <v>2487</v>
      </c>
      <c r="J169" s="2319" t="s">
        <v>2522</v>
      </c>
      <c r="K169" s="1933"/>
      <c r="L169" s="1933"/>
      <c r="M169" s="1933"/>
      <c r="N169" s="1933"/>
      <c r="O169" s="1930"/>
      <c r="T169" s="2308"/>
      <c r="V169" s="2308"/>
      <c r="W169" s="2308"/>
    </row>
    <row r="170" spans="1:35">
      <c r="A170" s="3923" t="s">
        <v>2519</v>
      </c>
      <c r="B170" s="3924"/>
      <c r="C170" s="3924"/>
      <c r="D170" s="3924"/>
      <c r="E170" s="3924"/>
      <c r="F170" s="3924"/>
      <c r="G170" s="2329"/>
      <c r="H170" s="2382"/>
      <c r="I170" s="2350" t="s">
        <v>1049</v>
      </c>
      <c r="J170" s="2331"/>
      <c r="K170" s="1933"/>
      <c r="L170" s="1933"/>
      <c r="M170" s="1933"/>
      <c r="N170" s="1933"/>
      <c r="O170" s="1930"/>
      <c r="P170" s="79"/>
      <c r="T170" s="2308"/>
      <c r="V170" s="2308"/>
      <c r="W170" s="2308"/>
    </row>
    <row r="171" spans="1:35">
      <c r="A171" s="3909" t="s">
        <v>2520</v>
      </c>
      <c r="B171" s="3910"/>
      <c r="C171" s="3910"/>
      <c r="D171" s="3910"/>
      <c r="E171" s="3910"/>
      <c r="F171" s="3910"/>
      <c r="G171" s="2380"/>
      <c r="H171" s="2383"/>
      <c r="I171" s="2346" t="s">
        <v>1049</v>
      </c>
      <c r="J171" s="2314"/>
      <c r="K171" s="1933"/>
      <c r="L171" s="1933"/>
      <c r="M171" s="1933"/>
      <c r="N171" s="1933"/>
      <c r="O171" s="1930"/>
      <c r="P171" s="1399"/>
      <c r="Q171" s="1919"/>
      <c r="R171" s="1919"/>
      <c r="S171" s="1399"/>
      <c r="T171" s="2308"/>
      <c r="U171" s="1399"/>
      <c r="V171" s="2308"/>
      <c r="W171" s="2308"/>
    </row>
    <row r="172" spans="1:35">
      <c r="A172" s="3909" t="s">
        <v>2521</v>
      </c>
      <c r="B172" s="3910"/>
      <c r="C172" s="3910"/>
      <c r="D172" s="3910"/>
      <c r="E172" s="3910"/>
      <c r="F172" s="3910"/>
      <c r="G172" s="2381"/>
      <c r="H172" s="2384"/>
      <c r="I172" s="2346" t="s">
        <v>1049</v>
      </c>
      <c r="J172" s="2328"/>
      <c r="K172" s="1933"/>
      <c r="L172" s="1933"/>
      <c r="M172" s="1933"/>
      <c r="N172" s="1933"/>
      <c r="S172" s="2308"/>
      <c r="U172" s="2308"/>
      <c r="V172" s="2308"/>
    </row>
    <row r="173" spans="1:35" s="1399" customFormat="1" ht="13.5" thickBot="1">
      <c r="A173" s="3911" t="s">
        <v>2509</v>
      </c>
      <c r="B173" s="3912"/>
      <c r="C173" s="3912"/>
      <c r="D173" s="3912"/>
      <c r="E173" s="3912"/>
      <c r="F173" s="3912"/>
      <c r="G173" s="3918"/>
      <c r="H173" s="3914"/>
      <c r="I173" s="2339" t="s">
        <v>1049</v>
      </c>
      <c r="J173" s="2327"/>
      <c r="K173" s="1933"/>
      <c r="L173" s="1933"/>
      <c r="M173" s="1933"/>
      <c r="N173" s="1933"/>
      <c r="P173" s="1919"/>
      <c r="Q173" s="1919"/>
      <c r="S173" s="2308"/>
      <c r="U173" s="2308"/>
      <c r="V173" s="2308"/>
      <c r="W173" s="1920"/>
      <c r="Y173" s="1921"/>
      <c r="AA173" s="1403"/>
      <c r="AB173" s="1403"/>
      <c r="AC173" s="1404"/>
      <c r="AD173" s="1404"/>
      <c r="AE173" s="1404"/>
      <c r="AF173" s="1404"/>
      <c r="AG173" s="1404"/>
      <c r="AH173" s="1404"/>
      <c r="AI173" s="1404"/>
    </row>
    <row r="174" spans="1:35" s="1399" customFormat="1" ht="13.5" thickTop="1">
      <c r="A174" s="3915" t="s">
        <v>2489</v>
      </c>
      <c r="B174" s="3916"/>
      <c r="C174" s="3916"/>
      <c r="D174" s="3916"/>
      <c r="E174" s="3916"/>
      <c r="F174" s="3916"/>
      <c r="G174" s="3916"/>
      <c r="H174" s="3917"/>
      <c r="I174" s="2324"/>
      <c r="J174" s="2510">
        <f>SUM(J170:J173)</f>
        <v>0</v>
      </c>
      <c r="K174" s="1933"/>
      <c r="L174" s="1933"/>
      <c r="M174" s="1933"/>
      <c r="N174" s="1933"/>
      <c r="O174" s="234"/>
      <c r="P174" s="234"/>
      <c r="Q174" s="234"/>
      <c r="R174" s="234"/>
      <c r="S174" s="2308"/>
      <c r="T174" s="234"/>
      <c r="U174" s="2308"/>
      <c r="V174" s="2308"/>
      <c r="W174" s="234"/>
      <c r="Y174" s="1921"/>
      <c r="AA174" s="1403"/>
      <c r="AB174" s="1403"/>
      <c r="AC174" s="1404"/>
      <c r="AD174" s="1404"/>
      <c r="AE174" s="1404"/>
      <c r="AF174" s="1404"/>
      <c r="AG174" s="1404"/>
      <c r="AH174" s="1404"/>
      <c r="AI174" s="1404"/>
    </row>
    <row r="175" spans="1:35" s="1399" customFormat="1">
      <c r="A175" s="2311"/>
      <c r="B175" s="2311"/>
      <c r="C175" s="2311"/>
      <c r="D175" s="2311"/>
      <c r="E175" s="2311"/>
      <c r="F175" s="2311"/>
      <c r="G175" s="2311"/>
      <c r="H175" s="2311"/>
      <c r="I175" s="2311"/>
      <c r="J175" s="1933"/>
      <c r="K175" s="1933"/>
      <c r="L175" s="1933"/>
      <c r="M175" s="1933"/>
      <c r="N175" s="1933"/>
      <c r="O175" s="1933"/>
      <c r="P175" s="1919"/>
      <c r="Q175" s="1919"/>
      <c r="R175" s="1934"/>
      <c r="S175" s="2308"/>
      <c r="T175" s="1934"/>
      <c r="U175" s="2308"/>
      <c r="V175" s="2308"/>
      <c r="Y175" s="1921"/>
      <c r="AA175" s="1403"/>
      <c r="AB175" s="1403"/>
      <c r="AC175" s="1404"/>
      <c r="AD175" s="1404"/>
      <c r="AE175" s="1404"/>
      <c r="AF175" s="1404"/>
      <c r="AG175" s="1404"/>
      <c r="AH175" s="1404"/>
      <c r="AI175" s="1404"/>
    </row>
    <row r="176" spans="1:35" s="1399" customFormat="1" ht="14">
      <c r="A176" s="1918" t="s">
        <v>2523</v>
      </c>
      <c r="B176" s="2311"/>
      <c r="C176" s="2311"/>
      <c r="D176" s="2311"/>
      <c r="E176" s="2311"/>
      <c r="F176" s="2311"/>
      <c r="G176" s="2311"/>
      <c r="H176" s="2311"/>
      <c r="I176" s="2311"/>
      <c r="J176" s="2311"/>
      <c r="K176" s="1933"/>
      <c r="L176" s="1933"/>
      <c r="M176" s="1933"/>
      <c r="N176" s="1933"/>
      <c r="O176" s="1933"/>
      <c r="P176" s="1919"/>
      <c r="Q176" s="1919"/>
      <c r="R176" s="1934"/>
      <c r="S176" s="2308"/>
      <c r="T176" s="1934"/>
      <c r="U176" s="2308"/>
      <c r="V176" s="2308"/>
      <c r="Y176" s="1921"/>
      <c r="AA176" s="1403"/>
      <c r="AB176" s="1403"/>
      <c r="AC176" s="1404"/>
      <c r="AD176" s="1404"/>
      <c r="AE176" s="1404"/>
      <c r="AF176" s="1404"/>
      <c r="AG176" s="1404"/>
      <c r="AH176" s="1404"/>
      <c r="AI176" s="1404"/>
    </row>
    <row r="177" spans="1:35">
      <c r="A177" s="3919" t="s">
        <v>2518</v>
      </c>
      <c r="B177" s="3920"/>
      <c r="C177" s="3920"/>
      <c r="D177" s="3920"/>
      <c r="E177" s="3920"/>
      <c r="F177" s="3920"/>
      <c r="G177" s="3921" t="s">
        <v>2524</v>
      </c>
      <c r="H177" s="3922"/>
      <c r="I177" s="2318" t="s">
        <v>2487</v>
      </c>
      <c r="J177" s="2319" t="s">
        <v>2525</v>
      </c>
      <c r="K177" s="2336" t="s">
        <v>2526</v>
      </c>
      <c r="L177" s="1933"/>
      <c r="M177" s="1933"/>
      <c r="N177" s="1933"/>
      <c r="O177" s="1933"/>
      <c r="P177" s="1919"/>
      <c r="Q177" s="1919"/>
      <c r="R177" s="1934"/>
      <c r="S177" s="2308"/>
      <c r="T177" s="1934"/>
      <c r="U177" s="2308"/>
      <c r="V177" s="2308"/>
      <c r="W177" s="1399"/>
    </row>
    <row r="178" spans="1:35">
      <c r="A178" s="3923" t="s">
        <v>2519</v>
      </c>
      <c r="B178" s="3924"/>
      <c r="C178" s="3924"/>
      <c r="D178" s="3924"/>
      <c r="E178" s="3924"/>
      <c r="F178" s="3924"/>
      <c r="G178" s="2385"/>
      <c r="H178" s="2382"/>
      <c r="I178" s="2350" t="s">
        <v>1049</v>
      </c>
      <c r="J178" s="2331"/>
      <c r="K178" s="2387"/>
      <c r="L178" s="1933"/>
      <c r="M178" s="1933"/>
      <c r="N178" s="1933"/>
      <c r="O178" s="1933"/>
      <c r="P178" s="1919"/>
      <c r="Q178" s="1919"/>
      <c r="R178" s="1934"/>
      <c r="S178" s="2308"/>
      <c r="T178" s="1934"/>
      <c r="U178" s="2308"/>
      <c r="V178" s="2308"/>
      <c r="W178" s="1399"/>
    </row>
    <row r="179" spans="1:35">
      <c r="A179" s="3909" t="s">
        <v>2520</v>
      </c>
      <c r="B179" s="3910"/>
      <c r="C179" s="3910"/>
      <c r="D179" s="3910"/>
      <c r="E179" s="3910"/>
      <c r="F179" s="3910"/>
      <c r="G179" s="2386"/>
      <c r="H179" s="2383"/>
      <c r="I179" s="2346" t="s">
        <v>1049</v>
      </c>
      <c r="J179" s="2314"/>
      <c r="K179" s="2316"/>
      <c r="L179" s="1933"/>
      <c r="M179" s="1933"/>
      <c r="N179" s="1933"/>
      <c r="O179" s="1933"/>
      <c r="P179" s="1919"/>
      <c r="Q179" s="1919"/>
      <c r="R179" s="1934"/>
      <c r="S179" s="2309"/>
      <c r="T179" s="1934"/>
      <c r="U179" s="2309"/>
      <c r="V179" s="2309"/>
      <c r="W179" s="1399"/>
    </row>
    <row r="180" spans="1:35">
      <c r="A180" s="3909" t="s">
        <v>2521</v>
      </c>
      <c r="B180" s="3910"/>
      <c r="C180" s="3910"/>
      <c r="D180" s="3910"/>
      <c r="E180" s="3910"/>
      <c r="F180" s="3910"/>
      <c r="G180" s="2386"/>
      <c r="H180" s="2383"/>
      <c r="I180" s="2346" t="s">
        <v>1049</v>
      </c>
      <c r="J180" s="2314"/>
      <c r="K180" s="2316"/>
      <c r="L180" s="1933"/>
      <c r="M180" s="1933"/>
      <c r="N180" s="1933"/>
      <c r="O180" s="79"/>
    </row>
    <row r="181" spans="1:35" s="1399" customFormat="1" ht="13.5" thickBot="1">
      <c r="A181" s="3911" t="s">
        <v>2509</v>
      </c>
      <c r="B181" s="3912"/>
      <c r="C181" s="3912"/>
      <c r="D181" s="3912"/>
      <c r="E181" s="3912"/>
      <c r="F181" s="3912"/>
      <c r="G181" s="3913"/>
      <c r="H181" s="3914"/>
      <c r="I181" s="2339" t="s">
        <v>1049</v>
      </c>
      <c r="J181" s="2327"/>
      <c r="K181" s="2388"/>
      <c r="L181" s="1933"/>
      <c r="M181" s="1933"/>
      <c r="N181" s="1933"/>
      <c r="O181" s="234"/>
      <c r="P181" s="662"/>
      <c r="Q181" s="234"/>
      <c r="R181" s="234"/>
      <c r="S181" s="234"/>
      <c r="T181" s="234"/>
      <c r="U181" s="234"/>
      <c r="V181" s="234"/>
      <c r="W181" s="234"/>
      <c r="Y181" s="1921"/>
      <c r="AA181" s="1403"/>
      <c r="AB181" s="1403"/>
      <c r="AC181" s="1404"/>
      <c r="AD181" s="1404"/>
      <c r="AE181" s="1404"/>
      <c r="AF181" s="1404"/>
      <c r="AG181" s="1404"/>
      <c r="AH181" s="1404"/>
      <c r="AI181" s="1404"/>
    </row>
    <row r="182" spans="1:35" s="1399" customFormat="1" ht="13.5" thickTop="1">
      <c r="A182" s="3915" t="s">
        <v>2489</v>
      </c>
      <c r="B182" s="3916"/>
      <c r="C182" s="3916"/>
      <c r="D182" s="3916"/>
      <c r="E182" s="3916"/>
      <c r="F182" s="3916"/>
      <c r="G182" s="3916"/>
      <c r="H182" s="3917"/>
      <c r="I182" s="2324"/>
      <c r="J182" s="2510">
        <f>SUM(J178:J181)</f>
        <v>0</v>
      </c>
      <c r="K182" s="2510">
        <f>SUM(K178:K181)</f>
        <v>0</v>
      </c>
      <c r="L182" s="1933"/>
      <c r="M182" s="1933"/>
      <c r="N182" s="1933"/>
      <c r="O182" s="234"/>
      <c r="P182" s="662"/>
      <c r="Q182" s="234"/>
      <c r="R182" s="234"/>
      <c r="S182" s="234"/>
      <c r="T182" s="234"/>
      <c r="U182" s="234"/>
      <c r="V182" s="234"/>
      <c r="W182" s="234"/>
      <c r="Y182" s="1921"/>
      <c r="AA182" s="1403"/>
      <c r="AB182" s="1403"/>
      <c r="AC182" s="1404"/>
      <c r="AD182" s="1404"/>
      <c r="AE182" s="1404"/>
      <c r="AF182" s="1404"/>
      <c r="AG182" s="1404"/>
      <c r="AH182" s="1404"/>
      <c r="AI182" s="1404"/>
    </row>
    <row r="183" spans="1:35" s="1399" customFormat="1">
      <c r="A183" s="2311"/>
      <c r="B183" s="2311"/>
      <c r="C183" s="2311"/>
      <c r="D183" s="2311"/>
      <c r="E183" s="2311"/>
      <c r="F183" s="2311"/>
      <c r="G183" s="2311"/>
      <c r="H183" s="2311"/>
      <c r="I183" s="2311"/>
      <c r="J183" s="2311"/>
      <c r="K183" s="2311"/>
      <c r="L183" s="1933"/>
      <c r="M183" s="1933"/>
      <c r="N183" s="1933"/>
      <c r="O183" s="234"/>
      <c r="P183" s="662"/>
      <c r="Q183" s="234"/>
      <c r="R183" s="234"/>
      <c r="S183" s="234"/>
      <c r="T183" s="234"/>
      <c r="U183" s="234"/>
      <c r="V183" s="234"/>
      <c r="W183" s="234"/>
      <c r="Y183" s="1921"/>
      <c r="AA183" s="1403"/>
      <c r="AB183" s="1403"/>
      <c r="AC183" s="1404"/>
      <c r="AD183" s="1404"/>
      <c r="AE183" s="1404"/>
      <c r="AF183" s="1404"/>
      <c r="AG183" s="1404"/>
      <c r="AH183" s="1404"/>
      <c r="AI183" s="1404"/>
    </row>
    <row r="184" spans="1:35" s="1399" customFormat="1" ht="14">
      <c r="A184" s="238" t="s">
        <v>1934</v>
      </c>
      <c r="B184" s="243"/>
      <c r="C184" s="234"/>
      <c r="D184" s="234"/>
      <c r="E184" s="234"/>
      <c r="F184" s="234"/>
      <c r="G184" s="237"/>
      <c r="H184" s="234"/>
      <c r="I184" s="237" t="s">
        <v>201</v>
      </c>
      <c r="J184" s="279" t="s">
        <v>1083</v>
      </c>
      <c r="K184" s="234"/>
      <c r="L184" s="3828" t="s">
        <v>775</v>
      </c>
      <c r="M184" s="3829"/>
      <c r="N184" s="234"/>
      <c r="O184" s="234"/>
      <c r="P184" s="662"/>
      <c r="Q184" s="234"/>
      <c r="R184" s="234"/>
      <c r="S184" s="234"/>
      <c r="T184" s="234"/>
      <c r="U184" s="234"/>
      <c r="V184" s="234"/>
      <c r="W184" s="234"/>
      <c r="X184" s="1920"/>
      <c r="Y184" s="1929"/>
      <c r="Z184" s="1929"/>
      <c r="AC184" s="1404"/>
      <c r="AD184" s="1404"/>
      <c r="AE184" s="1404"/>
      <c r="AF184" s="1404"/>
      <c r="AG184" s="1404"/>
      <c r="AH184" s="1404"/>
      <c r="AI184" s="1404"/>
    </row>
    <row r="185" spans="1:35" s="1399" customFormat="1" ht="16.149999999999999" customHeight="1">
      <c r="A185" s="3885"/>
      <c r="B185" s="3886"/>
      <c r="C185" s="3886"/>
      <c r="D185" s="3886"/>
      <c r="E185" s="3887"/>
      <c r="F185" s="3888" t="s">
        <v>782</v>
      </c>
      <c r="G185" s="3889"/>
      <c r="H185" s="1188" t="s">
        <v>1285</v>
      </c>
      <c r="I185" s="1188" t="s">
        <v>1286</v>
      </c>
      <c r="J185" s="3890" t="s">
        <v>188</v>
      </c>
      <c r="K185" s="1189" t="s">
        <v>1287</v>
      </c>
      <c r="L185" s="234"/>
      <c r="M185" s="234"/>
      <c r="N185" s="234"/>
      <c r="O185" s="234"/>
      <c r="P185" s="662"/>
      <c r="Q185" s="234"/>
      <c r="R185" s="234"/>
      <c r="S185" s="234"/>
      <c r="T185" s="234"/>
      <c r="U185" s="234"/>
      <c r="V185" s="234"/>
      <c r="W185" s="234"/>
      <c r="X185" s="2333"/>
      <c r="Y185" s="1929"/>
      <c r="Z185" s="1929"/>
      <c r="AC185" s="1404"/>
      <c r="AD185" s="1404"/>
      <c r="AE185" s="1404"/>
      <c r="AF185" s="1404"/>
      <c r="AG185" s="1404"/>
      <c r="AH185" s="1404"/>
      <c r="AI185" s="1404"/>
    </row>
    <row r="186" spans="1:35" s="1399" customFormat="1" ht="15" customHeight="1">
      <c r="A186" s="1190"/>
      <c r="B186" s="1191"/>
      <c r="C186" s="1191"/>
      <c r="D186" s="1191"/>
      <c r="E186" s="1192"/>
      <c r="F186" s="812" t="s">
        <v>1288</v>
      </c>
      <c r="G186" s="812" t="s">
        <v>1289</v>
      </c>
      <c r="H186" s="812" t="s">
        <v>1290</v>
      </c>
      <c r="I186" s="812" t="s">
        <v>1291</v>
      </c>
      <c r="J186" s="3891"/>
      <c r="K186" s="810" t="s">
        <v>1292</v>
      </c>
      <c r="L186" s="234"/>
      <c r="M186" s="234"/>
      <c r="N186" s="234"/>
      <c r="O186" s="234"/>
      <c r="P186" s="662"/>
      <c r="Q186" s="234"/>
      <c r="R186" s="234"/>
      <c r="S186" s="234"/>
      <c r="T186" s="234"/>
      <c r="U186" s="234"/>
      <c r="V186" s="234"/>
      <c r="W186" s="234"/>
      <c r="Y186" s="1921"/>
      <c r="AA186" s="1403"/>
      <c r="AB186" s="1403"/>
      <c r="AC186" s="1404"/>
      <c r="AD186" s="1404"/>
      <c r="AE186" s="1404"/>
      <c r="AF186" s="1404"/>
      <c r="AG186" s="1404"/>
      <c r="AH186" s="1404"/>
      <c r="AI186" s="1404"/>
    </row>
    <row r="187" spans="1:35" s="1399" customFormat="1" ht="14.25" customHeight="1">
      <c r="A187" s="3892"/>
      <c r="B187" s="3894"/>
      <c r="C187" s="3879" t="s">
        <v>410</v>
      </c>
      <c r="D187" s="3880"/>
      <c r="E187" s="3881"/>
      <c r="F187" s="697"/>
      <c r="G187" s="697"/>
      <c r="H187" s="729"/>
      <c r="I187" s="153"/>
      <c r="J187" s="153">
        <f t="shared" ref="J187:J207" si="5">SUM(F187:I187)</f>
        <v>0</v>
      </c>
      <c r="K187" s="1193" t="str">
        <f t="shared" ref="K187:K208" si="6">IF(J187=0,"-",(F187+G187)/J187)</f>
        <v>-</v>
      </c>
      <c r="L187" s="234"/>
      <c r="M187" s="234"/>
      <c r="N187" s="234"/>
      <c r="O187" s="234"/>
      <c r="P187" s="662"/>
      <c r="Q187" s="234"/>
      <c r="R187" s="234"/>
      <c r="S187" s="234"/>
      <c r="T187" s="234"/>
      <c r="U187" s="234"/>
      <c r="V187" s="234"/>
      <c r="W187" s="234"/>
      <c r="Y187" s="1921"/>
      <c r="AA187" s="1403"/>
      <c r="AB187" s="1403"/>
      <c r="AC187" s="1404"/>
      <c r="AD187" s="1404"/>
      <c r="AE187" s="1404"/>
      <c r="AF187" s="1404"/>
      <c r="AG187" s="1404"/>
      <c r="AH187" s="1404"/>
      <c r="AI187" s="1404"/>
    </row>
    <row r="188" spans="1:35" s="1399" customFormat="1" ht="13.15" customHeight="1">
      <c r="A188" s="3892"/>
      <c r="B188" s="3894"/>
      <c r="C188" s="3879" t="s">
        <v>199</v>
      </c>
      <c r="D188" s="3880"/>
      <c r="E188" s="3881"/>
      <c r="F188" s="697"/>
      <c r="G188" s="697"/>
      <c r="H188" s="729"/>
      <c r="I188" s="153"/>
      <c r="J188" s="153">
        <f t="shared" si="5"/>
        <v>0</v>
      </c>
      <c r="K188" s="1194" t="str">
        <f t="shared" si="6"/>
        <v>-</v>
      </c>
      <c r="L188" s="234"/>
      <c r="M188" s="234"/>
      <c r="N188" s="234"/>
      <c r="O188" s="234"/>
      <c r="P188" s="662"/>
      <c r="Q188" s="234"/>
      <c r="R188" s="234"/>
      <c r="S188" s="234"/>
      <c r="T188" s="234"/>
      <c r="U188" s="234"/>
      <c r="V188" s="234"/>
      <c r="W188" s="234"/>
      <c r="Y188" s="1921"/>
      <c r="AA188" s="1403"/>
      <c r="AB188" s="1403"/>
      <c r="AC188" s="1404"/>
      <c r="AD188" s="1404"/>
      <c r="AE188" s="1404"/>
      <c r="AF188" s="1404"/>
      <c r="AG188" s="1404"/>
      <c r="AH188" s="1404"/>
      <c r="AI188" s="1404"/>
    </row>
    <row r="189" spans="1:35" s="1399" customFormat="1">
      <c r="A189" s="3892"/>
      <c r="B189" s="3894"/>
      <c r="C189" s="3879" t="s">
        <v>295</v>
      </c>
      <c r="D189" s="3880"/>
      <c r="E189" s="3881"/>
      <c r="F189" s="697"/>
      <c r="G189" s="697"/>
      <c r="H189" s="729"/>
      <c r="I189" s="153"/>
      <c r="J189" s="153">
        <f t="shared" si="5"/>
        <v>0</v>
      </c>
      <c r="K189" s="1195" t="str">
        <f t="shared" si="6"/>
        <v>-</v>
      </c>
      <c r="L189" s="234"/>
      <c r="M189" s="234"/>
      <c r="N189" s="234"/>
      <c r="O189" s="234"/>
      <c r="P189" s="662"/>
      <c r="Q189" s="234"/>
      <c r="R189" s="234"/>
      <c r="S189" s="234"/>
      <c r="T189" s="234"/>
      <c r="U189" s="234"/>
      <c r="V189" s="234"/>
      <c r="W189" s="234"/>
      <c r="Y189" s="1921"/>
      <c r="AA189" s="1403"/>
      <c r="AB189" s="1403"/>
      <c r="AC189" s="1404"/>
      <c r="AD189" s="1404"/>
      <c r="AE189" s="1404"/>
      <c r="AF189" s="1404"/>
      <c r="AG189" s="1404"/>
      <c r="AH189" s="1404"/>
      <c r="AI189" s="1404"/>
    </row>
    <row r="190" spans="1:35" s="1399" customFormat="1" ht="13.9" customHeight="1">
      <c r="A190" s="3892"/>
      <c r="B190" s="3894"/>
      <c r="C190" s="3873"/>
      <c r="D190" s="3874"/>
      <c r="E190" s="3875"/>
      <c r="F190" s="171"/>
      <c r="G190" s="171"/>
      <c r="H190" s="730"/>
      <c r="I190" s="154"/>
      <c r="J190" s="154">
        <f t="shared" si="5"/>
        <v>0</v>
      </c>
      <c r="K190" s="1196" t="str">
        <f t="shared" si="6"/>
        <v>-</v>
      </c>
      <c r="L190" s="234"/>
      <c r="M190" s="234"/>
      <c r="N190" s="234"/>
      <c r="O190" s="234"/>
      <c r="P190" s="662"/>
      <c r="Q190" s="234"/>
      <c r="R190" s="234"/>
      <c r="S190" s="234"/>
      <c r="T190" s="234"/>
      <c r="U190" s="234"/>
      <c r="V190" s="234"/>
      <c r="W190" s="234"/>
      <c r="Y190" s="1921"/>
      <c r="AA190" s="1403"/>
      <c r="AB190" s="1403"/>
      <c r="AC190" s="1404"/>
      <c r="AD190" s="1404"/>
      <c r="AE190" s="1404"/>
      <c r="AF190" s="1404"/>
      <c r="AG190" s="1404"/>
      <c r="AH190" s="1404"/>
      <c r="AI190" s="1404"/>
    </row>
    <row r="191" spans="1:35" s="1399" customFormat="1" ht="13.9" customHeight="1">
      <c r="A191" s="3892"/>
      <c r="B191" s="3894"/>
      <c r="C191" s="3876" t="s">
        <v>2527</v>
      </c>
      <c r="D191" s="3877"/>
      <c r="E191" s="3878"/>
      <c r="F191" s="1197"/>
      <c r="G191" s="1197"/>
      <c r="H191" s="1198">
        <f>+負荷記録表!Q76</f>
        <v>1080</v>
      </c>
      <c r="I191" s="155"/>
      <c r="J191" s="155">
        <f t="shared" si="5"/>
        <v>1080</v>
      </c>
      <c r="K191" s="1199">
        <f t="shared" si="6"/>
        <v>0</v>
      </c>
      <c r="L191" s="234"/>
      <c r="M191" s="234"/>
      <c r="N191" s="234"/>
      <c r="O191" s="234"/>
      <c r="P191" s="662"/>
      <c r="Q191" s="234"/>
      <c r="R191" s="234"/>
      <c r="S191" s="234"/>
      <c r="T191" s="234"/>
      <c r="U191" s="234"/>
      <c r="V191" s="234"/>
      <c r="W191" s="234"/>
      <c r="Y191" s="1921"/>
      <c r="AA191" s="1403"/>
      <c r="AB191" s="1403"/>
      <c r="AC191" s="1404"/>
      <c r="AD191" s="1404"/>
      <c r="AE191" s="1404"/>
      <c r="AF191" s="1404"/>
      <c r="AG191" s="1404"/>
      <c r="AH191" s="1404"/>
      <c r="AI191" s="1404"/>
    </row>
    <row r="192" spans="1:35">
      <c r="A192" s="3892"/>
      <c r="B192" s="3894"/>
      <c r="C192" s="3879" t="s">
        <v>2528</v>
      </c>
      <c r="D192" s="3880"/>
      <c r="E192" s="3881"/>
      <c r="F192" s="729"/>
      <c r="G192" s="729"/>
      <c r="H192" s="729"/>
      <c r="I192" s="153"/>
      <c r="J192" s="153">
        <f t="shared" si="5"/>
        <v>0</v>
      </c>
      <c r="K192" s="1195" t="str">
        <f t="shared" si="6"/>
        <v>-</v>
      </c>
      <c r="P192" s="662"/>
      <c r="X192" s="1399"/>
    </row>
    <row r="193" spans="1:36" s="1399" customFormat="1">
      <c r="A193" s="3892"/>
      <c r="B193" s="3894"/>
      <c r="C193" s="3882"/>
      <c r="D193" s="3883"/>
      <c r="E193" s="3884"/>
      <c r="F193" s="153"/>
      <c r="G193" s="153"/>
      <c r="H193" s="162"/>
      <c r="I193" s="153"/>
      <c r="J193" s="153">
        <f t="shared" si="5"/>
        <v>0</v>
      </c>
      <c r="K193" s="1195" t="str">
        <f t="shared" si="6"/>
        <v>-</v>
      </c>
      <c r="L193" s="234"/>
      <c r="M193" s="234"/>
      <c r="N193" s="234"/>
      <c r="O193" s="234"/>
      <c r="P193" s="662"/>
      <c r="Q193" s="234"/>
      <c r="R193" s="234"/>
      <c r="S193" s="234"/>
      <c r="T193" s="234"/>
      <c r="U193" s="234"/>
      <c r="V193" s="234"/>
      <c r="W193" s="234"/>
      <c r="X193" s="234"/>
      <c r="Z193" s="1921"/>
      <c r="AB193" s="1403"/>
      <c r="AC193" s="1403"/>
      <c r="AD193" s="1404"/>
      <c r="AE193" s="1404"/>
      <c r="AF193" s="1404"/>
      <c r="AG193" s="1404"/>
      <c r="AH193" s="1404"/>
      <c r="AI193" s="1404"/>
      <c r="AJ193" s="1404"/>
    </row>
    <row r="194" spans="1:36" s="1399" customFormat="1">
      <c r="A194" s="3892"/>
      <c r="B194" s="3894"/>
      <c r="C194" s="3896"/>
      <c r="D194" s="3897"/>
      <c r="E194" s="3898"/>
      <c r="F194" s="154"/>
      <c r="G194" s="154"/>
      <c r="H194" s="163"/>
      <c r="I194" s="154"/>
      <c r="J194" s="154">
        <f t="shared" si="5"/>
        <v>0</v>
      </c>
      <c r="K194" s="1196" t="str">
        <f t="shared" si="6"/>
        <v>-</v>
      </c>
      <c r="L194" s="234"/>
      <c r="M194" s="234"/>
      <c r="N194" s="234"/>
      <c r="O194" s="234"/>
      <c r="P194" s="662"/>
      <c r="Q194" s="234"/>
      <c r="R194" s="234"/>
      <c r="S194" s="234"/>
      <c r="T194" s="234"/>
      <c r="U194" s="234"/>
      <c r="V194" s="234"/>
      <c r="W194" s="234"/>
      <c r="X194" s="234"/>
      <c r="Z194" s="1921"/>
      <c r="AB194" s="1403"/>
      <c r="AC194" s="1403"/>
      <c r="AD194" s="1404"/>
      <c r="AE194" s="1404"/>
      <c r="AF194" s="1404"/>
      <c r="AG194" s="1404"/>
      <c r="AH194" s="1404"/>
      <c r="AI194" s="1404"/>
      <c r="AJ194" s="1404"/>
    </row>
    <row r="195" spans="1:36" s="1399" customFormat="1">
      <c r="A195" s="3892"/>
      <c r="B195" s="3895"/>
      <c r="C195" s="3899" t="s">
        <v>113</v>
      </c>
      <c r="D195" s="3900"/>
      <c r="E195" s="3901"/>
      <c r="F195" s="158">
        <f>SUM(F187:F194)</f>
        <v>0</v>
      </c>
      <c r="G195" s="158">
        <f>SUM(G187:G194)</f>
        <v>0</v>
      </c>
      <c r="H195" s="167">
        <f>SUM(H187:H194)</f>
        <v>1080</v>
      </c>
      <c r="I195" s="158">
        <f>SUM(I187:I194)</f>
        <v>0</v>
      </c>
      <c r="J195" s="156">
        <f t="shared" si="5"/>
        <v>1080</v>
      </c>
      <c r="K195" s="525">
        <f t="shared" si="6"/>
        <v>0</v>
      </c>
      <c r="L195" s="234"/>
      <c r="M195" s="234"/>
      <c r="N195" s="234"/>
      <c r="O195" s="234"/>
      <c r="P195" s="662"/>
      <c r="Q195" s="234"/>
      <c r="R195" s="234"/>
      <c r="S195" s="234"/>
      <c r="T195" s="234"/>
      <c r="U195" s="234"/>
      <c r="V195" s="234"/>
      <c r="W195" s="234"/>
      <c r="X195" s="234"/>
      <c r="Y195" s="1921"/>
      <c r="AA195" s="1403"/>
      <c r="AB195" s="1403"/>
      <c r="AC195" s="1404"/>
      <c r="AD195" s="1404"/>
      <c r="AE195" s="1404"/>
      <c r="AF195" s="1404"/>
      <c r="AG195" s="1404"/>
      <c r="AH195" s="1404"/>
      <c r="AI195" s="1404"/>
    </row>
    <row r="196" spans="1:36" s="1399" customFormat="1">
      <c r="A196" s="3892"/>
      <c r="B196" s="3902" t="s">
        <v>436</v>
      </c>
      <c r="C196" s="3902"/>
      <c r="D196" s="692" t="str">
        <f>+負荷記録表!B90</f>
        <v>廃プラ</v>
      </c>
      <c r="E196" s="693"/>
      <c r="F196" s="155">
        <f>+負荷記録表!Q92</f>
        <v>0</v>
      </c>
      <c r="G196" s="155">
        <f>+負荷記録表!Q94</f>
        <v>0</v>
      </c>
      <c r="H196" s="164">
        <f>+負荷記録表!Q96</f>
        <v>0</v>
      </c>
      <c r="I196" s="155">
        <f>+負荷記録表!Q97</f>
        <v>0</v>
      </c>
      <c r="J196" s="155">
        <f t="shared" si="5"/>
        <v>0</v>
      </c>
      <c r="K196" s="1199" t="str">
        <f t="shared" si="6"/>
        <v>-</v>
      </c>
      <c r="L196" s="234"/>
      <c r="M196" s="234"/>
      <c r="N196" s="234"/>
      <c r="O196" s="234"/>
      <c r="P196" s="662"/>
      <c r="Q196" s="234"/>
      <c r="R196" s="234"/>
      <c r="S196" s="234"/>
      <c r="T196" s="234"/>
      <c r="U196" s="234"/>
      <c r="V196" s="234"/>
      <c r="W196" s="234"/>
      <c r="X196" s="234"/>
      <c r="Y196" s="1928" t="s">
        <v>1920</v>
      </c>
      <c r="Z196" s="1929"/>
      <c r="AA196" s="1929"/>
      <c r="AB196" s="1929"/>
      <c r="AC196" s="1404"/>
      <c r="AD196" s="1404"/>
      <c r="AE196" s="1404"/>
      <c r="AF196" s="1404"/>
      <c r="AG196" s="1404"/>
      <c r="AH196" s="1404"/>
      <c r="AI196" s="1404"/>
    </row>
    <row r="197" spans="1:36" s="1399" customFormat="1" ht="13.5" customHeight="1">
      <c r="A197" s="3892"/>
      <c r="B197" s="3903"/>
      <c r="C197" s="3903"/>
      <c r="D197" s="695" t="str">
        <f>+負荷記録表!B99</f>
        <v xml:space="preserve"> </v>
      </c>
      <c r="E197" s="696"/>
      <c r="F197" s="153">
        <f>+負荷記録表!Q101</f>
        <v>0</v>
      </c>
      <c r="G197" s="153">
        <f>+負荷記録表!Q103</f>
        <v>0</v>
      </c>
      <c r="H197" s="162">
        <f>+負荷記録表!Q105</f>
        <v>0</v>
      </c>
      <c r="I197" s="153">
        <f>+負荷記録表!Q106</f>
        <v>0</v>
      </c>
      <c r="J197" s="153">
        <f t="shared" si="5"/>
        <v>0</v>
      </c>
      <c r="K197" s="1195" t="str">
        <f t="shared" si="6"/>
        <v>-</v>
      </c>
      <c r="L197" s="234"/>
      <c r="M197" s="234"/>
      <c r="N197" s="234"/>
      <c r="P197" s="1401"/>
      <c r="Q197" s="1402"/>
      <c r="R197" s="1403"/>
      <c r="S197" s="1403"/>
      <c r="T197" s="1404"/>
      <c r="U197" s="1404"/>
      <c r="V197" s="1404"/>
      <c r="W197" s="1404"/>
      <c r="X197" s="234"/>
      <c r="Y197" s="1931" t="s">
        <v>1921</v>
      </c>
      <c r="Z197" s="1929"/>
      <c r="AA197" s="1929"/>
      <c r="AC197" s="1404"/>
      <c r="AD197" s="1404"/>
      <c r="AE197" s="1404"/>
      <c r="AF197" s="1404"/>
      <c r="AG197" s="1404"/>
      <c r="AH197" s="1404"/>
      <c r="AI197" s="1404"/>
    </row>
    <row r="198" spans="1:36" s="1399" customFormat="1">
      <c r="A198" s="3892"/>
      <c r="B198" s="3903"/>
      <c r="C198" s="3903"/>
      <c r="D198" s="695" t="str">
        <f>+負荷記録表!B108</f>
        <v xml:space="preserve"> </v>
      </c>
      <c r="E198" s="696"/>
      <c r="F198" s="153">
        <f>+負荷記録表!Q110</f>
        <v>0</v>
      </c>
      <c r="G198" s="153">
        <f>+負荷記録表!Q112</f>
        <v>0</v>
      </c>
      <c r="H198" s="162">
        <f>+負荷記録表!Q114</f>
        <v>0</v>
      </c>
      <c r="I198" s="153">
        <f>+負荷記録表!Q115</f>
        <v>0</v>
      </c>
      <c r="J198" s="153">
        <f t="shared" si="5"/>
        <v>0</v>
      </c>
      <c r="K198" s="1195" t="str">
        <f t="shared" si="6"/>
        <v>-</v>
      </c>
      <c r="L198" s="234"/>
      <c r="M198" s="234"/>
      <c r="N198" s="234"/>
      <c r="P198" s="926"/>
      <c r="Q198" s="1402"/>
      <c r="R198" s="1403"/>
      <c r="S198" s="1403"/>
      <c r="T198" s="1404"/>
      <c r="U198" s="1404"/>
      <c r="V198" s="1404"/>
      <c r="W198" s="1404"/>
      <c r="X198" s="234"/>
      <c r="Y198" s="1931" t="s">
        <v>1922</v>
      </c>
      <c r="Z198" s="1929"/>
      <c r="AA198" s="1929"/>
      <c r="AC198" s="1404"/>
      <c r="AD198" s="1404"/>
      <c r="AE198" s="1404"/>
      <c r="AF198" s="1404"/>
      <c r="AG198" s="1404"/>
      <c r="AH198" s="1404"/>
      <c r="AI198" s="1404"/>
    </row>
    <row r="199" spans="1:36" s="1399" customFormat="1">
      <c r="A199" s="3892"/>
      <c r="B199" s="3903"/>
      <c r="C199" s="3903"/>
      <c r="D199" s="695" t="str">
        <f>+負荷記録表!B117</f>
        <v xml:space="preserve"> </v>
      </c>
      <c r="E199" s="696"/>
      <c r="F199" s="153"/>
      <c r="G199" s="153"/>
      <c r="H199" s="162"/>
      <c r="I199" s="153"/>
      <c r="J199" s="153">
        <f t="shared" si="5"/>
        <v>0</v>
      </c>
      <c r="K199" s="1195" t="str">
        <f t="shared" si="6"/>
        <v>-</v>
      </c>
      <c r="L199" s="234"/>
      <c r="M199" s="234"/>
      <c r="N199" s="234"/>
      <c r="P199" s="1405"/>
      <c r="Q199" s="1402"/>
      <c r="R199" s="1403"/>
      <c r="S199" s="1403"/>
      <c r="T199" s="1404"/>
      <c r="U199" s="1404"/>
      <c r="V199" s="1404"/>
      <c r="W199" s="1404"/>
      <c r="X199" s="1920"/>
      <c r="Y199" s="1929" t="s">
        <v>1923</v>
      </c>
      <c r="Z199" s="1929"/>
      <c r="AC199" s="1404"/>
      <c r="AD199" s="1404"/>
      <c r="AE199" s="1404"/>
      <c r="AF199" s="1404"/>
      <c r="AG199" s="1404"/>
      <c r="AH199" s="1404"/>
      <c r="AI199" s="1404"/>
    </row>
    <row r="200" spans="1:36" s="1399" customFormat="1">
      <c r="A200" s="3892"/>
      <c r="B200" s="3903"/>
      <c r="C200" s="3903"/>
      <c r="D200" s="695" t="str">
        <f>+負荷記録表!B126</f>
        <v xml:space="preserve"> </v>
      </c>
      <c r="E200" s="696"/>
      <c r="F200" s="153"/>
      <c r="G200" s="153"/>
      <c r="H200" s="162"/>
      <c r="I200" s="153"/>
      <c r="J200" s="153">
        <f t="shared" si="5"/>
        <v>0</v>
      </c>
      <c r="K200" s="1195" t="str">
        <f t="shared" si="6"/>
        <v>-</v>
      </c>
      <c r="L200" s="234"/>
      <c r="M200" s="234"/>
      <c r="N200" s="234"/>
      <c r="P200" s="1406"/>
      <c r="Q200" s="1407"/>
      <c r="R200" s="1403"/>
      <c r="S200" s="1403"/>
      <c r="T200" s="1404"/>
      <c r="U200" s="1404"/>
      <c r="V200" s="1404"/>
      <c r="W200" s="1404"/>
      <c r="Y200" s="1921"/>
      <c r="AA200" s="1403"/>
      <c r="AB200" s="1403"/>
      <c r="AC200" s="1404"/>
      <c r="AD200" s="1404"/>
      <c r="AE200" s="1404"/>
      <c r="AF200" s="1404"/>
      <c r="AG200" s="1404"/>
      <c r="AH200" s="1404"/>
      <c r="AI200" s="1404"/>
    </row>
    <row r="201" spans="1:36" s="1399" customFormat="1">
      <c r="A201" s="3892"/>
      <c r="B201" s="3903"/>
      <c r="C201" s="3903"/>
      <c r="D201" s="695"/>
      <c r="E201" s="696"/>
      <c r="F201" s="153"/>
      <c r="G201" s="153"/>
      <c r="H201" s="162"/>
      <c r="I201" s="153"/>
      <c r="J201" s="153">
        <f t="shared" si="5"/>
        <v>0</v>
      </c>
      <c r="K201" s="1195" t="str">
        <f t="shared" si="6"/>
        <v>-</v>
      </c>
      <c r="L201" s="234"/>
      <c r="M201" s="234"/>
      <c r="N201" s="234"/>
      <c r="P201" s="1406"/>
      <c r="Q201" s="1407"/>
      <c r="R201" s="1403"/>
      <c r="S201" s="1403"/>
      <c r="T201" s="1404"/>
      <c r="U201" s="1404"/>
      <c r="V201" s="1404"/>
      <c r="W201" s="1404"/>
      <c r="X201" s="1929"/>
      <c r="Y201" s="1929"/>
      <c r="AB201" s="1404"/>
      <c r="AC201" s="1404"/>
      <c r="AD201" s="1404"/>
      <c r="AE201" s="1404"/>
      <c r="AF201" s="1404"/>
      <c r="AG201" s="1404"/>
      <c r="AH201" s="1404"/>
    </row>
    <row r="202" spans="1:36" s="1399" customFormat="1">
      <c r="A202" s="3892"/>
      <c r="B202" s="3903"/>
      <c r="C202" s="3904"/>
      <c r="D202" s="698"/>
      <c r="E202" s="1200"/>
      <c r="F202" s="171"/>
      <c r="G202" s="171"/>
      <c r="H202" s="730"/>
      <c r="I202" s="154"/>
      <c r="J202" s="154">
        <f t="shared" si="5"/>
        <v>0</v>
      </c>
      <c r="K202" s="1196" t="str">
        <f t="shared" si="6"/>
        <v>-</v>
      </c>
      <c r="L202" s="234"/>
      <c r="M202" s="234"/>
      <c r="N202" s="234"/>
      <c r="P202" s="1406"/>
      <c r="Q202" s="1407"/>
      <c r="R202" s="1403"/>
      <c r="S202" s="1403"/>
      <c r="T202" s="1404"/>
      <c r="U202" s="1404"/>
      <c r="V202" s="1404"/>
      <c r="W202" s="1404"/>
      <c r="Y202" s="1921"/>
      <c r="AA202" s="1403"/>
      <c r="AB202" s="1403"/>
      <c r="AC202" s="1404"/>
      <c r="AD202" s="1404"/>
      <c r="AE202" s="1404"/>
      <c r="AF202" s="1404"/>
      <c r="AG202" s="1404"/>
      <c r="AH202" s="1404"/>
      <c r="AI202" s="1404"/>
    </row>
    <row r="203" spans="1:36">
      <c r="A203" s="3892"/>
      <c r="B203" s="3903"/>
      <c r="C203" s="3905" t="s">
        <v>462</v>
      </c>
      <c r="D203" s="699" t="s">
        <v>1028</v>
      </c>
      <c r="E203" s="693"/>
      <c r="F203" s="1197"/>
      <c r="G203" s="1197"/>
      <c r="H203" s="1198"/>
      <c r="I203" s="155"/>
      <c r="J203" s="155">
        <f t="shared" si="5"/>
        <v>0</v>
      </c>
      <c r="K203" s="1199" t="str">
        <f t="shared" si="6"/>
        <v>-</v>
      </c>
      <c r="O203" s="1399"/>
      <c r="P203" s="1406"/>
      <c r="Q203" s="1407"/>
      <c r="R203" s="1403"/>
      <c r="S203" s="1403"/>
      <c r="T203" s="1404"/>
      <c r="U203" s="1404"/>
      <c r="V203" s="1404"/>
      <c r="W203" s="1404"/>
    </row>
    <row r="204" spans="1:36">
      <c r="A204" s="3892"/>
      <c r="B204" s="3903"/>
      <c r="C204" s="3906"/>
      <c r="D204" s="1201"/>
      <c r="E204" s="700"/>
      <c r="F204" s="153"/>
      <c r="G204" s="153"/>
      <c r="H204" s="162"/>
      <c r="I204" s="153"/>
      <c r="J204" s="153">
        <f t="shared" si="5"/>
        <v>0</v>
      </c>
      <c r="K204" s="1195" t="str">
        <f t="shared" si="6"/>
        <v>-</v>
      </c>
      <c r="O204" s="1399"/>
      <c r="P204" s="1406"/>
      <c r="Q204" s="1407"/>
      <c r="R204" s="1403"/>
      <c r="S204" s="1403"/>
      <c r="T204" s="1404"/>
      <c r="U204" s="1404"/>
      <c r="V204" s="1404"/>
      <c r="W204" s="1404"/>
    </row>
    <row r="205" spans="1:36">
      <c r="A205" s="3892"/>
      <c r="B205" s="3903"/>
      <c r="C205" s="3906"/>
      <c r="D205" s="1202"/>
      <c r="E205" s="1203"/>
      <c r="F205" s="153"/>
      <c r="G205" s="153"/>
      <c r="H205" s="162"/>
      <c r="I205" s="153"/>
      <c r="J205" s="153">
        <f t="shared" si="5"/>
        <v>0</v>
      </c>
      <c r="K205" s="1195" t="str">
        <f t="shared" si="6"/>
        <v>-</v>
      </c>
      <c r="O205" s="1399"/>
      <c r="P205" s="1406"/>
      <c r="Q205" s="1407"/>
      <c r="R205" s="1403"/>
      <c r="S205" s="1403"/>
      <c r="T205" s="1404"/>
      <c r="U205" s="1404"/>
      <c r="V205" s="1404"/>
      <c r="W205" s="1404"/>
    </row>
    <row r="206" spans="1:36">
      <c r="A206" s="3892"/>
      <c r="B206" s="3903"/>
      <c r="C206" s="3907"/>
      <c r="D206" s="701"/>
      <c r="E206" s="702"/>
      <c r="F206" s="154"/>
      <c r="G206" s="154"/>
      <c r="H206" s="163"/>
      <c r="I206" s="154"/>
      <c r="J206" s="154">
        <f t="shared" si="5"/>
        <v>0</v>
      </c>
      <c r="K206" s="1196" t="str">
        <f t="shared" si="6"/>
        <v>-</v>
      </c>
      <c r="O206" s="1399"/>
      <c r="P206" s="1405"/>
      <c r="Q206" s="1402"/>
      <c r="R206" s="1403"/>
      <c r="S206" s="1403"/>
      <c r="T206" s="1404"/>
      <c r="U206" s="1404"/>
      <c r="V206" s="1404"/>
      <c r="W206" s="1404"/>
    </row>
    <row r="207" spans="1:36">
      <c r="A207" s="3892"/>
      <c r="B207" s="3904"/>
      <c r="C207" s="3846" t="s">
        <v>114</v>
      </c>
      <c r="D207" s="3846"/>
      <c r="E207" s="3846"/>
      <c r="F207" s="158">
        <f>SUM(F196:F206)</f>
        <v>0</v>
      </c>
      <c r="G207" s="158">
        <f>SUM(G196:G206)</f>
        <v>0</v>
      </c>
      <c r="H207" s="167">
        <f>SUM(H196:H206)</f>
        <v>0</v>
      </c>
      <c r="I207" s="158">
        <f>SUM(I196:I206)</f>
        <v>0</v>
      </c>
      <c r="J207" s="156">
        <f t="shared" si="5"/>
        <v>0</v>
      </c>
      <c r="K207" s="691" t="str">
        <f t="shared" si="6"/>
        <v>-</v>
      </c>
      <c r="O207" s="1399"/>
      <c r="P207" s="1405"/>
      <c r="Q207" s="1402"/>
      <c r="R207" s="1403"/>
      <c r="S207" s="1403"/>
      <c r="T207" s="1404"/>
      <c r="U207" s="1404"/>
      <c r="V207" s="1404"/>
      <c r="W207" s="1404"/>
    </row>
    <row r="208" spans="1:36">
      <c r="A208" s="3893"/>
      <c r="B208" s="3908" t="s">
        <v>188</v>
      </c>
      <c r="C208" s="3908"/>
      <c r="D208" s="3908"/>
      <c r="E208" s="3908"/>
      <c r="F208" s="158">
        <f>F195+F207</f>
        <v>0</v>
      </c>
      <c r="G208" s="158">
        <f>G195+G207</f>
        <v>0</v>
      </c>
      <c r="H208" s="167">
        <f>H195+H207</f>
        <v>1080</v>
      </c>
      <c r="I208" s="281">
        <f>I195+I207</f>
        <v>0</v>
      </c>
      <c r="J208" s="281">
        <f>SUM(J196:J206)</f>
        <v>0</v>
      </c>
      <c r="K208" s="3031" t="str">
        <f t="shared" si="6"/>
        <v>-</v>
      </c>
    </row>
    <row r="209" spans="1:26">
      <c r="A209" s="694"/>
      <c r="B209" s="694"/>
      <c r="C209" s="694"/>
      <c r="D209" s="694"/>
      <c r="E209" s="703"/>
      <c r="F209" s="704"/>
      <c r="G209" s="704"/>
      <c r="H209" s="704"/>
      <c r="I209" s="704"/>
      <c r="J209" s="274"/>
      <c r="K209" s="274"/>
    </row>
    <row r="210" spans="1:26" ht="14">
      <c r="A210" s="238" t="s">
        <v>2529</v>
      </c>
      <c r="B210" s="243"/>
      <c r="C210" s="244"/>
      <c r="D210" s="244"/>
      <c r="E210" s="244"/>
      <c r="F210" s="244"/>
      <c r="G210" s="245"/>
    </row>
    <row r="211" spans="1:26" ht="14">
      <c r="A211" s="238" t="s">
        <v>1084</v>
      </c>
      <c r="B211" s="243"/>
      <c r="C211" s="244"/>
      <c r="D211" s="244"/>
      <c r="E211" s="244"/>
      <c r="F211" s="244"/>
      <c r="G211" s="3838" t="s">
        <v>996</v>
      </c>
      <c r="H211" s="3838"/>
      <c r="I211" s="3839"/>
      <c r="J211" s="3840"/>
      <c r="L211" s="3828" t="s">
        <v>775</v>
      </c>
      <c r="M211" s="3829"/>
    </row>
    <row r="212" spans="1:26" ht="14">
      <c r="A212" s="3802"/>
      <c r="B212" s="3803"/>
      <c r="C212" s="3803"/>
      <c r="D212" s="3803"/>
      <c r="E212" s="3804"/>
      <c r="F212" s="241"/>
      <c r="G212" s="241" t="s">
        <v>128</v>
      </c>
      <c r="H212" s="241" t="s">
        <v>441</v>
      </c>
      <c r="I212" s="758"/>
      <c r="J212" s="276"/>
    </row>
    <row r="213" spans="1:26" ht="14">
      <c r="A213" s="3822" t="s">
        <v>1085</v>
      </c>
      <c r="B213" s="285"/>
      <c r="C213" s="3854" t="s">
        <v>122</v>
      </c>
      <c r="D213" s="3856" t="s">
        <v>123</v>
      </c>
      <c r="E213" s="3857"/>
      <c r="F213" s="286" t="s">
        <v>85</v>
      </c>
      <c r="G213" s="731"/>
      <c r="H213" s="705" t="str">
        <f>IF(G213=0,"",G213/$G$220)</f>
        <v/>
      </c>
      <c r="I213" s="754"/>
      <c r="J213" s="277"/>
      <c r="O213" s="706" t="s">
        <v>1089</v>
      </c>
    </row>
    <row r="214" spans="1:26" ht="14">
      <c r="A214" s="3822"/>
      <c r="B214" s="285"/>
      <c r="C214" s="3855"/>
      <c r="D214" s="3858" t="s">
        <v>124</v>
      </c>
      <c r="E214" s="3859"/>
      <c r="F214" s="287" t="s">
        <v>85</v>
      </c>
      <c r="G214" s="732"/>
      <c r="H214" s="733" t="str">
        <f t="shared" ref="H214:H219" si="7">IF(G214=0,"",G214/$G$220)</f>
        <v/>
      </c>
      <c r="I214" s="754"/>
      <c r="J214" s="277"/>
      <c r="O214" s="706" t="s">
        <v>1090</v>
      </c>
    </row>
    <row r="215" spans="1:26" ht="14">
      <c r="A215" s="3822"/>
      <c r="B215" s="285"/>
      <c r="C215" s="3855"/>
      <c r="D215" s="3858" t="s">
        <v>125</v>
      </c>
      <c r="E215" s="3859"/>
      <c r="F215" s="287" t="s">
        <v>85</v>
      </c>
      <c r="G215" s="732"/>
      <c r="H215" s="733" t="str">
        <f t="shared" si="7"/>
        <v/>
      </c>
      <c r="I215" s="754"/>
      <c r="J215" s="277"/>
      <c r="O215" s="706" t="s">
        <v>1091</v>
      </c>
    </row>
    <row r="216" spans="1:26" s="1399" customFormat="1" ht="23.25" customHeight="1">
      <c r="A216" s="3822"/>
      <c r="B216" s="285"/>
      <c r="C216" s="3855"/>
      <c r="D216" s="3858" t="s">
        <v>126</v>
      </c>
      <c r="E216" s="3859"/>
      <c r="F216" s="287" t="s">
        <v>85</v>
      </c>
      <c r="G216" s="732"/>
      <c r="H216" s="733" t="str">
        <f t="shared" si="7"/>
        <v/>
      </c>
      <c r="I216" s="754"/>
      <c r="J216" s="277"/>
      <c r="K216" s="234"/>
      <c r="L216" s="234"/>
      <c r="M216" s="234"/>
      <c r="N216" s="234"/>
      <c r="O216" s="706" t="s">
        <v>1092</v>
      </c>
      <c r="P216" s="234"/>
      <c r="Q216" s="234"/>
      <c r="R216" s="234"/>
      <c r="S216" s="234"/>
      <c r="T216" s="234"/>
      <c r="U216" s="234"/>
      <c r="V216" s="234"/>
      <c r="W216" s="234"/>
      <c r="X216" s="1404"/>
      <c r="Y216" s="1404"/>
      <c r="Z216" s="1404"/>
    </row>
    <row r="217" spans="1:26" s="1399" customFormat="1" ht="13.15" customHeight="1">
      <c r="A217" s="3822"/>
      <c r="B217" s="285"/>
      <c r="C217" s="3855"/>
      <c r="D217" s="3860"/>
      <c r="E217" s="3861"/>
      <c r="F217" s="288"/>
      <c r="G217" s="172"/>
      <c r="H217" s="136" t="str">
        <f t="shared" si="7"/>
        <v/>
      </c>
      <c r="I217" s="754"/>
      <c r="J217" s="277"/>
      <c r="K217" s="234"/>
      <c r="L217" s="234"/>
      <c r="M217" s="234"/>
      <c r="N217" s="234"/>
      <c r="O217" s="706" t="s">
        <v>1093</v>
      </c>
      <c r="P217" s="234"/>
      <c r="Q217" s="234"/>
      <c r="R217" s="234"/>
      <c r="S217" s="234"/>
      <c r="T217" s="234"/>
      <c r="U217" s="234"/>
      <c r="V217" s="234"/>
      <c r="W217" s="234"/>
      <c r="X217" s="1404"/>
      <c r="Y217" s="1404"/>
      <c r="Z217" s="1404"/>
    </row>
    <row r="218" spans="1:26" s="1399" customFormat="1" ht="14">
      <c r="A218" s="3822"/>
      <c r="B218" s="285"/>
      <c r="C218" s="3855"/>
      <c r="D218" s="3862" t="s">
        <v>127</v>
      </c>
      <c r="E218" s="3863"/>
      <c r="F218" s="289" t="s">
        <v>85</v>
      </c>
      <c r="G218" s="2516">
        <f>SUM(G213:G217)</f>
        <v>0</v>
      </c>
      <c r="H218" s="137" t="str">
        <f t="shared" si="7"/>
        <v/>
      </c>
      <c r="I218" s="754"/>
      <c r="J218" s="757"/>
      <c r="K218" s="234"/>
      <c r="L218" s="234"/>
      <c r="M218" s="234"/>
      <c r="N218" s="234"/>
      <c r="O218" s="234"/>
      <c r="P218" s="234"/>
      <c r="Q218" s="234"/>
      <c r="R218" s="234"/>
      <c r="S218" s="234"/>
      <c r="T218" s="234"/>
      <c r="U218" s="234"/>
      <c r="V218" s="234"/>
      <c r="W218" s="234"/>
      <c r="X218" s="1404"/>
      <c r="Y218" s="1404"/>
      <c r="Z218" s="1404"/>
    </row>
    <row r="219" spans="1:26" s="1399" customFormat="1" ht="14">
      <c r="A219" s="3822"/>
      <c r="B219" s="285"/>
      <c r="C219" s="3864" t="s">
        <v>378</v>
      </c>
      <c r="D219" s="3865"/>
      <c r="E219" s="3866"/>
      <c r="F219" s="241" t="s">
        <v>85</v>
      </c>
      <c r="G219" s="159">
        <f>+G230</f>
        <v>1080</v>
      </c>
      <c r="H219" s="137">
        <f t="shared" si="7"/>
        <v>1</v>
      </c>
      <c r="I219" s="754"/>
      <c r="J219" s="757"/>
      <c r="K219" s="234"/>
      <c r="L219" s="234"/>
      <c r="M219" s="234"/>
      <c r="N219" s="234"/>
      <c r="O219" s="234"/>
      <c r="P219" s="234"/>
      <c r="Q219" s="234"/>
      <c r="R219" s="234"/>
      <c r="S219" s="234"/>
      <c r="T219" s="234"/>
      <c r="U219" s="234"/>
      <c r="V219" s="234"/>
      <c r="W219" s="234"/>
      <c r="X219" s="1404"/>
      <c r="Y219" s="1404"/>
      <c r="Z219" s="1404"/>
    </row>
    <row r="220" spans="1:26" s="1399" customFormat="1">
      <c r="A220" s="3825"/>
      <c r="B220" s="290"/>
      <c r="C220" s="3867" t="s">
        <v>115</v>
      </c>
      <c r="D220" s="3868"/>
      <c r="E220" s="3869"/>
      <c r="F220" s="291"/>
      <c r="G220" s="170">
        <f>G218+G219</f>
        <v>1080</v>
      </c>
      <c r="H220" s="136">
        <v>1</v>
      </c>
      <c r="I220" s="754"/>
      <c r="J220" s="757"/>
      <c r="K220" s="234"/>
      <c r="L220" s="234"/>
      <c r="M220" s="234"/>
      <c r="N220" s="234"/>
      <c r="O220" s="234"/>
      <c r="P220" s="234"/>
      <c r="Q220" s="234"/>
      <c r="R220" s="234"/>
      <c r="S220" s="234"/>
      <c r="T220" s="234"/>
      <c r="U220" s="234"/>
      <c r="V220" s="234"/>
      <c r="W220" s="234"/>
      <c r="X220" s="1404"/>
      <c r="Y220" s="1404"/>
      <c r="Z220" s="1404"/>
    </row>
    <row r="221" spans="1:26" s="1399" customFormat="1">
      <c r="A221" s="234"/>
      <c r="B221" s="234"/>
      <c r="C221" s="234"/>
      <c r="D221" s="234"/>
      <c r="E221" s="234"/>
      <c r="F221" s="275"/>
      <c r="G221" s="275"/>
      <c r="H221" s="275"/>
      <c r="I221" s="275"/>
      <c r="J221" s="274"/>
      <c r="K221" s="274"/>
      <c r="L221" s="234"/>
      <c r="M221" s="234"/>
      <c r="N221" s="234"/>
      <c r="O221" s="234"/>
      <c r="P221" s="234"/>
      <c r="Q221" s="234"/>
      <c r="R221" s="234"/>
      <c r="S221" s="234"/>
      <c r="T221" s="234"/>
      <c r="U221" s="234"/>
      <c r="V221" s="234"/>
      <c r="W221" s="234"/>
      <c r="X221" s="1404"/>
      <c r="Y221" s="1404"/>
      <c r="Z221" s="1404"/>
    </row>
    <row r="222" spans="1:26" s="1399" customFormat="1" ht="14">
      <c r="A222" s="238" t="s">
        <v>2530</v>
      </c>
      <c r="B222" s="243"/>
      <c r="C222" s="244"/>
      <c r="D222" s="244"/>
      <c r="E222" s="244"/>
      <c r="F222" s="244"/>
      <c r="G222" s="3838" t="s">
        <v>996</v>
      </c>
      <c r="H222" s="3838"/>
      <c r="I222" s="3839"/>
      <c r="J222" s="3840"/>
      <c r="K222" s="234"/>
      <c r="L222" s="234"/>
      <c r="M222" s="234"/>
      <c r="N222" s="234"/>
      <c r="O222" s="234"/>
      <c r="P222" s="234"/>
      <c r="Q222" s="234"/>
      <c r="R222" s="234"/>
      <c r="S222" s="234"/>
      <c r="T222" s="234"/>
      <c r="U222" s="234"/>
      <c r="V222" s="234"/>
      <c r="W222" s="234"/>
      <c r="X222" s="1404"/>
      <c r="Y222" s="1404"/>
      <c r="Z222" s="1404"/>
    </row>
    <row r="223" spans="1:26" s="1399" customFormat="1">
      <c r="A223" s="3841"/>
      <c r="B223" s="3842"/>
      <c r="C223" s="3842"/>
      <c r="D223" s="3842"/>
      <c r="E223" s="3842"/>
      <c r="F223" s="3845" t="s">
        <v>163</v>
      </c>
      <c r="G223" s="3803" t="s">
        <v>309</v>
      </c>
      <c r="H223" s="3847"/>
      <c r="I223" s="3848" t="s">
        <v>1033</v>
      </c>
      <c r="J223" s="3849"/>
      <c r="K223" s="3849"/>
      <c r="L223" s="3849"/>
      <c r="M223" s="3850"/>
      <c r="N223" s="234"/>
      <c r="O223" s="234"/>
      <c r="P223" s="234"/>
      <c r="Q223" s="234"/>
      <c r="R223" s="234"/>
      <c r="S223" s="234"/>
      <c r="T223" s="234"/>
      <c r="U223" s="234"/>
      <c r="V223" s="234"/>
      <c r="W223" s="234"/>
      <c r="X223" s="1404"/>
      <c r="Y223" s="1404"/>
      <c r="Z223" s="1404"/>
    </row>
    <row r="224" spans="1:26" s="1399" customFormat="1" ht="15" customHeight="1">
      <c r="A224" s="3843"/>
      <c r="B224" s="3844"/>
      <c r="C224" s="3844"/>
      <c r="D224" s="3844"/>
      <c r="E224" s="3844"/>
      <c r="F224" s="3846"/>
      <c r="G224" s="292" t="s">
        <v>128</v>
      </c>
      <c r="H224" s="241" t="s">
        <v>441</v>
      </c>
      <c r="I224" s="3851"/>
      <c r="J224" s="3852"/>
      <c r="K224" s="3852"/>
      <c r="L224" s="3852"/>
      <c r="M224" s="3853"/>
      <c r="N224" s="234"/>
      <c r="O224" s="234"/>
      <c r="P224" s="234"/>
      <c r="Q224" s="234"/>
      <c r="R224" s="234"/>
      <c r="S224" s="234"/>
      <c r="T224" s="234"/>
      <c r="U224" s="234"/>
      <c r="V224" s="234"/>
      <c r="W224" s="234"/>
      <c r="X224" s="1404"/>
      <c r="Y224" s="1404"/>
      <c r="Z224" s="1404"/>
    </row>
    <row r="225" spans="1:26" s="1399" customFormat="1" ht="14">
      <c r="A225" s="3822" t="s">
        <v>116</v>
      </c>
      <c r="B225" s="3823"/>
      <c r="C225" s="3823"/>
      <c r="D225" s="3824"/>
      <c r="E225" s="138" t="s">
        <v>138</v>
      </c>
      <c r="F225" s="140" t="s">
        <v>404</v>
      </c>
      <c r="G225" s="561">
        <f>+負荷記録表!Q60</f>
        <v>1080</v>
      </c>
      <c r="H225" s="734">
        <f>IF(G225=0,"",G225/G230)</f>
        <v>1</v>
      </c>
      <c r="I225" s="755"/>
      <c r="J225" s="757"/>
      <c r="K225" s="244"/>
      <c r="L225" s="234"/>
      <c r="M225" s="234"/>
      <c r="N225" s="234"/>
      <c r="O225" s="234"/>
      <c r="P225" s="234"/>
      <c r="Q225" s="234"/>
      <c r="R225" s="234"/>
      <c r="S225" s="234"/>
      <c r="T225" s="234"/>
      <c r="U225" s="234"/>
      <c r="V225" s="234"/>
      <c r="W225" s="234"/>
      <c r="X225" s="1404"/>
      <c r="Y225" s="1404"/>
      <c r="Z225" s="1404"/>
    </row>
    <row r="226" spans="1:26" s="1399" customFormat="1" ht="14">
      <c r="A226" s="3822"/>
      <c r="B226" s="3823"/>
      <c r="C226" s="3823"/>
      <c r="D226" s="3824"/>
      <c r="E226" s="139" t="s">
        <v>405</v>
      </c>
      <c r="F226" s="141" t="s">
        <v>404</v>
      </c>
      <c r="G226" s="735"/>
      <c r="H226" s="736" t="str">
        <f>IF(G226=0,"",G226/G230)</f>
        <v/>
      </c>
      <c r="I226" s="755"/>
      <c r="J226" s="759"/>
      <c r="K226" s="293"/>
      <c r="L226" s="293"/>
      <c r="M226" s="293"/>
      <c r="N226" s="293"/>
      <c r="O226" s="234"/>
      <c r="P226" s="234"/>
      <c r="Q226" s="234"/>
      <c r="R226" s="234"/>
      <c r="S226" s="234"/>
      <c r="T226" s="234"/>
      <c r="U226" s="234"/>
      <c r="V226" s="234"/>
      <c r="W226" s="234"/>
      <c r="X226" s="1404"/>
      <c r="Y226" s="1404"/>
      <c r="Z226" s="1404"/>
    </row>
    <row r="227" spans="1:26" ht="14">
      <c r="A227" s="3822"/>
      <c r="B227" s="3823"/>
      <c r="C227" s="3823"/>
      <c r="D227" s="3824"/>
      <c r="E227" s="139" t="s">
        <v>406</v>
      </c>
      <c r="F227" s="141" t="s">
        <v>404</v>
      </c>
      <c r="G227" s="735"/>
      <c r="H227" s="737" t="str">
        <f>IF(G227=0,"",G227/G230)</f>
        <v/>
      </c>
      <c r="I227" s="755"/>
      <c r="J227" s="759"/>
      <c r="K227" s="244"/>
    </row>
    <row r="228" spans="1:26" ht="24" hidden="1">
      <c r="A228" s="3822"/>
      <c r="B228" s="3823"/>
      <c r="C228" s="3823"/>
      <c r="D228" s="3824"/>
      <c r="E228" s="139" t="s">
        <v>117</v>
      </c>
      <c r="F228" s="141" t="s">
        <v>1086</v>
      </c>
      <c r="G228" s="135"/>
      <c r="H228" s="142" t="str">
        <f>IF(G228=0,"",G228/G230)</f>
        <v/>
      </c>
      <c r="I228" s="755"/>
      <c r="J228" s="759"/>
      <c r="K228" s="293"/>
      <c r="L228" s="293"/>
      <c r="M228" s="293"/>
      <c r="N228" s="293"/>
    </row>
    <row r="229" spans="1:26" ht="14" hidden="1">
      <c r="A229" s="3822"/>
      <c r="B229" s="3823"/>
      <c r="C229" s="3823"/>
      <c r="D229" s="3824"/>
      <c r="E229" s="294" t="s">
        <v>118</v>
      </c>
      <c r="F229" s="295" t="s">
        <v>1087</v>
      </c>
      <c r="G229" s="143"/>
      <c r="H229" s="144" t="str">
        <f>IF(G229=0,"",G229/G230)</f>
        <v/>
      </c>
      <c r="I229" s="756"/>
      <c r="J229" s="757"/>
      <c r="K229" s="293"/>
      <c r="L229" s="293"/>
      <c r="M229" s="293"/>
      <c r="N229" s="293"/>
    </row>
    <row r="230" spans="1:26" ht="14">
      <c r="A230" s="3825"/>
      <c r="B230" s="3826"/>
      <c r="C230" s="3826"/>
      <c r="D230" s="3827"/>
      <c r="E230" s="942" t="s">
        <v>119</v>
      </c>
      <c r="F230" s="241" t="s">
        <v>1087</v>
      </c>
      <c r="G230" s="2517">
        <f>SUM(G225:G229)</f>
        <v>1080</v>
      </c>
      <c r="H230" s="146">
        <v>1</v>
      </c>
      <c r="I230" s="756"/>
      <c r="J230" s="757"/>
      <c r="K230" s="293"/>
      <c r="L230" s="293"/>
      <c r="M230" s="293"/>
      <c r="N230" s="293"/>
    </row>
    <row r="231" spans="1:26">
      <c r="F231" s="275"/>
      <c r="G231" s="275"/>
      <c r="H231" s="275"/>
    </row>
    <row r="232" spans="1:26">
      <c r="F232" s="275"/>
      <c r="G232" s="275"/>
      <c r="H232" s="275"/>
    </row>
    <row r="233" spans="1:26">
      <c r="F233" s="275"/>
      <c r="G233" s="275"/>
      <c r="H233" s="275"/>
      <c r="I233" s="275"/>
      <c r="J233" s="274"/>
      <c r="K233" s="274"/>
    </row>
    <row r="234" spans="1:26" ht="14">
      <c r="A234" s="296" t="s">
        <v>120</v>
      </c>
      <c r="L234" s="3828" t="s">
        <v>775</v>
      </c>
      <c r="M234" s="3829"/>
    </row>
    <row r="235" spans="1:26">
      <c r="A235" s="3830" t="s">
        <v>121</v>
      </c>
      <c r="B235" s="3830"/>
      <c r="C235" s="3830"/>
      <c r="D235" s="3830"/>
      <c r="E235" s="3830"/>
      <c r="F235" s="3802" t="s">
        <v>783</v>
      </c>
      <c r="G235" s="3804"/>
      <c r="H235" s="3801" t="s">
        <v>784</v>
      </c>
      <c r="I235" s="3801"/>
      <c r="J235" s="3801" t="s">
        <v>785</v>
      </c>
      <c r="K235" s="3801"/>
      <c r="L235" s="3831" t="s">
        <v>161</v>
      </c>
      <c r="M235" s="3832"/>
    </row>
    <row r="236" spans="1:26">
      <c r="A236" s="3835" t="s">
        <v>786</v>
      </c>
      <c r="B236" s="3836"/>
      <c r="C236" s="3837"/>
      <c r="D236" s="3835" t="s">
        <v>787</v>
      </c>
      <c r="E236" s="3837"/>
      <c r="F236" s="738" t="s">
        <v>155</v>
      </c>
      <c r="G236" s="739" t="s">
        <v>156</v>
      </c>
      <c r="H236" s="516" t="s">
        <v>788</v>
      </c>
      <c r="I236" s="739" t="s">
        <v>789</v>
      </c>
      <c r="J236" s="738" t="s">
        <v>356</v>
      </c>
      <c r="K236" s="740" t="s">
        <v>145</v>
      </c>
      <c r="L236" s="3833"/>
      <c r="M236" s="3834"/>
      <c r="N236" s="280"/>
    </row>
    <row r="237" spans="1:26">
      <c r="A237" s="3814" t="str">
        <f>+負荷記録表!C137</f>
        <v>溶剤</v>
      </c>
      <c r="B237" s="3815"/>
      <c r="C237" s="3816"/>
      <c r="D237" s="3817" t="str">
        <f>+負荷記録表!J137</f>
        <v>トルエン</v>
      </c>
      <c r="E237" s="3818"/>
      <c r="F237" s="524">
        <f>+負荷記録表!Q140</f>
        <v>300</v>
      </c>
      <c r="G237" s="147" t="s">
        <v>1088</v>
      </c>
      <c r="H237" s="522">
        <f>+負荷記録表!N137</f>
        <v>0.7</v>
      </c>
      <c r="I237" s="2515">
        <f>+F237*H237</f>
        <v>210</v>
      </c>
      <c r="J237" s="943">
        <f>+負荷記録表!R140</f>
        <v>232.55813953488374</v>
      </c>
      <c r="K237" s="523" t="s">
        <v>1294</v>
      </c>
      <c r="L237" s="3819"/>
      <c r="M237" s="3820"/>
      <c r="N237" s="280"/>
    </row>
    <row r="238" spans="1:26">
      <c r="A238" s="3814" t="str">
        <f>+負荷記録表!C144</f>
        <v>　</v>
      </c>
      <c r="B238" s="3815"/>
      <c r="C238" s="3816"/>
      <c r="D238" s="3817">
        <f>+負荷記録表!J144</f>
        <v>0</v>
      </c>
      <c r="E238" s="3818"/>
      <c r="F238" s="524">
        <f>+負荷記録表!Q146</f>
        <v>0</v>
      </c>
      <c r="G238" s="147" t="s">
        <v>1088</v>
      </c>
      <c r="H238" s="522">
        <f>+負荷記録表!N144</f>
        <v>0</v>
      </c>
      <c r="I238" s="2515">
        <f t="shared" ref="I238:I239" si="8">+F238*H238</f>
        <v>0</v>
      </c>
      <c r="J238" s="943" t="str">
        <f>+負荷記録表!R146</f>
        <v/>
      </c>
      <c r="K238" s="523" t="s">
        <v>1294</v>
      </c>
      <c r="L238" s="3819"/>
      <c r="M238" s="3820"/>
    </row>
    <row r="239" spans="1:26">
      <c r="A239" s="3814" t="str">
        <f>+負荷記録表!C149</f>
        <v>　</v>
      </c>
      <c r="B239" s="3815"/>
      <c r="C239" s="3816"/>
      <c r="D239" s="3817">
        <f>+負荷記録表!J149</f>
        <v>0</v>
      </c>
      <c r="E239" s="3818"/>
      <c r="F239" s="524">
        <f>+負荷記録表!Q151</f>
        <v>0</v>
      </c>
      <c r="G239" s="147" t="s">
        <v>1088</v>
      </c>
      <c r="H239" s="522">
        <f>+負荷記録表!N149</f>
        <v>0</v>
      </c>
      <c r="I239" s="2515">
        <f t="shared" si="8"/>
        <v>0</v>
      </c>
      <c r="J239" s="943" t="str">
        <f>+負荷記録表!R151</f>
        <v/>
      </c>
      <c r="K239" s="523" t="s">
        <v>1294</v>
      </c>
      <c r="L239" s="3819"/>
      <c r="M239" s="3820"/>
    </row>
    <row r="240" spans="1:26">
      <c r="A240" s="707"/>
      <c r="B240" s="707"/>
      <c r="C240" s="707"/>
      <c r="D240" s="707"/>
      <c r="E240" s="707"/>
      <c r="F240" s="2518"/>
      <c r="G240" s="2519"/>
      <c r="H240" s="2519"/>
      <c r="I240" s="710"/>
      <c r="J240" s="710"/>
      <c r="K240" s="711"/>
      <c r="L240" s="712"/>
      <c r="M240" s="712"/>
    </row>
    <row r="242" spans="1:10" ht="14">
      <c r="A242" s="243" t="s">
        <v>1094</v>
      </c>
      <c r="B242" s="243"/>
      <c r="C242" s="244"/>
      <c r="D242" s="244"/>
      <c r="E242" s="244"/>
      <c r="F242" s="244"/>
      <c r="G242" s="245"/>
      <c r="H242" s="244"/>
      <c r="I242" s="244"/>
      <c r="J242" s="244"/>
    </row>
    <row r="243" spans="1:10">
      <c r="A243" s="3801"/>
      <c r="B243" s="3801"/>
      <c r="C243" s="3801"/>
      <c r="D243" s="3801"/>
      <c r="E243" s="3801"/>
      <c r="F243" s="3801"/>
      <c r="G243" s="3801" t="s">
        <v>1041</v>
      </c>
      <c r="H243" s="3821"/>
      <c r="I243" s="713" t="s">
        <v>1042</v>
      </c>
    </row>
    <row r="244" spans="1:10">
      <c r="A244" s="3801"/>
      <c r="B244" s="3801"/>
      <c r="C244" s="3801"/>
      <c r="D244" s="3801"/>
      <c r="E244" s="3801"/>
      <c r="F244" s="3801"/>
      <c r="G244" s="241" t="s">
        <v>440</v>
      </c>
      <c r="H244" s="241" t="s">
        <v>129</v>
      </c>
      <c r="I244" s="714" t="s">
        <v>1095</v>
      </c>
    </row>
    <row r="245" spans="1:10">
      <c r="A245" s="3805" t="s">
        <v>1096</v>
      </c>
      <c r="B245" s="3808"/>
      <c r="C245" s="3809"/>
      <c r="D245" s="3809"/>
      <c r="E245" s="3809"/>
      <c r="F245" s="3810"/>
      <c r="G245" s="160">
        <v>100</v>
      </c>
      <c r="H245" s="149" t="s">
        <v>1097</v>
      </c>
      <c r="I245" s="741">
        <f t="shared" ref="I245:I261" si="9">+G245/G$261</f>
        <v>1</v>
      </c>
    </row>
    <row r="246" spans="1:10">
      <c r="A246" s="3806"/>
      <c r="B246" s="3789"/>
      <c r="C246" s="3790"/>
      <c r="D246" s="3790"/>
      <c r="E246" s="3790"/>
      <c r="F246" s="3791"/>
      <c r="G246" s="166"/>
      <c r="H246" s="150" t="s">
        <v>1097</v>
      </c>
      <c r="I246" s="716">
        <f t="shared" si="9"/>
        <v>0</v>
      </c>
    </row>
    <row r="247" spans="1:10">
      <c r="A247" s="3806"/>
      <c r="B247" s="3789"/>
      <c r="C247" s="3790"/>
      <c r="D247" s="3790"/>
      <c r="E247" s="3790"/>
      <c r="F247" s="3791"/>
      <c r="G247" s="166"/>
      <c r="H247" s="150" t="s">
        <v>1098</v>
      </c>
      <c r="I247" s="716">
        <f t="shared" si="9"/>
        <v>0</v>
      </c>
    </row>
    <row r="248" spans="1:10">
      <c r="A248" s="3806"/>
      <c r="B248" s="3789"/>
      <c r="C248" s="3790"/>
      <c r="D248" s="3790"/>
      <c r="E248" s="3790"/>
      <c r="F248" s="3791"/>
      <c r="G248" s="166"/>
      <c r="H248" s="150" t="s">
        <v>1098</v>
      </c>
      <c r="I248" s="716">
        <f t="shared" si="9"/>
        <v>0</v>
      </c>
    </row>
    <row r="249" spans="1:10">
      <c r="A249" s="3806"/>
      <c r="B249" s="3789"/>
      <c r="C249" s="3790"/>
      <c r="D249" s="3790"/>
      <c r="E249" s="3790"/>
      <c r="F249" s="3791"/>
      <c r="G249" s="166"/>
      <c r="H249" s="150" t="s">
        <v>1098</v>
      </c>
      <c r="I249" s="716">
        <f t="shared" si="9"/>
        <v>0</v>
      </c>
    </row>
    <row r="250" spans="1:10">
      <c r="A250" s="3807"/>
      <c r="B250" s="3802" t="s">
        <v>157</v>
      </c>
      <c r="C250" s="3803"/>
      <c r="D250" s="3803"/>
      <c r="E250" s="3803"/>
      <c r="F250" s="3804"/>
      <c r="G250" s="159">
        <f>SUM(G245:G249)</f>
        <v>100</v>
      </c>
      <c r="H250" s="148" t="s">
        <v>1099</v>
      </c>
      <c r="I250" s="715">
        <f t="shared" si="9"/>
        <v>1</v>
      </c>
    </row>
    <row r="251" spans="1:10">
      <c r="A251" s="3795" t="s">
        <v>1100</v>
      </c>
      <c r="B251" s="3805" t="s">
        <v>158</v>
      </c>
      <c r="C251" s="3808"/>
      <c r="D251" s="3809"/>
      <c r="E251" s="3809"/>
      <c r="F251" s="3810"/>
      <c r="G251" s="160"/>
      <c r="H251" s="149" t="s">
        <v>1099</v>
      </c>
      <c r="I251" s="715">
        <f t="shared" si="9"/>
        <v>0</v>
      </c>
    </row>
    <row r="252" spans="1:10">
      <c r="A252" s="3796"/>
      <c r="B252" s="3806"/>
      <c r="C252" s="3789"/>
      <c r="D252" s="3790"/>
      <c r="E252" s="3790"/>
      <c r="F252" s="3791"/>
      <c r="G252" s="173"/>
      <c r="H252" s="152" t="s">
        <v>1099</v>
      </c>
      <c r="I252" s="716">
        <f t="shared" si="9"/>
        <v>0</v>
      </c>
    </row>
    <row r="253" spans="1:10">
      <c r="A253" s="3796"/>
      <c r="B253" s="3806"/>
      <c r="C253" s="3792"/>
      <c r="D253" s="3793"/>
      <c r="E253" s="3793"/>
      <c r="F253" s="3794"/>
      <c r="G253" s="174"/>
      <c r="H253" s="151" t="s">
        <v>1099</v>
      </c>
      <c r="I253" s="717">
        <f t="shared" si="9"/>
        <v>0</v>
      </c>
    </row>
    <row r="254" spans="1:10">
      <c r="A254" s="3796"/>
      <c r="B254" s="3807"/>
      <c r="C254" s="3802" t="s">
        <v>1101</v>
      </c>
      <c r="D254" s="3803"/>
      <c r="E254" s="3803"/>
      <c r="F254" s="3804"/>
      <c r="G254" s="2520">
        <f>SUM(G251:G253)</f>
        <v>0</v>
      </c>
      <c r="H254" s="148" t="s">
        <v>1099</v>
      </c>
      <c r="I254" s="715">
        <f t="shared" si="9"/>
        <v>0</v>
      </c>
    </row>
    <row r="255" spans="1:10">
      <c r="A255" s="3796"/>
      <c r="B255" s="3811" t="s">
        <v>159</v>
      </c>
      <c r="C255" s="3808"/>
      <c r="D255" s="3809"/>
      <c r="E255" s="3809"/>
      <c r="F255" s="3810"/>
      <c r="G255" s="176"/>
      <c r="H255" s="149"/>
      <c r="I255" s="715">
        <f t="shared" si="9"/>
        <v>0</v>
      </c>
    </row>
    <row r="256" spans="1:10">
      <c r="A256" s="3796"/>
      <c r="B256" s="3812"/>
      <c r="C256" s="3789"/>
      <c r="D256" s="3790"/>
      <c r="E256" s="3790"/>
      <c r="F256" s="3791"/>
      <c r="G256" s="177"/>
      <c r="H256" s="150"/>
      <c r="I256" s="716">
        <f t="shared" si="9"/>
        <v>0</v>
      </c>
    </row>
    <row r="257" spans="1:9">
      <c r="A257" s="3797"/>
      <c r="B257" s="3813"/>
      <c r="C257" s="3792"/>
      <c r="D257" s="3793"/>
      <c r="E257" s="3793"/>
      <c r="F257" s="3794"/>
      <c r="G257" s="174"/>
      <c r="H257" s="151"/>
      <c r="I257" s="717">
        <f t="shared" si="9"/>
        <v>0</v>
      </c>
    </row>
    <row r="258" spans="1:9" ht="14">
      <c r="A258" s="3795" t="s">
        <v>307</v>
      </c>
      <c r="B258" s="3798" t="s">
        <v>137</v>
      </c>
      <c r="C258" s="3798"/>
      <c r="D258" s="3799"/>
      <c r="E258" s="3799"/>
      <c r="F258" s="3799"/>
      <c r="G258" s="160"/>
      <c r="H258" s="149"/>
      <c r="I258" s="715">
        <f t="shared" si="9"/>
        <v>0</v>
      </c>
    </row>
    <row r="259" spans="1:9">
      <c r="A259" s="3796"/>
      <c r="B259" s="3798"/>
      <c r="C259" s="3798"/>
      <c r="D259" s="3800"/>
      <c r="E259" s="3800"/>
      <c r="F259" s="3800"/>
      <c r="G259" s="161"/>
      <c r="H259" s="151"/>
      <c r="I259" s="717">
        <f t="shared" si="9"/>
        <v>0</v>
      </c>
    </row>
    <row r="260" spans="1:9">
      <c r="A260" s="3797"/>
      <c r="B260" s="3798"/>
      <c r="C260" s="3798"/>
      <c r="D260" s="3801" t="s">
        <v>1102</v>
      </c>
      <c r="E260" s="3801"/>
      <c r="F260" s="3801"/>
      <c r="G260" s="159">
        <f>SUM(G258:G259)</f>
        <v>0</v>
      </c>
      <c r="H260" s="148" t="str">
        <f>IF(G260=0,"",G260/#REF!)</f>
        <v/>
      </c>
      <c r="I260" s="715">
        <f t="shared" si="9"/>
        <v>0</v>
      </c>
    </row>
    <row r="261" spans="1:9">
      <c r="A261" s="3788" t="s">
        <v>1048</v>
      </c>
      <c r="B261" s="3788"/>
      <c r="C261" s="3788"/>
      <c r="D261" s="3788"/>
      <c r="E261" s="3788"/>
      <c r="F261" s="3788"/>
      <c r="G261" s="666">
        <f>+G250+G254+G260</f>
        <v>100</v>
      </c>
      <c r="H261" s="718" t="s">
        <v>1049</v>
      </c>
      <c r="I261" s="719">
        <f t="shared" si="9"/>
        <v>1</v>
      </c>
    </row>
    <row r="262" spans="1:9">
      <c r="A262" s="706" t="s">
        <v>1050</v>
      </c>
      <c r="B262" s="720"/>
      <c r="C262" s="720"/>
      <c r="D262" s="720"/>
      <c r="E262" s="720"/>
      <c r="F262" s="720"/>
      <c r="G262" s="721"/>
      <c r="H262" s="236"/>
      <c r="I262" s="722"/>
    </row>
  </sheetData>
  <mergeCells count="304">
    <mergeCell ref="W108:W160"/>
    <mergeCell ref="G115:H115"/>
    <mergeCell ref="G120:H120"/>
    <mergeCell ref="W100:W103"/>
    <mergeCell ref="F185:G185"/>
    <mergeCell ref="J185:J186"/>
    <mergeCell ref="A136:H136"/>
    <mergeCell ref="A137:C141"/>
    <mergeCell ref="D137:H137"/>
    <mergeCell ref="D138:H138"/>
    <mergeCell ref="D139:H139"/>
    <mergeCell ref="D140:H140"/>
    <mergeCell ref="D141:H141"/>
    <mergeCell ref="A142:H142"/>
    <mergeCell ref="D143:H143"/>
    <mergeCell ref="A143:C143"/>
    <mergeCell ref="C119:C121"/>
    <mergeCell ref="C122:C125"/>
    <mergeCell ref="A130:H130"/>
    <mergeCell ref="D125:H125"/>
    <mergeCell ref="A126:I126"/>
    <mergeCell ref="A116:H116"/>
    <mergeCell ref="A114:F114"/>
    <mergeCell ref="A115:F115"/>
    <mergeCell ref="S161:S163"/>
    <mergeCell ref="U161:U163"/>
    <mergeCell ref="S108:S160"/>
    <mergeCell ref="T108:T160"/>
    <mergeCell ref="D121:F121"/>
    <mergeCell ref="G121:H121"/>
    <mergeCell ref="D123:F123"/>
    <mergeCell ref="G123:H123"/>
    <mergeCell ref="D124:F124"/>
    <mergeCell ref="G124:H124"/>
    <mergeCell ref="B155:H155"/>
    <mergeCell ref="A146:C146"/>
    <mergeCell ref="D146:F146"/>
    <mergeCell ref="D147:F147"/>
    <mergeCell ref="D148:F148"/>
    <mergeCell ref="D149:F149"/>
    <mergeCell ref="D150:F150"/>
    <mergeCell ref="D151:F151"/>
    <mergeCell ref="G146:H146"/>
    <mergeCell ref="A147:C151"/>
    <mergeCell ref="S100:S103"/>
    <mergeCell ref="T100:T103"/>
    <mergeCell ref="U100:U103"/>
    <mergeCell ref="V100:V103"/>
    <mergeCell ref="A106:C106"/>
    <mergeCell ref="D106:F106"/>
    <mergeCell ref="G106:H106"/>
    <mergeCell ref="A107:A109"/>
    <mergeCell ref="B107:C108"/>
    <mergeCell ref="V108:V160"/>
    <mergeCell ref="G113:H113"/>
    <mergeCell ref="G108:H108"/>
    <mergeCell ref="B109:C109"/>
    <mergeCell ref="D120:F120"/>
    <mergeCell ref="B152:C153"/>
    <mergeCell ref="D152:F152"/>
    <mergeCell ref="G152:H152"/>
    <mergeCell ref="D153:F153"/>
    <mergeCell ref="G153:H153"/>
    <mergeCell ref="B154:H154"/>
    <mergeCell ref="A152:A155"/>
    <mergeCell ref="A119:B125"/>
    <mergeCell ref="A101:G101"/>
    <mergeCell ref="A104:C104"/>
    <mergeCell ref="L16:N16"/>
    <mergeCell ref="L17:N17"/>
    <mergeCell ref="L20:N20"/>
    <mergeCell ref="L21:N21"/>
    <mergeCell ref="L22:N22"/>
    <mergeCell ref="L28:N28"/>
    <mergeCell ref="L25:N25"/>
    <mergeCell ref="L23:N23"/>
    <mergeCell ref="L24:N24"/>
    <mergeCell ref="L26:N27"/>
    <mergeCell ref="O32:W45"/>
    <mergeCell ref="O10:W21"/>
    <mergeCell ref="L18:N18"/>
    <mergeCell ref="L19:N19"/>
    <mergeCell ref="K2:N2"/>
    <mergeCell ref="G71:H73"/>
    <mergeCell ref="D58:F58"/>
    <mergeCell ref="L58:N58"/>
    <mergeCell ref="D59:F59"/>
    <mergeCell ref="L59:N59"/>
    <mergeCell ref="C60:F60"/>
    <mergeCell ref="L60:N60"/>
    <mergeCell ref="L64:N64"/>
    <mergeCell ref="L65:N65"/>
    <mergeCell ref="D66:F66"/>
    <mergeCell ref="L66:N66"/>
    <mergeCell ref="D67:F67"/>
    <mergeCell ref="D68:F68"/>
    <mergeCell ref="L34:N34"/>
    <mergeCell ref="L35:N35"/>
    <mergeCell ref="L36:N36"/>
    <mergeCell ref="C15:E15"/>
    <mergeCell ref="L15:N15"/>
    <mergeCell ref="C16:E16"/>
    <mergeCell ref="D52:F52"/>
    <mergeCell ref="L52:N52"/>
    <mergeCell ref="D53:F53"/>
    <mergeCell ref="L53:N53"/>
    <mergeCell ref="L31:N31"/>
    <mergeCell ref="L32:N32"/>
    <mergeCell ref="L33:N33"/>
    <mergeCell ref="L56:N56"/>
    <mergeCell ref="D57:F57"/>
    <mergeCell ref="L57:N57"/>
    <mergeCell ref="L50:N50"/>
    <mergeCell ref="D51:F51"/>
    <mergeCell ref="L51:N51"/>
    <mergeCell ref="L54:N54"/>
    <mergeCell ref="L55:N55"/>
    <mergeCell ref="D56:F56"/>
    <mergeCell ref="D54:F54"/>
    <mergeCell ref="L46:N46"/>
    <mergeCell ref="L48:N48"/>
    <mergeCell ref="A2:C2"/>
    <mergeCell ref="L5:M5"/>
    <mergeCell ref="A6:D6"/>
    <mergeCell ref="L6:M6"/>
    <mergeCell ref="A7:D7"/>
    <mergeCell ref="A14:F14"/>
    <mergeCell ref="L7:M7"/>
    <mergeCell ref="A8:D8"/>
    <mergeCell ref="A9:D9"/>
    <mergeCell ref="K13:K14"/>
    <mergeCell ref="L13:N14"/>
    <mergeCell ref="A10:D10"/>
    <mergeCell ref="F70:I70"/>
    <mergeCell ref="G74:H74"/>
    <mergeCell ref="F76:I76"/>
    <mergeCell ref="L61:N61"/>
    <mergeCell ref="D62:F62"/>
    <mergeCell ref="L62:N62"/>
    <mergeCell ref="D63:F63"/>
    <mergeCell ref="L63:N63"/>
    <mergeCell ref="D64:F64"/>
    <mergeCell ref="F79:F80"/>
    <mergeCell ref="G79:I79"/>
    <mergeCell ref="J79:K80"/>
    <mergeCell ref="A81:A92"/>
    <mergeCell ref="B81:B92"/>
    <mergeCell ref="C81:E81"/>
    <mergeCell ref="C82:C91"/>
    <mergeCell ref="D91:F91"/>
    <mergeCell ref="J91:K91"/>
    <mergeCell ref="C92:F92"/>
    <mergeCell ref="J92:K92"/>
    <mergeCell ref="A185:E185"/>
    <mergeCell ref="A187:A208"/>
    <mergeCell ref="B187:B195"/>
    <mergeCell ref="C187:E187"/>
    <mergeCell ref="C188:E188"/>
    <mergeCell ref="C189:E189"/>
    <mergeCell ref="C190:E190"/>
    <mergeCell ref="C191:E191"/>
    <mergeCell ref="C192:E192"/>
    <mergeCell ref="B208:E208"/>
    <mergeCell ref="G211:H211"/>
    <mergeCell ref="I211:J211"/>
    <mergeCell ref="A212:E212"/>
    <mergeCell ref="C193:E193"/>
    <mergeCell ref="C194:E194"/>
    <mergeCell ref="C195:E195"/>
    <mergeCell ref="B196:B207"/>
    <mergeCell ref="C196:C202"/>
    <mergeCell ref="C203:C206"/>
    <mergeCell ref="C207:E207"/>
    <mergeCell ref="G222:H222"/>
    <mergeCell ref="I222:J222"/>
    <mergeCell ref="A223:E224"/>
    <mergeCell ref="F223:F224"/>
    <mergeCell ref="G223:H223"/>
    <mergeCell ref="A213:A220"/>
    <mergeCell ref="C213:C218"/>
    <mergeCell ref="D213:E213"/>
    <mergeCell ref="D214:E214"/>
    <mergeCell ref="D215:E215"/>
    <mergeCell ref="D216:E216"/>
    <mergeCell ref="D217:E217"/>
    <mergeCell ref="D218:E218"/>
    <mergeCell ref="C219:E219"/>
    <mergeCell ref="C220:E220"/>
    <mergeCell ref="L238:M238"/>
    <mergeCell ref="A225:D230"/>
    <mergeCell ref="I223:M224"/>
    <mergeCell ref="A235:E235"/>
    <mergeCell ref="F235:G235"/>
    <mergeCell ref="H235:I235"/>
    <mergeCell ref="J235:K235"/>
    <mergeCell ref="L235:M236"/>
    <mergeCell ref="A236:C236"/>
    <mergeCell ref="D236:E236"/>
    <mergeCell ref="A261:F261"/>
    <mergeCell ref="A251:A257"/>
    <mergeCell ref="B251:B254"/>
    <mergeCell ref="C251:F251"/>
    <mergeCell ref="C252:F252"/>
    <mergeCell ref="C253:F253"/>
    <mergeCell ref="C254:F254"/>
    <mergeCell ref="B255:B257"/>
    <mergeCell ref="C255:F255"/>
    <mergeCell ref="C256:F256"/>
    <mergeCell ref="C257:F257"/>
    <mergeCell ref="O58:W63"/>
    <mergeCell ref="O3:W7"/>
    <mergeCell ref="A258:A260"/>
    <mergeCell ref="B258:C260"/>
    <mergeCell ref="D258:F258"/>
    <mergeCell ref="D259:F259"/>
    <mergeCell ref="D260:F260"/>
    <mergeCell ref="A243:F244"/>
    <mergeCell ref="G243:H243"/>
    <mergeCell ref="A245:A250"/>
    <mergeCell ref="B245:F245"/>
    <mergeCell ref="B246:F246"/>
    <mergeCell ref="B247:F247"/>
    <mergeCell ref="B248:F248"/>
    <mergeCell ref="B249:F249"/>
    <mergeCell ref="B250:F250"/>
    <mergeCell ref="A239:C239"/>
    <mergeCell ref="D239:E239"/>
    <mergeCell ref="L239:M239"/>
    <mergeCell ref="A237:C237"/>
    <mergeCell ref="D237:E237"/>
    <mergeCell ref="L237:M237"/>
    <mergeCell ref="A238:C238"/>
    <mergeCell ref="D238:E238"/>
    <mergeCell ref="D104:F104"/>
    <mergeCell ref="G104:H104"/>
    <mergeCell ref="A98:H98"/>
    <mergeCell ref="A99:H99"/>
    <mergeCell ref="A100:H100"/>
    <mergeCell ref="D109:H109"/>
    <mergeCell ref="A105:C105"/>
    <mergeCell ref="D105:F105"/>
    <mergeCell ref="G105:H105"/>
    <mergeCell ref="D107:F107"/>
    <mergeCell ref="G107:H107"/>
    <mergeCell ref="D108:F108"/>
    <mergeCell ref="A60:A68"/>
    <mergeCell ref="A15:A59"/>
    <mergeCell ref="D131:H131"/>
    <mergeCell ref="D132:H132"/>
    <mergeCell ref="D135:H135"/>
    <mergeCell ref="D133:H133"/>
    <mergeCell ref="D134:H134"/>
    <mergeCell ref="A131:C135"/>
    <mergeCell ref="L78:M78"/>
    <mergeCell ref="L38:N38"/>
    <mergeCell ref="L41:N41"/>
    <mergeCell ref="L42:N42"/>
    <mergeCell ref="L43:N43"/>
    <mergeCell ref="L44:N44"/>
    <mergeCell ref="D38:E40"/>
    <mergeCell ref="L39:N39"/>
    <mergeCell ref="L40:N40"/>
    <mergeCell ref="D119:F119"/>
    <mergeCell ref="G119:H119"/>
    <mergeCell ref="D122:F122"/>
    <mergeCell ref="G122:H122"/>
    <mergeCell ref="A110:H110"/>
    <mergeCell ref="A113:F113"/>
    <mergeCell ref="A97:H97"/>
    <mergeCell ref="A170:F170"/>
    <mergeCell ref="A171:F171"/>
    <mergeCell ref="A156:C158"/>
    <mergeCell ref="D156:F156"/>
    <mergeCell ref="D157:F157"/>
    <mergeCell ref="D158:F158"/>
    <mergeCell ref="G156:H156"/>
    <mergeCell ref="G157:H157"/>
    <mergeCell ref="G158:H158"/>
    <mergeCell ref="A162:F162"/>
    <mergeCell ref="G162:H162"/>
    <mergeCell ref="O24:W30"/>
    <mergeCell ref="L184:M184"/>
    <mergeCell ref="L211:M211"/>
    <mergeCell ref="L234:M234"/>
    <mergeCell ref="A174:H174"/>
    <mergeCell ref="A182:H182"/>
    <mergeCell ref="A159:I159"/>
    <mergeCell ref="A173:F173"/>
    <mergeCell ref="G173:H173"/>
    <mergeCell ref="A172:F172"/>
    <mergeCell ref="A177:F177"/>
    <mergeCell ref="G177:H177"/>
    <mergeCell ref="A178:F178"/>
    <mergeCell ref="A179:F179"/>
    <mergeCell ref="A180:F180"/>
    <mergeCell ref="A181:F181"/>
    <mergeCell ref="G181:H181"/>
    <mergeCell ref="A163:F163"/>
    <mergeCell ref="A165:F165"/>
    <mergeCell ref="G165:H165"/>
    <mergeCell ref="A166:H166"/>
    <mergeCell ref="A164:F164"/>
    <mergeCell ref="A169:F169"/>
    <mergeCell ref="G169:H169"/>
  </mergeCells>
  <phoneticPr fontId="14"/>
  <hyperlinks>
    <hyperlink ref="A1" location="トップ!A1" display="トップへ" xr:uid="{00000000-0004-0000-0C00-000000000000}"/>
    <hyperlink ref="N1" location="トップ!A1" display="トップへ" xr:uid="{00000000-0004-0000-0C00-000001000000}"/>
  </hyperlinks>
  <pageMargins left="0.9055118110236221" right="0.19685039370078741" top="0.23622047244094491" bottom="0.23622047244094491" header="0.15748031496062992" footer="0.23622047244094491"/>
  <pageSetup paperSize="9" scale="75" orientation="portrait" r:id="rId1"/>
  <headerFooter alignWithMargins="0">
    <oddFooter>&amp;R&amp;P/&amp;N</oddFooter>
  </headerFooter>
  <rowBreaks count="3" manualBreakCount="3">
    <brk id="76" max="13" man="1"/>
    <brk id="144" max="13" man="1"/>
    <brk id="208" max="1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35</vt:i4>
      </vt:variant>
    </vt:vector>
  </HeadingPairs>
  <TitlesOfParts>
    <vt:vector size="64" baseType="lpstr">
      <vt:lpstr>使い方</vt:lpstr>
      <vt:lpstr>トップ</vt:lpstr>
      <vt:lpstr>構築メニュー</vt:lpstr>
      <vt:lpstr>作成順序</vt:lpstr>
      <vt:lpstr>環境経営レポート</vt:lpstr>
      <vt:lpstr>2課題とﾁｬﾝｽ</vt:lpstr>
      <vt:lpstr>負荷記録表</vt:lpstr>
      <vt:lpstr>4負荷 (初年度)</vt:lpstr>
      <vt:lpstr>4負荷</vt:lpstr>
      <vt:lpstr>4取組</vt:lpstr>
      <vt:lpstr>4取組(廃棄物)</vt:lpstr>
      <vt:lpstr>5法規</vt:lpstr>
      <vt:lpstr>ﾏﾆﾌｪｽﾄ報告</vt:lpstr>
      <vt:lpstr>ﾌﾛﾝ点検</vt:lpstr>
      <vt:lpstr>6経営計画</vt:lpstr>
      <vt:lpstr>6部門目標</vt:lpstr>
      <vt:lpstr>8教育計画</vt:lpstr>
      <vt:lpstr>8教育記録</vt:lpstr>
      <vt:lpstr>9コミュニケーション</vt:lpstr>
      <vt:lpstr>10手順書</vt:lpstr>
      <vt:lpstr>11緊急事態手順書</vt:lpstr>
      <vt:lpstr>10緊急事態</vt:lpstr>
      <vt:lpstr>12文書一覧</vt:lpstr>
      <vt:lpstr>13問題点</vt:lpstr>
      <vt:lpstr>13内部監査手順書</vt:lpstr>
      <vt:lpstr>13内部監査CHKLST</vt:lpstr>
      <vt:lpstr>SDGsロゴ</vt:lpstr>
      <vt:lpstr>SDGs紐づけ</vt:lpstr>
      <vt:lpstr>見出印刷（２３×２９用）</vt:lpstr>
      <vt:lpstr>'4取組'!_ftnref1</vt:lpstr>
      <vt:lpstr>'4取組'!_ftnref2</vt:lpstr>
      <vt:lpstr>'4取組'!_ftnref3</vt:lpstr>
      <vt:lpstr>'4取組'!_ftnref4</vt:lpstr>
      <vt:lpstr>housin</vt:lpstr>
      <vt:lpstr>kinkyuu</vt:lpstr>
      <vt:lpstr>minaosi</vt:lpstr>
      <vt:lpstr>'10緊急事態'!Print_Area</vt:lpstr>
      <vt:lpstr>'10手順書'!Print_Area</vt:lpstr>
      <vt:lpstr>'11緊急事態手順書'!Print_Area</vt:lpstr>
      <vt:lpstr>'12文書一覧'!Print_Area</vt:lpstr>
      <vt:lpstr>'13内部監査CHKLST'!Print_Area</vt:lpstr>
      <vt:lpstr>'13内部監査手順書'!Print_Area</vt:lpstr>
      <vt:lpstr>'13問題点'!Print_Area</vt:lpstr>
      <vt:lpstr>'2課題とﾁｬﾝｽ'!Print_Area</vt:lpstr>
      <vt:lpstr>'4取組'!Print_Area</vt:lpstr>
      <vt:lpstr>'4取組(廃棄物)'!Print_Area</vt:lpstr>
      <vt:lpstr>'4負荷'!Print_Area</vt:lpstr>
      <vt:lpstr>'4負荷 (初年度)'!Print_Area</vt:lpstr>
      <vt:lpstr>'5法規'!Print_Area</vt:lpstr>
      <vt:lpstr>'6経営計画'!Print_Area</vt:lpstr>
      <vt:lpstr>'6部門目標'!Print_Area</vt:lpstr>
      <vt:lpstr>'8教育記録'!Print_Area</vt:lpstr>
      <vt:lpstr>'8教育計画'!Print_Area</vt:lpstr>
      <vt:lpstr>'9コミュニケーション'!Print_Area</vt:lpstr>
      <vt:lpstr>トップ!Print_Area</vt:lpstr>
      <vt:lpstr>ﾌﾛﾝ点検!Print_Area</vt:lpstr>
      <vt:lpstr>環境経営レポート!Print_Area</vt:lpstr>
      <vt:lpstr>構築メニュー!Print_Area</vt:lpstr>
      <vt:lpstr>負荷記録表!Print_Area</vt:lpstr>
      <vt:lpstr>'5法規'!Print_Titles</vt:lpstr>
      <vt:lpstr>'6経営計画'!Print_Titles</vt:lpstr>
      <vt:lpstr>sosiki</vt:lpstr>
      <vt:lpstr>taisei</vt:lpstr>
      <vt:lpstr>方針</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uda</dc:creator>
  <cp:lastModifiedBy>吉明 宇田</cp:lastModifiedBy>
  <cp:lastPrinted>2022-06-21T02:26:08Z</cp:lastPrinted>
  <dcterms:created xsi:type="dcterms:W3CDTF">2007-08-17T02:18:17Z</dcterms:created>
  <dcterms:modified xsi:type="dcterms:W3CDTF">2024-02-17T06:53:08Z</dcterms:modified>
</cp:coreProperties>
</file>